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/>
  <mc:AlternateContent xmlns:mc="http://schemas.openxmlformats.org/markup-compatibility/2006">
    <mc:Choice Requires="x15">
      <x15ac:absPath xmlns:x15ac="http://schemas.microsoft.com/office/spreadsheetml/2010/11/ac" url="C:\Users\roger\Dropbox\CFWebs\EPSCA\documents\"/>
    </mc:Choice>
  </mc:AlternateContent>
  <xr:revisionPtr revIDLastSave="0" documentId="13_ncr:1_{04D47547-D2A5-4503-971F-A4851824352A}" xr6:coauthVersionLast="47" xr6:coauthVersionMax="47" xr10:uidLastSave="{00000000-0000-0000-0000-000000000000}"/>
  <bookViews>
    <workbookView xWindow="-28920" yWindow="-75" windowWidth="29040" windowHeight="15720" tabRatio="780" firstSheet="1" activeTab="9" xr2:uid="{00000000-000D-0000-FFFF-FFFF00000000}"/>
  </bookViews>
  <sheets>
    <sheet name="Instructions" sheetId="1" r:id="rId1"/>
    <sheet name="Teams" sheetId="2" r:id="rId2"/>
    <sheet name="TeamSheets" sheetId="3" r:id="rId3"/>
    <sheet name="ResultsInput" sheetId="4" r:id="rId4"/>
    <sheet name="TeamResults" sheetId="5" r:id="rId5"/>
    <sheet name="TeamDeclarations" sheetId="6" r:id="rId6"/>
    <sheet name="PlayerDetails" sheetId="15" r:id="rId7"/>
    <sheet name="ResultSlips" sheetId="7" r:id="rId8"/>
    <sheet name="Pairings" sheetId="8" r:id="rId9"/>
    <sheet name="AllPairings" sheetId="9" r:id="rId10"/>
    <sheet name="Sheet1" sheetId="10" r:id="rId11"/>
    <sheet name="Header" sheetId="14" r:id="rId12"/>
    <sheet name="Player_List" sheetId="12" r:id="rId13"/>
    <sheet name="Results_List" sheetId="13" r:id="rId14"/>
    <sheet name="CountyCodes" sheetId="16" r:id="rId15"/>
  </sheets>
  <externalReferences>
    <externalReference r:id="rId16"/>
  </externalReferences>
  <definedNames>
    <definedName name="_xlnm._FilterDatabase" localSheetId="1" hidden="1">Teams!$B$1:$E$21</definedName>
    <definedName name="Excel_BuiltIn__FilterDatabase">AllPairings!$A$1:$K$433</definedName>
    <definedName name="gamesPerRound">Instructions!$A$3</definedName>
    <definedName name="playerDetails">PlayerDetails!$B$3:$J$418</definedName>
    <definedName name="playerDetailsAnchor">PlayerDetails!$B$1</definedName>
    <definedName name="players">Instructions!$A$2</definedName>
    <definedName name="_xlnm.Print_Area" localSheetId="4">TeamResults!$A$3:$N$71</definedName>
    <definedName name="_xlnm.Print_Area" localSheetId="1">Teams!$B$1:$E$21</definedName>
    <definedName name="_xlnm.Print_Area" localSheetId="2">TeamSheets!$A$3:$M$177</definedName>
    <definedName name="rounds">Instructions!$A$4</definedName>
    <definedName name="startRow">Instructions!$A$5</definedName>
    <definedName name="Sub_Submission">Header!$A$1:$R$2</definedName>
    <definedName name="TeamLookup">Teams!$B$2:$C$27</definedName>
    <definedName name="teams" localSheetId="14">[1]Instructions!$A$1</definedName>
    <definedName name="teams">Instructions!$A$1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2" l="1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E2" i="12" l="1"/>
  <c r="E3" i="12"/>
  <c r="E4" i="12"/>
  <c r="E5" i="12"/>
  <c r="E6" i="12"/>
  <c r="E7" i="12"/>
  <c r="E8" i="12"/>
  <c r="E9" i="12"/>
  <c r="E10" i="12"/>
  <c r="E11" i="12"/>
  <c r="E12" i="12"/>
  <c r="E13" i="12"/>
  <c r="D2" i="12"/>
  <c r="D3" i="12"/>
  <c r="D4" i="12"/>
  <c r="D5" i="12"/>
  <c r="D6" i="12"/>
  <c r="D7" i="12"/>
  <c r="D8" i="12"/>
  <c r="D9" i="12"/>
  <c r="D10" i="12"/>
  <c r="D11" i="12"/>
  <c r="D12" i="12"/>
  <c r="D13" i="12"/>
  <c r="D182" i="6" l="1"/>
  <c r="G182" i="6"/>
  <c r="D12" i="6" l="1"/>
  <c r="D11" i="6"/>
  <c r="D10" i="6"/>
  <c r="H2" i="12" l="1"/>
  <c r="H3" i="12"/>
  <c r="H4" i="12"/>
  <c r="H5" i="12"/>
  <c r="H6" i="12"/>
  <c r="H7" i="12"/>
  <c r="H8" i="12"/>
  <c r="H9" i="12"/>
  <c r="H10" i="12"/>
  <c r="H11" i="12"/>
  <c r="H12" i="12"/>
  <c r="H13" i="12"/>
  <c r="H14" i="12"/>
  <c r="H15" i="12"/>
  <c r="H16" i="12"/>
  <c r="H17" i="12"/>
  <c r="H18" i="12"/>
  <c r="H19" i="12"/>
  <c r="H20" i="12"/>
  <c r="H21" i="12"/>
  <c r="H22" i="12"/>
  <c r="H23" i="12"/>
  <c r="H24" i="12"/>
  <c r="H25" i="12"/>
  <c r="H26" i="12"/>
  <c r="H27" i="12"/>
  <c r="H28" i="12"/>
  <c r="H29" i="12"/>
  <c r="H30" i="12"/>
  <c r="H31" i="12"/>
  <c r="H32" i="12"/>
  <c r="H33" i="12"/>
  <c r="H34" i="12"/>
  <c r="H35" i="12"/>
  <c r="H36" i="12"/>
  <c r="H37" i="12"/>
  <c r="H38" i="12"/>
  <c r="H39" i="12"/>
  <c r="H40" i="12"/>
  <c r="H41" i="12"/>
  <c r="H42" i="12"/>
  <c r="H43" i="12"/>
  <c r="H44" i="12"/>
  <c r="H45" i="12"/>
  <c r="H46" i="12"/>
  <c r="H47" i="12"/>
  <c r="H48" i="12"/>
  <c r="H49" i="12"/>
  <c r="H50" i="12"/>
  <c r="H51" i="12"/>
  <c r="H52" i="12"/>
  <c r="H53" i="12"/>
  <c r="H54" i="12"/>
  <c r="H55" i="12"/>
  <c r="H56" i="12"/>
  <c r="H57" i="12"/>
  <c r="H58" i="12"/>
  <c r="H59" i="12"/>
  <c r="H60" i="12"/>
  <c r="H61" i="12"/>
  <c r="H62" i="12"/>
  <c r="H63" i="12"/>
  <c r="H64" i="12"/>
  <c r="H65" i="12"/>
  <c r="H66" i="12"/>
  <c r="H67" i="12"/>
  <c r="H68" i="12"/>
  <c r="H69" i="12"/>
  <c r="H70" i="12"/>
  <c r="H71" i="12"/>
  <c r="H72" i="12"/>
  <c r="H73" i="12"/>
  <c r="H74" i="12"/>
  <c r="H75" i="12"/>
  <c r="H76" i="12"/>
  <c r="H77" i="12"/>
  <c r="H78" i="12"/>
  <c r="H79" i="12"/>
  <c r="H80" i="12"/>
  <c r="H81" i="12"/>
  <c r="H82" i="12"/>
  <c r="H83" i="12"/>
  <c r="H84" i="12"/>
  <c r="H85" i="12"/>
  <c r="H86" i="12"/>
  <c r="H87" i="12"/>
  <c r="H88" i="12"/>
  <c r="H89" i="12"/>
  <c r="H90" i="12"/>
  <c r="H91" i="12"/>
  <c r="H92" i="12"/>
  <c r="H93" i="12"/>
  <c r="H94" i="12"/>
  <c r="H95" i="12"/>
  <c r="H96" i="12"/>
  <c r="H97" i="12"/>
  <c r="H98" i="12"/>
  <c r="H99" i="12"/>
  <c r="H100" i="12"/>
  <c r="H101" i="12"/>
  <c r="H102" i="12"/>
  <c r="H103" i="12"/>
  <c r="H104" i="12"/>
  <c r="H105" i="12"/>
  <c r="H106" i="12"/>
  <c r="H107" i="12"/>
  <c r="H108" i="12"/>
  <c r="H109" i="12"/>
  <c r="H110" i="12"/>
  <c r="H111" i="12"/>
  <c r="H112" i="12"/>
  <c r="H113" i="12"/>
  <c r="H114" i="12"/>
  <c r="H115" i="12"/>
  <c r="H116" i="12"/>
  <c r="H117" i="12"/>
  <c r="H118" i="12"/>
  <c r="H119" i="12"/>
  <c r="H120" i="12"/>
  <c r="H121" i="12"/>
  <c r="H122" i="12"/>
  <c r="H123" i="12"/>
  <c r="H124" i="12"/>
  <c r="H125" i="12"/>
  <c r="H126" i="12"/>
  <c r="H127" i="12"/>
  <c r="H128" i="12"/>
  <c r="H129" i="12"/>
  <c r="H130" i="12"/>
  <c r="H131" i="12"/>
  <c r="H132" i="12"/>
  <c r="H133" i="12"/>
  <c r="H134" i="12"/>
  <c r="H135" i="12"/>
  <c r="H136" i="12"/>
  <c r="H137" i="12"/>
  <c r="H138" i="12"/>
  <c r="H139" i="12"/>
  <c r="H140" i="12"/>
  <c r="H141" i="12"/>
  <c r="H142" i="12"/>
  <c r="H143" i="12"/>
  <c r="H144" i="12"/>
  <c r="H145" i="12"/>
  <c r="H146" i="12"/>
  <c r="H147" i="12"/>
  <c r="H148" i="12"/>
  <c r="H149" i="12"/>
  <c r="H150" i="12"/>
  <c r="H151" i="12"/>
  <c r="H152" i="12"/>
  <c r="H153" i="12"/>
  <c r="H154" i="12"/>
  <c r="H155" i="12"/>
  <c r="H156" i="12"/>
  <c r="H157" i="12"/>
  <c r="H158" i="12"/>
  <c r="H159" i="12"/>
  <c r="H160" i="12"/>
  <c r="H161" i="12"/>
  <c r="H162" i="12"/>
  <c r="H163" i="12"/>
  <c r="H164" i="12"/>
  <c r="H165" i="12"/>
  <c r="H166" i="12"/>
  <c r="H167" i="12"/>
  <c r="H168" i="12"/>
  <c r="H169" i="12"/>
  <c r="H170" i="12"/>
  <c r="H171" i="12"/>
  <c r="H172" i="12"/>
  <c r="H173" i="12"/>
  <c r="H174" i="12"/>
  <c r="H175" i="12"/>
  <c r="H176" i="12"/>
  <c r="H177" i="12"/>
  <c r="H178" i="12"/>
  <c r="H179" i="12"/>
  <c r="H180" i="12"/>
  <c r="H181" i="12"/>
  <c r="H182" i="12"/>
  <c r="H183" i="12"/>
  <c r="H184" i="12"/>
  <c r="H185" i="12"/>
  <c r="H186" i="12"/>
  <c r="H187" i="12"/>
  <c r="H188" i="12"/>
  <c r="H189" i="12"/>
  <c r="H190" i="12"/>
  <c r="H191" i="12"/>
  <c r="H192" i="12"/>
  <c r="H193" i="12"/>
  <c r="H194" i="12"/>
  <c r="H195" i="12"/>
  <c r="H196" i="12"/>
  <c r="H197" i="12"/>
  <c r="H198" i="12"/>
  <c r="H199" i="12"/>
  <c r="H200" i="12"/>
  <c r="H201" i="12"/>
  <c r="H202" i="12"/>
  <c r="H203" i="12"/>
  <c r="H204" i="12"/>
  <c r="H205" i="12"/>
  <c r="H206" i="12"/>
  <c r="H207" i="12"/>
  <c r="H208" i="12"/>
  <c r="H209" i="12"/>
  <c r="H210" i="12"/>
  <c r="H211" i="12"/>
  <c r="H212" i="12"/>
  <c r="H213" i="12"/>
  <c r="H214" i="12"/>
  <c r="H215" i="12"/>
  <c r="H216" i="12"/>
  <c r="H217" i="12"/>
  <c r="H218" i="12"/>
  <c r="H219" i="12"/>
  <c r="H220" i="12"/>
  <c r="H221" i="12"/>
  <c r="H222" i="12"/>
  <c r="H223" i="12"/>
  <c r="H224" i="12"/>
  <c r="H225" i="12"/>
  <c r="H226" i="12"/>
  <c r="H227" i="12"/>
  <c r="H228" i="12"/>
  <c r="H229" i="12"/>
  <c r="H230" i="12"/>
  <c r="H231" i="12"/>
  <c r="H232" i="12"/>
  <c r="H233" i="12"/>
  <c r="H234" i="12"/>
  <c r="H235" i="12"/>
  <c r="H236" i="12"/>
  <c r="H237" i="12"/>
  <c r="H238" i="12"/>
  <c r="H239" i="12"/>
  <c r="H240" i="12"/>
  <c r="H241" i="12"/>
  <c r="H242" i="12"/>
  <c r="H243" i="12"/>
  <c r="H244" i="12"/>
  <c r="H245" i="12"/>
  <c r="H246" i="12"/>
  <c r="H247" i="12"/>
  <c r="H248" i="12"/>
  <c r="H249" i="12"/>
  <c r="H250" i="12"/>
  <c r="H251" i="12"/>
  <c r="H252" i="12"/>
  <c r="H253" i="12"/>
  <c r="H254" i="12"/>
  <c r="H255" i="12"/>
  <c r="H256" i="12"/>
  <c r="H257" i="12"/>
  <c r="H258" i="12"/>
  <c r="H259" i="12"/>
  <c r="H260" i="12"/>
  <c r="H261" i="12"/>
  <c r="H262" i="12"/>
  <c r="H263" i="12"/>
  <c r="H264" i="12"/>
  <c r="H265" i="12"/>
  <c r="H266" i="12"/>
  <c r="H267" i="12"/>
  <c r="H268" i="12"/>
  <c r="H269" i="12"/>
  <c r="H270" i="12"/>
  <c r="H271" i="12"/>
  <c r="H272" i="12"/>
  <c r="H273" i="12"/>
  <c r="H274" i="12"/>
  <c r="H275" i="12"/>
  <c r="H276" i="12"/>
  <c r="H277" i="12"/>
  <c r="H278" i="12"/>
  <c r="H279" i="12"/>
  <c r="H280" i="12"/>
  <c r="H281" i="12"/>
  <c r="H282" i="12"/>
  <c r="H283" i="12"/>
  <c r="H284" i="12"/>
  <c r="H285" i="12"/>
  <c r="H286" i="12"/>
  <c r="H287" i="12"/>
  <c r="H288" i="12"/>
  <c r="H289" i="12"/>
  <c r="H290" i="12"/>
  <c r="H291" i="12"/>
  <c r="H292" i="12"/>
  <c r="H293" i="12"/>
  <c r="H294" i="12"/>
  <c r="H295" i="12"/>
  <c r="H296" i="12"/>
  <c r="H297" i="12"/>
  <c r="H298" i="12"/>
  <c r="H299" i="12"/>
  <c r="H300" i="12"/>
  <c r="H301" i="12"/>
  <c r="H302" i="12"/>
  <c r="H303" i="12"/>
  <c r="H304" i="12"/>
  <c r="H305" i="12"/>
  <c r="H306" i="12"/>
  <c r="H307" i="12"/>
  <c r="H308" i="12"/>
  <c r="H309" i="12"/>
  <c r="H310" i="12"/>
  <c r="H311" i="12"/>
  <c r="H312" i="12"/>
  <c r="H313" i="12"/>
  <c r="H314" i="12"/>
  <c r="H315" i="12"/>
  <c r="H316" i="12"/>
  <c r="H317" i="12"/>
  <c r="H318" i="12"/>
  <c r="H319" i="12"/>
  <c r="H320" i="12"/>
  <c r="H321" i="12"/>
  <c r="H322" i="12"/>
  <c r="H323" i="12"/>
  <c r="H324" i="12"/>
  <c r="H325" i="12"/>
  <c r="H326" i="12"/>
  <c r="H327" i="12"/>
  <c r="H328" i="12"/>
  <c r="H329" i="12"/>
  <c r="H330" i="12"/>
  <c r="H331" i="12"/>
  <c r="H332" i="12"/>
  <c r="H333" i="12"/>
  <c r="H334" i="12"/>
  <c r="H335" i="12"/>
  <c r="H336" i="12"/>
  <c r="H337" i="12"/>
  <c r="H338" i="12"/>
  <c r="H339" i="12"/>
  <c r="H340" i="12"/>
  <c r="H341" i="12"/>
  <c r="H342" i="12"/>
  <c r="H343" i="12"/>
  <c r="H344" i="12"/>
  <c r="H345" i="12"/>
  <c r="H346" i="12"/>
  <c r="H347" i="12"/>
  <c r="H348" i="12"/>
  <c r="H349" i="12"/>
  <c r="H350" i="12"/>
  <c r="H351" i="12"/>
  <c r="H352" i="12"/>
  <c r="H353" i="12"/>
  <c r="H354" i="12"/>
  <c r="H355" i="12"/>
  <c r="H356" i="12"/>
  <c r="H357" i="12"/>
  <c r="H358" i="12"/>
  <c r="H359" i="12"/>
  <c r="H360" i="12"/>
  <c r="H361" i="12"/>
  <c r="H362" i="12"/>
  <c r="H363" i="12"/>
  <c r="H364" i="12"/>
  <c r="H365" i="12"/>
  <c r="H366" i="12"/>
  <c r="H367" i="12"/>
  <c r="H368" i="12"/>
  <c r="H369" i="12"/>
  <c r="H370" i="12"/>
  <c r="H371" i="12"/>
  <c r="H372" i="12"/>
  <c r="H373" i="12"/>
  <c r="H374" i="12"/>
  <c r="H375" i="12"/>
  <c r="H376" i="12"/>
  <c r="H377" i="12"/>
  <c r="H378" i="12"/>
  <c r="H379" i="12"/>
  <c r="H380" i="12"/>
  <c r="H381" i="12"/>
  <c r="H382" i="12"/>
  <c r="H383" i="12"/>
  <c r="H384" i="12"/>
  <c r="H385" i="12"/>
  <c r="H386" i="12"/>
  <c r="H387" i="12"/>
  <c r="H388" i="12"/>
  <c r="H389" i="12"/>
  <c r="H390" i="12"/>
  <c r="H391" i="12"/>
  <c r="H392" i="12"/>
  <c r="H393" i="12"/>
  <c r="H394" i="12"/>
  <c r="H395" i="12"/>
  <c r="H396" i="12"/>
  <c r="H397" i="12"/>
  <c r="H398" i="12"/>
  <c r="H399" i="12"/>
  <c r="H400" i="12"/>
  <c r="H401" i="12"/>
  <c r="H402" i="12"/>
  <c r="H403" i="12"/>
  <c r="H404" i="12"/>
  <c r="H405" i="12"/>
  <c r="H406" i="12"/>
  <c r="H407" i="12"/>
  <c r="H408" i="12"/>
  <c r="H409" i="12"/>
  <c r="H410" i="12"/>
  <c r="H411" i="12"/>
  <c r="H412" i="12"/>
  <c r="H413" i="12"/>
  <c r="H414" i="12"/>
  <c r="H415" i="12"/>
  <c r="H416" i="12"/>
  <c r="H417" i="12"/>
  <c r="B13" i="12" l="1"/>
  <c r="B12" i="12"/>
  <c r="B11" i="12"/>
  <c r="B10" i="12"/>
  <c r="B9" i="12"/>
  <c r="B8" i="12"/>
  <c r="B7" i="12"/>
  <c r="B6" i="12"/>
  <c r="B5" i="12"/>
  <c r="B4" i="12"/>
  <c r="B3" i="12"/>
  <c r="G262" i="6"/>
  <c r="D262" i="6"/>
  <c r="G261" i="6"/>
  <c r="D261" i="6"/>
  <c r="G260" i="6"/>
  <c r="D260" i="6"/>
  <c r="G259" i="6"/>
  <c r="D259" i="6"/>
  <c r="G258" i="6"/>
  <c r="D258" i="6"/>
  <c r="G257" i="6"/>
  <c r="D257" i="6"/>
  <c r="G256" i="6"/>
  <c r="D256" i="6"/>
  <c r="G255" i="6"/>
  <c r="D255" i="6"/>
  <c r="G254" i="6"/>
  <c r="D254" i="6"/>
  <c r="A254" i="6"/>
  <c r="A255" i="6" s="1"/>
  <c r="A256" i="6" s="1"/>
  <c r="G253" i="6"/>
  <c r="D253" i="6"/>
  <c r="B253" i="6"/>
  <c r="G252" i="6"/>
  <c r="D252" i="6"/>
  <c r="G251" i="6"/>
  <c r="D251" i="6"/>
  <c r="G250" i="6"/>
  <c r="D250" i="6"/>
  <c r="G249" i="6"/>
  <c r="D249" i="6"/>
  <c r="G248" i="6"/>
  <c r="D248" i="6"/>
  <c r="G247" i="6"/>
  <c r="D247" i="6"/>
  <c r="G246" i="6"/>
  <c r="D246" i="6"/>
  <c r="G245" i="6"/>
  <c r="D245" i="6"/>
  <c r="G244" i="6"/>
  <c r="D244" i="6"/>
  <c r="A244" i="6"/>
  <c r="A245" i="6" s="1"/>
  <c r="G243" i="6"/>
  <c r="D243" i="6"/>
  <c r="B243" i="6"/>
  <c r="G242" i="6"/>
  <c r="D242" i="6"/>
  <c r="G241" i="6"/>
  <c r="D241" i="6"/>
  <c r="G240" i="6"/>
  <c r="D240" i="6"/>
  <c r="G239" i="6"/>
  <c r="D239" i="6"/>
  <c r="G238" i="6"/>
  <c r="D238" i="6"/>
  <c r="G237" i="6"/>
  <c r="D237" i="6"/>
  <c r="G236" i="6"/>
  <c r="D236" i="6"/>
  <c r="G235" i="6"/>
  <c r="D235" i="6"/>
  <c r="G234" i="6"/>
  <c r="D234" i="6"/>
  <c r="A234" i="6"/>
  <c r="A235" i="6" s="1"/>
  <c r="G233" i="6"/>
  <c r="D233" i="6"/>
  <c r="B233" i="6"/>
  <c r="G232" i="6"/>
  <c r="D232" i="6"/>
  <c r="G231" i="6"/>
  <c r="D231" i="6"/>
  <c r="G230" i="6"/>
  <c r="D230" i="6"/>
  <c r="G229" i="6"/>
  <c r="D229" i="6"/>
  <c r="G228" i="6"/>
  <c r="D228" i="6"/>
  <c r="G227" i="6"/>
  <c r="D227" i="6"/>
  <c r="G226" i="6"/>
  <c r="D226" i="6"/>
  <c r="G225" i="6"/>
  <c r="D225" i="6"/>
  <c r="G224" i="6"/>
  <c r="D224" i="6"/>
  <c r="A224" i="6"/>
  <c r="A225" i="6" s="1"/>
  <c r="A226" i="6" s="1"/>
  <c r="G223" i="6"/>
  <c r="D223" i="6"/>
  <c r="B223" i="6"/>
  <c r="G222" i="6"/>
  <c r="D222" i="6"/>
  <c r="G221" i="6"/>
  <c r="D221" i="6"/>
  <c r="G220" i="6"/>
  <c r="D220" i="6"/>
  <c r="G219" i="6"/>
  <c r="D219" i="6"/>
  <c r="G218" i="6"/>
  <c r="D218" i="6"/>
  <c r="G217" i="6"/>
  <c r="D217" i="6"/>
  <c r="G216" i="6"/>
  <c r="D216" i="6"/>
  <c r="G215" i="6"/>
  <c r="D215" i="6"/>
  <c r="G214" i="6"/>
  <c r="D214" i="6"/>
  <c r="A214" i="6"/>
  <c r="A215" i="6" s="1"/>
  <c r="G213" i="6"/>
  <c r="D213" i="6"/>
  <c r="B213" i="6"/>
  <c r="G212" i="6"/>
  <c r="D212" i="6"/>
  <c r="G211" i="6"/>
  <c r="D211" i="6"/>
  <c r="G210" i="6"/>
  <c r="D210" i="6"/>
  <c r="G209" i="6"/>
  <c r="D209" i="6"/>
  <c r="G208" i="6"/>
  <c r="D208" i="6"/>
  <c r="G207" i="6"/>
  <c r="D207" i="6"/>
  <c r="G206" i="6"/>
  <c r="D206" i="6"/>
  <c r="G205" i="6"/>
  <c r="D205" i="6"/>
  <c r="G204" i="6"/>
  <c r="D204" i="6"/>
  <c r="A204" i="6"/>
  <c r="B204" i="6" s="1"/>
  <c r="G203" i="6"/>
  <c r="D203" i="6"/>
  <c r="B203" i="6"/>
  <c r="J418" i="15"/>
  <c r="I418" i="15"/>
  <c r="J417" i="15"/>
  <c r="I417" i="15"/>
  <c r="J416" i="15"/>
  <c r="I416" i="15"/>
  <c r="J415" i="15"/>
  <c r="I415" i="15"/>
  <c r="J414" i="15"/>
  <c r="I414" i="15"/>
  <c r="J413" i="15"/>
  <c r="I413" i="15"/>
  <c r="J412" i="15"/>
  <c r="I412" i="15"/>
  <c r="J411" i="15"/>
  <c r="I411" i="15"/>
  <c r="J410" i="15"/>
  <c r="I410" i="15"/>
  <c r="J409" i="15"/>
  <c r="I409" i="15"/>
  <c r="J408" i="15"/>
  <c r="I408" i="15"/>
  <c r="J407" i="15"/>
  <c r="I407" i="15"/>
  <c r="J406" i="15"/>
  <c r="I406" i="15"/>
  <c r="J405" i="15"/>
  <c r="I405" i="15"/>
  <c r="J404" i="15"/>
  <c r="I404" i="15"/>
  <c r="A404" i="15"/>
  <c r="A405" i="15" s="1"/>
  <c r="J403" i="15"/>
  <c r="I403" i="15"/>
  <c r="B403" i="15"/>
  <c r="J402" i="15"/>
  <c r="I402" i="15"/>
  <c r="J401" i="15"/>
  <c r="I401" i="15"/>
  <c r="J400" i="15"/>
  <c r="I400" i="15"/>
  <c r="J399" i="15"/>
  <c r="I399" i="15"/>
  <c r="J398" i="15"/>
  <c r="I398" i="15"/>
  <c r="J397" i="15"/>
  <c r="I397" i="15"/>
  <c r="J396" i="15"/>
  <c r="I396" i="15"/>
  <c r="J395" i="15"/>
  <c r="I395" i="15"/>
  <c r="J394" i="15"/>
  <c r="I394" i="15"/>
  <c r="J393" i="15"/>
  <c r="I393" i="15"/>
  <c r="J392" i="15"/>
  <c r="I392" i="15"/>
  <c r="J391" i="15"/>
  <c r="I391" i="15"/>
  <c r="J390" i="15"/>
  <c r="I390" i="15"/>
  <c r="J389" i="15"/>
  <c r="I389" i="15"/>
  <c r="J388" i="15"/>
  <c r="I388" i="15"/>
  <c r="A388" i="15"/>
  <c r="A389" i="15" s="1"/>
  <c r="J387" i="15"/>
  <c r="I387" i="15"/>
  <c r="B387" i="15"/>
  <c r="J386" i="15"/>
  <c r="I386" i="15"/>
  <c r="J385" i="15"/>
  <c r="I385" i="15"/>
  <c r="J384" i="15"/>
  <c r="I384" i="15"/>
  <c r="J383" i="15"/>
  <c r="I383" i="15"/>
  <c r="J382" i="15"/>
  <c r="I382" i="15"/>
  <c r="J381" i="15"/>
  <c r="I381" i="15"/>
  <c r="J380" i="15"/>
  <c r="I380" i="15"/>
  <c r="J379" i="15"/>
  <c r="I379" i="15"/>
  <c r="J378" i="15"/>
  <c r="I378" i="15"/>
  <c r="J377" i="15"/>
  <c r="I377" i="15"/>
  <c r="J376" i="15"/>
  <c r="I376" i="15"/>
  <c r="J375" i="15"/>
  <c r="I375" i="15"/>
  <c r="J374" i="15"/>
  <c r="I374" i="15"/>
  <c r="J373" i="15"/>
  <c r="I373" i="15"/>
  <c r="J372" i="15"/>
  <c r="I372" i="15"/>
  <c r="A372" i="15"/>
  <c r="A373" i="15" s="1"/>
  <c r="J371" i="15"/>
  <c r="I371" i="15"/>
  <c r="B371" i="15"/>
  <c r="J370" i="15"/>
  <c r="I370" i="15"/>
  <c r="J369" i="15"/>
  <c r="I369" i="15"/>
  <c r="J368" i="15"/>
  <c r="I368" i="15"/>
  <c r="J367" i="15"/>
  <c r="I367" i="15"/>
  <c r="J366" i="15"/>
  <c r="I366" i="15"/>
  <c r="J365" i="15"/>
  <c r="I365" i="15"/>
  <c r="J364" i="15"/>
  <c r="I364" i="15"/>
  <c r="J363" i="15"/>
  <c r="I363" i="15"/>
  <c r="J362" i="15"/>
  <c r="I362" i="15"/>
  <c r="J361" i="15"/>
  <c r="I361" i="15"/>
  <c r="J360" i="15"/>
  <c r="I360" i="15"/>
  <c r="J359" i="15"/>
  <c r="I359" i="15"/>
  <c r="J358" i="15"/>
  <c r="I358" i="15"/>
  <c r="J357" i="15"/>
  <c r="I357" i="15"/>
  <c r="J356" i="15"/>
  <c r="I356" i="15"/>
  <c r="A356" i="15"/>
  <c r="B356" i="15" s="1"/>
  <c r="J355" i="15"/>
  <c r="I355" i="15"/>
  <c r="B355" i="15"/>
  <c r="J354" i="15"/>
  <c r="I354" i="15"/>
  <c r="J353" i="15"/>
  <c r="I353" i="15"/>
  <c r="J352" i="15"/>
  <c r="I352" i="15"/>
  <c r="J351" i="15"/>
  <c r="I351" i="15"/>
  <c r="J350" i="15"/>
  <c r="I350" i="15"/>
  <c r="J349" i="15"/>
  <c r="I349" i="15"/>
  <c r="J348" i="15"/>
  <c r="I348" i="15"/>
  <c r="J347" i="15"/>
  <c r="I347" i="15"/>
  <c r="J346" i="15"/>
  <c r="I346" i="15"/>
  <c r="J345" i="15"/>
  <c r="I345" i="15"/>
  <c r="J344" i="15"/>
  <c r="I344" i="15"/>
  <c r="J343" i="15"/>
  <c r="I343" i="15"/>
  <c r="J342" i="15"/>
  <c r="I342" i="15"/>
  <c r="J341" i="15"/>
  <c r="I341" i="15"/>
  <c r="J340" i="15"/>
  <c r="I340" i="15"/>
  <c r="A340" i="15"/>
  <c r="A341" i="15" s="1"/>
  <c r="J339" i="15"/>
  <c r="I339" i="15"/>
  <c r="B339" i="15"/>
  <c r="J338" i="15"/>
  <c r="I338" i="15"/>
  <c r="J337" i="15"/>
  <c r="I337" i="15"/>
  <c r="J336" i="15"/>
  <c r="I336" i="15"/>
  <c r="J335" i="15"/>
  <c r="I335" i="15"/>
  <c r="J334" i="15"/>
  <c r="I334" i="15"/>
  <c r="J333" i="15"/>
  <c r="I333" i="15"/>
  <c r="J332" i="15"/>
  <c r="I332" i="15"/>
  <c r="J331" i="15"/>
  <c r="I331" i="15"/>
  <c r="J330" i="15"/>
  <c r="I330" i="15"/>
  <c r="J329" i="15"/>
  <c r="I329" i="15"/>
  <c r="J328" i="15"/>
  <c r="I328" i="15"/>
  <c r="J327" i="15"/>
  <c r="I327" i="15"/>
  <c r="J326" i="15"/>
  <c r="I326" i="15"/>
  <c r="J325" i="15"/>
  <c r="I325" i="15"/>
  <c r="J324" i="15"/>
  <c r="I324" i="15"/>
  <c r="A324" i="15"/>
  <c r="B324" i="15" s="1"/>
  <c r="J323" i="15"/>
  <c r="I323" i="15"/>
  <c r="B323" i="15"/>
  <c r="B254" i="6" l="1"/>
  <c r="B224" i="6"/>
  <c r="A205" i="6"/>
  <c r="A246" i="6"/>
  <c r="B245" i="6"/>
  <c r="B256" i="6"/>
  <c r="A257" i="6"/>
  <c r="B244" i="6"/>
  <c r="B255" i="6"/>
  <c r="B226" i="6"/>
  <c r="A227" i="6"/>
  <c r="A236" i="6"/>
  <c r="B235" i="6"/>
  <c r="B225" i="6"/>
  <c r="B234" i="6"/>
  <c r="A216" i="6"/>
  <c r="B215" i="6"/>
  <c r="B214" i="6"/>
  <c r="B340" i="15"/>
  <c r="B372" i="15"/>
  <c r="B404" i="15"/>
  <c r="A390" i="15"/>
  <c r="B389" i="15"/>
  <c r="B405" i="15"/>
  <c r="A406" i="15"/>
  <c r="B388" i="15"/>
  <c r="B373" i="15"/>
  <c r="A374" i="15"/>
  <c r="A357" i="15"/>
  <c r="B341" i="15"/>
  <c r="A342" i="15"/>
  <c r="A325" i="15"/>
  <c r="I3" i="15"/>
  <c r="I4" i="15"/>
  <c r="I5" i="15"/>
  <c r="I6" i="15"/>
  <c r="I7" i="15"/>
  <c r="I8" i="15"/>
  <c r="I9" i="15"/>
  <c r="I10" i="15"/>
  <c r="I11" i="15"/>
  <c r="I12" i="15"/>
  <c r="I13" i="15"/>
  <c r="I14" i="15"/>
  <c r="I15" i="15"/>
  <c r="I16" i="15"/>
  <c r="I17" i="15"/>
  <c r="I18" i="15"/>
  <c r="I19" i="15"/>
  <c r="I20" i="15"/>
  <c r="I21" i="15"/>
  <c r="I22" i="15"/>
  <c r="I23" i="15"/>
  <c r="I24" i="15"/>
  <c r="I25" i="15"/>
  <c r="I26" i="15"/>
  <c r="I27" i="15"/>
  <c r="I28" i="15"/>
  <c r="I29" i="15"/>
  <c r="I30" i="15"/>
  <c r="I31" i="15"/>
  <c r="I32" i="15"/>
  <c r="I33" i="15"/>
  <c r="I34" i="15"/>
  <c r="I35" i="15"/>
  <c r="I36" i="15"/>
  <c r="I37" i="15"/>
  <c r="I38" i="15"/>
  <c r="I39" i="15"/>
  <c r="I40" i="15"/>
  <c r="I41" i="15"/>
  <c r="I42" i="15"/>
  <c r="I43" i="15"/>
  <c r="I44" i="15"/>
  <c r="I45" i="15"/>
  <c r="I46" i="15"/>
  <c r="I47" i="15"/>
  <c r="I48" i="15"/>
  <c r="I49" i="15"/>
  <c r="I50" i="15"/>
  <c r="I51" i="15"/>
  <c r="I52" i="15"/>
  <c r="I53" i="15"/>
  <c r="I54" i="15"/>
  <c r="I55" i="15"/>
  <c r="I56" i="15"/>
  <c r="I57" i="15"/>
  <c r="I58" i="15"/>
  <c r="I59" i="15"/>
  <c r="I60" i="15"/>
  <c r="I61" i="15"/>
  <c r="I62" i="15"/>
  <c r="I63" i="15"/>
  <c r="I64" i="15"/>
  <c r="I65" i="15"/>
  <c r="I66" i="15"/>
  <c r="I67" i="15"/>
  <c r="I68" i="15"/>
  <c r="I69" i="15"/>
  <c r="I70" i="15"/>
  <c r="I71" i="15"/>
  <c r="I72" i="15"/>
  <c r="I73" i="15"/>
  <c r="I74" i="15"/>
  <c r="I75" i="15"/>
  <c r="I76" i="15"/>
  <c r="I77" i="15"/>
  <c r="I78" i="15"/>
  <c r="I79" i="15"/>
  <c r="I80" i="15"/>
  <c r="I81" i="15"/>
  <c r="I82" i="15"/>
  <c r="I83" i="15"/>
  <c r="I84" i="15"/>
  <c r="I85" i="15"/>
  <c r="I86" i="15"/>
  <c r="I87" i="15"/>
  <c r="I88" i="15"/>
  <c r="I89" i="15"/>
  <c r="I90" i="15"/>
  <c r="I91" i="15"/>
  <c r="I92" i="15"/>
  <c r="I93" i="15"/>
  <c r="I94" i="15"/>
  <c r="I95" i="15"/>
  <c r="I96" i="15"/>
  <c r="I97" i="15"/>
  <c r="I98" i="15"/>
  <c r="I99" i="15"/>
  <c r="I100" i="15"/>
  <c r="I101" i="15"/>
  <c r="I102" i="15"/>
  <c r="I103" i="15"/>
  <c r="I104" i="15"/>
  <c r="I105" i="15"/>
  <c r="I106" i="15"/>
  <c r="I107" i="15"/>
  <c r="I108" i="15"/>
  <c r="I109" i="15"/>
  <c r="I110" i="15"/>
  <c r="I111" i="15"/>
  <c r="I112" i="15"/>
  <c r="I113" i="15"/>
  <c r="I114" i="15"/>
  <c r="I115" i="15"/>
  <c r="I116" i="15"/>
  <c r="I117" i="15"/>
  <c r="I118" i="15"/>
  <c r="I119" i="15"/>
  <c r="I120" i="15"/>
  <c r="I121" i="15"/>
  <c r="I122" i="15"/>
  <c r="I123" i="15"/>
  <c r="I124" i="15"/>
  <c r="I125" i="15"/>
  <c r="I126" i="15"/>
  <c r="I127" i="15"/>
  <c r="I128" i="15"/>
  <c r="I129" i="15"/>
  <c r="I130" i="15"/>
  <c r="I131" i="15"/>
  <c r="I132" i="15"/>
  <c r="I133" i="15"/>
  <c r="I134" i="15"/>
  <c r="I135" i="15"/>
  <c r="I136" i="15"/>
  <c r="I137" i="15"/>
  <c r="I138" i="15"/>
  <c r="I139" i="15"/>
  <c r="I140" i="15"/>
  <c r="I141" i="15"/>
  <c r="I142" i="15"/>
  <c r="D32" i="6"/>
  <c r="D31" i="6"/>
  <c r="D30" i="6"/>
  <c r="D29" i="6"/>
  <c r="D28" i="6"/>
  <c r="D27" i="6"/>
  <c r="D26" i="6"/>
  <c r="D25" i="6"/>
  <c r="D24" i="6"/>
  <c r="D23" i="6"/>
  <c r="D22" i="6"/>
  <c r="D21" i="6"/>
  <c r="D20" i="6"/>
  <c r="D19" i="6"/>
  <c r="D18" i="6"/>
  <c r="D17" i="6"/>
  <c r="D16" i="6"/>
  <c r="D15" i="6"/>
  <c r="I15" i="6" s="1"/>
  <c r="D14" i="6"/>
  <c r="D13" i="6"/>
  <c r="D8" i="6"/>
  <c r="D7" i="6"/>
  <c r="D6" i="6"/>
  <c r="D5" i="6"/>
  <c r="D4" i="6"/>
  <c r="D3" i="6"/>
  <c r="D9" i="6"/>
  <c r="G3" i="6"/>
  <c r="G4" i="6"/>
  <c r="G5" i="6"/>
  <c r="G6" i="6"/>
  <c r="G7" i="6"/>
  <c r="G8" i="6"/>
  <c r="G9" i="6"/>
  <c r="G10" i="6"/>
  <c r="G11" i="6"/>
  <c r="G12" i="6"/>
  <c r="G13" i="6"/>
  <c r="G14" i="6"/>
  <c r="G15" i="6"/>
  <c r="G16" i="6"/>
  <c r="G17" i="6"/>
  <c r="G18" i="6"/>
  <c r="G19" i="6"/>
  <c r="G20" i="6"/>
  <c r="G21" i="6"/>
  <c r="G22" i="6"/>
  <c r="G23" i="6"/>
  <c r="G24" i="6"/>
  <c r="G25" i="6"/>
  <c r="G26" i="6"/>
  <c r="G27" i="6"/>
  <c r="G28" i="6"/>
  <c r="G29" i="6"/>
  <c r="G30" i="6"/>
  <c r="G31" i="6"/>
  <c r="G32" i="6"/>
  <c r="G93" i="6"/>
  <c r="G94" i="6"/>
  <c r="G95" i="6"/>
  <c r="G96" i="6"/>
  <c r="G97" i="6"/>
  <c r="G98" i="6"/>
  <c r="G99" i="6"/>
  <c r="G100" i="6"/>
  <c r="G101" i="6"/>
  <c r="G102" i="6"/>
  <c r="G103" i="6"/>
  <c r="G104" i="6"/>
  <c r="G105" i="6"/>
  <c r="G106" i="6"/>
  <c r="G107" i="6"/>
  <c r="G108" i="6"/>
  <c r="G109" i="6"/>
  <c r="G110" i="6"/>
  <c r="G111" i="6"/>
  <c r="G112" i="6"/>
  <c r="G113" i="6"/>
  <c r="G114" i="6"/>
  <c r="G115" i="6"/>
  <c r="G116" i="6"/>
  <c r="G117" i="6"/>
  <c r="G118" i="6"/>
  <c r="G119" i="6"/>
  <c r="G120" i="6"/>
  <c r="G121" i="6"/>
  <c r="G122" i="6"/>
  <c r="G123" i="6"/>
  <c r="G124" i="6"/>
  <c r="G125" i="6"/>
  <c r="G126" i="6"/>
  <c r="G127" i="6"/>
  <c r="G128" i="6"/>
  <c r="G129" i="6"/>
  <c r="G130" i="6"/>
  <c r="G131" i="6"/>
  <c r="G132" i="6"/>
  <c r="G133" i="6"/>
  <c r="G134" i="6"/>
  <c r="G135" i="6"/>
  <c r="G136" i="6"/>
  <c r="G137" i="6"/>
  <c r="G138" i="6"/>
  <c r="G139" i="6"/>
  <c r="G140" i="6"/>
  <c r="G141" i="6"/>
  <c r="G142" i="6"/>
  <c r="G143" i="6"/>
  <c r="G144" i="6"/>
  <c r="G145" i="6"/>
  <c r="G146" i="6"/>
  <c r="G147" i="6"/>
  <c r="G148" i="6"/>
  <c r="G149" i="6"/>
  <c r="G150" i="6"/>
  <c r="G151" i="6"/>
  <c r="G152" i="6"/>
  <c r="G153" i="6"/>
  <c r="G154" i="6"/>
  <c r="G155" i="6"/>
  <c r="G156" i="6"/>
  <c r="G157" i="6"/>
  <c r="G158" i="6"/>
  <c r="G159" i="6"/>
  <c r="G160" i="6"/>
  <c r="G161" i="6"/>
  <c r="G162" i="6"/>
  <c r="G163" i="6"/>
  <c r="G164" i="6"/>
  <c r="G165" i="6"/>
  <c r="G166" i="6"/>
  <c r="G167" i="6"/>
  <c r="G168" i="6"/>
  <c r="G169" i="6"/>
  <c r="G170" i="6"/>
  <c r="G171" i="6"/>
  <c r="G172" i="6"/>
  <c r="G173" i="6"/>
  <c r="G174" i="6"/>
  <c r="G175" i="6"/>
  <c r="G176" i="6"/>
  <c r="G177" i="6"/>
  <c r="G178" i="6"/>
  <c r="G179" i="6"/>
  <c r="G180" i="6"/>
  <c r="G181" i="6"/>
  <c r="G183" i="6"/>
  <c r="G184" i="6"/>
  <c r="G185" i="6"/>
  <c r="G186" i="6"/>
  <c r="G187" i="6"/>
  <c r="G188" i="6"/>
  <c r="G189" i="6"/>
  <c r="G190" i="6"/>
  <c r="G191" i="6"/>
  <c r="G192" i="6"/>
  <c r="G193" i="6"/>
  <c r="G194" i="6"/>
  <c r="G195" i="6"/>
  <c r="G196" i="6"/>
  <c r="G197" i="6"/>
  <c r="G198" i="6"/>
  <c r="G199" i="6"/>
  <c r="G200" i="6"/>
  <c r="G201" i="6"/>
  <c r="G202" i="6"/>
  <c r="D33" i="6"/>
  <c r="D34" i="6"/>
  <c r="D35" i="6"/>
  <c r="D36" i="6"/>
  <c r="D37" i="6"/>
  <c r="D38" i="6"/>
  <c r="H38" i="6" s="1"/>
  <c r="D39" i="6"/>
  <c r="D40" i="6"/>
  <c r="D41" i="6"/>
  <c r="D42" i="6"/>
  <c r="D43" i="6"/>
  <c r="D44" i="6"/>
  <c r="D45" i="6"/>
  <c r="D46" i="6"/>
  <c r="D47" i="6"/>
  <c r="D48" i="6"/>
  <c r="D49" i="6"/>
  <c r="D50" i="6"/>
  <c r="D51" i="6"/>
  <c r="D52" i="6"/>
  <c r="D53" i="6"/>
  <c r="D54" i="6"/>
  <c r="D55" i="6"/>
  <c r="D56" i="6"/>
  <c r="D57" i="6"/>
  <c r="D58" i="6"/>
  <c r="D59" i="6"/>
  <c r="D60" i="6"/>
  <c r="D61" i="6"/>
  <c r="D62" i="6"/>
  <c r="D63" i="6"/>
  <c r="D64" i="6"/>
  <c r="D65" i="6"/>
  <c r="D66" i="6"/>
  <c r="D67" i="6"/>
  <c r="D68" i="6"/>
  <c r="D69" i="6"/>
  <c r="D70" i="6"/>
  <c r="D71" i="6"/>
  <c r="D72" i="6"/>
  <c r="D73" i="6"/>
  <c r="D74" i="6"/>
  <c r="D75" i="6"/>
  <c r="D76" i="6"/>
  <c r="D77" i="6"/>
  <c r="D78" i="6"/>
  <c r="D79" i="6"/>
  <c r="D80" i="6"/>
  <c r="D81" i="6"/>
  <c r="D82" i="6"/>
  <c r="D83" i="6"/>
  <c r="D84" i="6"/>
  <c r="D85" i="6"/>
  <c r="D86" i="6"/>
  <c r="D87" i="6"/>
  <c r="D88" i="6"/>
  <c r="D89" i="6"/>
  <c r="D90" i="6"/>
  <c r="D91" i="6"/>
  <c r="D92" i="6"/>
  <c r="D93" i="6"/>
  <c r="D94" i="6"/>
  <c r="D95" i="6"/>
  <c r="D96" i="6"/>
  <c r="D97" i="6"/>
  <c r="D98" i="6"/>
  <c r="D99" i="6"/>
  <c r="D100" i="6"/>
  <c r="D101" i="6"/>
  <c r="D102" i="6"/>
  <c r="D103" i="6"/>
  <c r="D104" i="6"/>
  <c r="D105" i="6"/>
  <c r="D106" i="6"/>
  <c r="D107" i="6"/>
  <c r="D108" i="6"/>
  <c r="D109" i="6"/>
  <c r="D110" i="6"/>
  <c r="D111" i="6"/>
  <c r="D112" i="6"/>
  <c r="D113" i="6"/>
  <c r="D114" i="6"/>
  <c r="D115" i="6"/>
  <c r="D116" i="6"/>
  <c r="D117" i="6"/>
  <c r="D118" i="6"/>
  <c r="D119" i="6"/>
  <c r="D120" i="6"/>
  <c r="D121" i="6"/>
  <c r="D122" i="6"/>
  <c r="D123" i="6"/>
  <c r="D124" i="6"/>
  <c r="D125" i="6"/>
  <c r="D126" i="6"/>
  <c r="D127" i="6"/>
  <c r="D128" i="6"/>
  <c r="D129" i="6"/>
  <c r="D130" i="6"/>
  <c r="D131" i="6"/>
  <c r="D132" i="6"/>
  <c r="D133" i="6"/>
  <c r="D134" i="6"/>
  <c r="D135" i="6"/>
  <c r="D136" i="6"/>
  <c r="D137" i="6"/>
  <c r="D138" i="6"/>
  <c r="D139" i="6"/>
  <c r="D140" i="6"/>
  <c r="D141" i="6"/>
  <c r="D142" i="6"/>
  <c r="D143" i="6"/>
  <c r="D144" i="6"/>
  <c r="D145" i="6"/>
  <c r="D146" i="6"/>
  <c r="D147" i="6"/>
  <c r="D148" i="6"/>
  <c r="H148" i="6" s="1"/>
  <c r="D149" i="6"/>
  <c r="D150" i="6"/>
  <c r="D151" i="6"/>
  <c r="D152" i="6"/>
  <c r="D153" i="6"/>
  <c r="D154" i="6"/>
  <c r="D155" i="6"/>
  <c r="D156" i="6"/>
  <c r="D157" i="6"/>
  <c r="D158" i="6"/>
  <c r="D159" i="6"/>
  <c r="D160" i="6"/>
  <c r="D161" i="6"/>
  <c r="D162" i="6"/>
  <c r="D163" i="6"/>
  <c r="D164" i="6"/>
  <c r="D165" i="6"/>
  <c r="D166" i="6"/>
  <c r="D167" i="6"/>
  <c r="D168" i="6"/>
  <c r="D169" i="6"/>
  <c r="D170" i="6"/>
  <c r="D171" i="6"/>
  <c r="D172" i="6"/>
  <c r="D173" i="6"/>
  <c r="D174" i="6"/>
  <c r="D175" i="6"/>
  <c r="D176" i="6"/>
  <c r="D177" i="6"/>
  <c r="D178" i="6"/>
  <c r="D179" i="6"/>
  <c r="D180" i="6"/>
  <c r="D181" i="6"/>
  <c r="D183" i="6"/>
  <c r="D184" i="6"/>
  <c r="D185" i="6"/>
  <c r="D186" i="6"/>
  <c r="D187" i="6"/>
  <c r="D188" i="6"/>
  <c r="D189" i="6"/>
  <c r="D190" i="6"/>
  <c r="D191" i="6"/>
  <c r="D192" i="6"/>
  <c r="D193" i="6"/>
  <c r="D194" i="6"/>
  <c r="D195" i="6"/>
  <c r="D196" i="6"/>
  <c r="D197" i="6"/>
  <c r="D198" i="6"/>
  <c r="D199" i="6"/>
  <c r="D200" i="6"/>
  <c r="D201" i="6"/>
  <c r="D202" i="6"/>
  <c r="A3" i="1"/>
  <c r="B2" i="8" s="1"/>
  <c r="B4" i="8"/>
  <c r="B5" i="8"/>
  <c r="B6" i="8"/>
  <c r="B11" i="8"/>
  <c r="B12" i="8"/>
  <c r="B13" i="8"/>
  <c r="B14" i="8"/>
  <c r="B15" i="8"/>
  <c r="B16" i="8"/>
  <c r="G16" i="8" s="1"/>
  <c r="B17" i="8"/>
  <c r="B18" i="8"/>
  <c r="F18" i="8" s="1"/>
  <c r="B19" i="8"/>
  <c r="B20" i="8"/>
  <c r="B21" i="8"/>
  <c r="B22" i="8"/>
  <c r="B23" i="8"/>
  <c r="B24" i="8"/>
  <c r="F24" i="8" s="1"/>
  <c r="B25" i="8"/>
  <c r="F25" i="8" s="1"/>
  <c r="B26" i="8"/>
  <c r="B27" i="8"/>
  <c r="B28" i="8"/>
  <c r="B29" i="8"/>
  <c r="B30" i="8"/>
  <c r="B31" i="8"/>
  <c r="B32" i="8"/>
  <c r="B33" i="8"/>
  <c r="B34" i="8"/>
  <c r="A34" i="4" s="1"/>
  <c r="H34" i="4" s="1"/>
  <c r="B35" i="8"/>
  <c r="B36" i="8"/>
  <c r="B37" i="8"/>
  <c r="B38" i="8"/>
  <c r="B39" i="8"/>
  <c r="B40" i="8"/>
  <c r="A40" i="4" s="1"/>
  <c r="H40" i="4" s="1"/>
  <c r="B41" i="8"/>
  <c r="B42" i="8"/>
  <c r="A42" i="4" s="1"/>
  <c r="H42" i="4" s="1"/>
  <c r="B43" i="8"/>
  <c r="B44" i="8"/>
  <c r="B45" i="8"/>
  <c r="B46" i="8"/>
  <c r="B47" i="8"/>
  <c r="B48" i="8"/>
  <c r="B49" i="8"/>
  <c r="B50" i="8"/>
  <c r="B51" i="8"/>
  <c r="B52" i="8"/>
  <c r="B53" i="8"/>
  <c r="B54" i="8"/>
  <c r="B55" i="8"/>
  <c r="B56" i="8"/>
  <c r="B57" i="8"/>
  <c r="G57" i="8" s="1"/>
  <c r="B58" i="8"/>
  <c r="B59" i="8"/>
  <c r="B60" i="8"/>
  <c r="B61" i="8"/>
  <c r="B62" i="8"/>
  <c r="B63" i="8"/>
  <c r="B64" i="8"/>
  <c r="E64" i="8" s="1"/>
  <c r="B65" i="8"/>
  <c r="B66" i="8"/>
  <c r="A66" i="4" s="1"/>
  <c r="H66" i="4" s="1"/>
  <c r="B67" i="8"/>
  <c r="B68" i="8"/>
  <c r="B69" i="8"/>
  <c r="B70" i="8"/>
  <c r="B71" i="8"/>
  <c r="B72" i="8"/>
  <c r="G72" i="8" s="1"/>
  <c r="B73" i="8"/>
  <c r="B74" i="8"/>
  <c r="B75" i="8"/>
  <c r="B76" i="8"/>
  <c r="B77" i="8"/>
  <c r="B78" i="8"/>
  <c r="B79" i="8"/>
  <c r="B80" i="8"/>
  <c r="A80" i="4" s="1"/>
  <c r="H80" i="4" s="1"/>
  <c r="B81" i="8"/>
  <c r="B82" i="8"/>
  <c r="B83" i="8"/>
  <c r="B84" i="8"/>
  <c r="B85" i="8"/>
  <c r="B86" i="8"/>
  <c r="B87" i="8"/>
  <c r="E87" i="8" s="1"/>
  <c r="B88" i="8"/>
  <c r="B89" i="8"/>
  <c r="B90" i="8"/>
  <c r="B91" i="8"/>
  <c r="B92" i="8"/>
  <c r="B93" i="8"/>
  <c r="B94" i="8"/>
  <c r="B95" i="8"/>
  <c r="B96" i="8"/>
  <c r="B97" i="8"/>
  <c r="B98" i="8"/>
  <c r="E98" i="8" s="1"/>
  <c r="K42" i="7" s="1"/>
  <c r="B99" i="8"/>
  <c r="B100" i="8"/>
  <c r="B101" i="8"/>
  <c r="B102" i="8"/>
  <c r="B103" i="8"/>
  <c r="B104" i="8"/>
  <c r="A104" i="4" s="1"/>
  <c r="H104" i="4" s="1"/>
  <c r="B105" i="8"/>
  <c r="B106" i="8"/>
  <c r="B107" i="8"/>
  <c r="B108" i="8"/>
  <c r="B109" i="8"/>
  <c r="B110" i="8"/>
  <c r="B111" i="8"/>
  <c r="A111" i="4" s="1"/>
  <c r="H111" i="4" s="1"/>
  <c r="B112" i="8"/>
  <c r="B113" i="8"/>
  <c r="B114" i="8"/>
  <c r="B115" i="8"/>
  <c r="B116" i="8"/>
  <c r="B117" i="8"/>
  <c r="B118" i="8"/>
  <c r="B119" i="8"/>
  <c r="B120" i="8"/>
  <c r="F120" i="8" s="1"/>
  <c r="B121" i="8"/>
  <c r="B122" i="8"/>
  <c r="B123" i="8"/>
  <c r="B124" i="8"/>
  <c r="B125" i="8"/>
  <c r="B126" i="8"/>
  <c r="B127" i="8"/>
  <c r="E127" i="8" s="1"/>
  <c r="B128" i="8"/>
  <c r="A128" i="4" s="1"/>
  <c r="H128" i="4" s="1"/>
  <c r="B129" i="8"/>
  <c r="D129" i="8" s="1"/>
  <c r="H129" i="8" s="1"/>
  <c r="B130" i="8"/>
  <c r="B131" i="8"/>
  <c r="B132" i="8"/>
  <c r="B133" i="8"/>
  <c r="B134" i="8"/>
  <c r="B135" i="8"/>
  <c r="B136" i="8"/>
  <c r="D136" i="8" s="1"/>
  <c r="H136" i="8" s="1"/>
  <c r="B137" i="8"/>
  <c r="A137" i="4" s="1"/>
  <c r="H137" i="4" s="1"/>
  <c r="B138" i="8"/>
  <c r="B139" i="8"/>
  <c r="B140" i="8"/>
  <c r="B141" i="8"/>
  <c r="B142" i="8"/>
  <c r="B143" i="8"/>
  <c r="B144" i="8"/>
  <c r="B145" i="8"/>
  <c r="B146" i="8"/>
  <c r="B147" i="8"/>
  <c r="B148" i="8"/>
  <c r="B149" i="8"/>
  <c r="B150" i="8"/>
  <c r="B151" i="8"/>
  <c r="B152" i="8"/>
  <c r="E152" i="8" s="1"/>
  <c r="Q41" i="7" s="1"/>
  <c r="B153" i="8"/>
  <c r="B154" i="8"/>
  <c r="B155" i="8"/>
  <c r="B156" i="8"/>
  <c r="B157" i="8"/>
  <c r="B158" i="8"/>
  <c r="B159" i="8"/>
  <c r="B160" i="8"/>
  <c r="B161" i="8"/>
  <c r="B162" i="8"/>
  <c r="B163" i="8"/>
  <c r="B164" i="8"/>
  <c r="B165" i="8"/>
  <c r="B166" i="8"/>
  <c r="B167" i="8"/>
  <c r="B168" i="8"/>
  <c r="B169" i="8"/>
  <c r="B170" i="8"/>
  <c r="B171" i="8"/>
  <c r="B172" i="8"/>
  <c r="B173" i="8"/>
  <c r="B174" i="8"/>
  <c r="B175" i="8"/>
  <c r="B176" i="8"/>
  <c r="B177" i="8"/>
  <c r="B178" i="8"/>
  <c r="B179" i="8"/>
  <c r="B180" i="8"/>
  <c r="B181" i="8"/>
  <c r="B182" i="8"/>
  <c r="B183" i="8"/>
  <c r="B184" i="8"/>
  <c r="B185" i="8"/>
  <c r="B186" i="8"/>
  <c r="B187" i="8"/>
  <c r="B188" i="8"/>
  <c r="B189" i="8"/>
  <c r="B190" i="8"/>
  <c r="B191" i="8"/>
  <c r="B192" i="8"/>
  <c r="B193" i="8"/>
  <c r="A193" i="4" s="1"/>
  <c r="H193" i="4" s="1"/>
  <c r="B194" i="8"/>
  <c r="B195" i="8"/>
  <c r="B196" i="8"/>
  <c r="B197" i="8"/>
  <c r="B198" i="8"/>
  <c r="B199" i="8"/>
  <c r="B200" i="8"/>
  <c r="B201" i="8"/>
  <c r="B202" i="8"/>
  <c r="B203" i="8"/>
  <c r="B204" i="8"/>
  <c r="B205" i="8"/>
  <c r="B206" i="8"/>
  <c r="B207" i="8"/>
  <c r="B208" i="8"/>
  <c r="B209" i="8"/>
  <c r="B210" i="8"/>
  <c r="B211" i="8"/>
  <c r="B212" i="8"/>
  <c r="B213" i="8"/>
  <c r="B214" i="8"/>
  <c r="B215" i="8"/>
  <c r="B216" i="8"/>
  <c r="B217" i="8"/>
  <c r="B218" i="8"/>
  <c r="B219" i="8"/>
  <c r="B220" i="8"/>
  <c r="B221" i="8"/>
  <c r="B222" i="8"/>
  <c r="B223" i="8"/>
  <c r="B224" i="8"/>
  <c r="B225" i="8"/>
  <c r="F225" i="8" s="1"/>
  <c r="B226" i="8"/>
  <c r="B227" i="8"/>
  <c r="B228" i="8"/>
  <c r="B229" i="8"/>
  <c r="B230" i="8"/>
  <c r="B231" i="8"/>
  <c r="B232" i="8"/>
  <c r="B233" i="8"/>
  <c r="B234" i="8"/>
  <c r="F234" i="8" s="1"/>
  <c r="B235" i="8"/>
  <c r="B236" i="8"/>
  <c r="B237" i="8"/>
  <c r="B238" i="8"/>
  <c r="B239" i="8"/>
  <c r="B240" i="8"/>
  <c r="B241" i="8"/>
  <c r="B242" i="8"/>
  <c r="B243" i="8"/>
  <c r="B244" i="8"/>
  <c r="B245" i="8"/>
  <c r="B246" i="8"/>
  <c r="B247" i="8"/>
  <c r="B248" i="8"/>
  <c r="B249" i="8"/>
  <c r="B250" i="8"/>
  <c r="D250" i="8" s="1"/>
  <c r="H250" i="8" s="1"/>
  <c r="B251" i="8"/>
  <c r="B252" i="8"/>
  <c r="B253" i="8"/>
  <c r="B254" i="8"/>
  <c r="B255" i="8"/>
  <c r="B256" i="8"/>
  <c r="B257" i="8"/>
  <c r="B258" i="8"/>
  <c r="B259" i="8"/>
  <c r="B260" i="8"/>
  <c r="B261" i="8"/>
  <c r="B262" i="8"/>
  <c r="B263" i="8"/>
  <c r="B264" i="8"/>
  <c r="B265" i="8"/>
  <c r="B266" i="8"/>
  <c r="B267" i="8"/>
  <c r="B268" i="8"/>
  <c r="B269" i="8"/>
  <c r="B270" i="8"/>
  <c r="B271" i="8"/>
  <c r="B272" i="8"/>
  <c r="B273" i="8"/>
  <c r="D273" i="8" s="1"/>
  <c r="H273" i="8" s="1"/>
  <c r="B274" i="8"/>
  <c r="B275" i="8"/>
  <c r="B276" i="8"/>
  <c r="B277" i="8"/>
  <c r="B278" i="8"/>
  <c r="B279" i="8"/>
  <c r="B280" i="8"/>
  <c r="B281" i="8"/>
  <c r="B282" i="8"/>
  <c r="B283" i="8"/>
  <c r="B284" i="8"/>
  <c r="B285" i="8"/>
  <c r="B286" i="8"/>
  <c r="B287" i="8"/>
  <c r="B288" i="8"/>
  <c r="B289" i="8"/>
  <c r="B290" i="8"/>
  <c r="B291" i="8"/>
  <c r="B292" i="8"/>
  <c r="B293" i="8"/>
  <c r="B294" i="8"/>
  <c r="B295" i="8"/>
  <c r="B296" i="8"/>
  <c r="B297" i="8"/>
  <c r="E297" i="8" s="1"/>
  <c r="B298" i="8"/>
  <c r="B299" i="8"/>
  <c r="B300" i="8"/>
  <c r="B301" i="8"/>
  <c r="B302" i="8"/>
  <c r="G1" i="13"/>
  <c r="J82" i="15"/>
  <c r="J81" i="15"/>
  <c r="J80" i="15"/>
  <c r="J79" i="15"/>
  <c r="A79" i="15"/>
  <c r="B2" i="12"/>
  <c r="J322" i="15"/>
  <c r="I322" i="15"/>
  <c r="J321" i="15"/>
  <c r="I321" i="15"/>
  <c r="J320" i="15"/>
  <c r="I320" i="15"/>
  <c r="J319" i="15"/>
  <c r="I319" i="15"/>
  <c r="J318" i="15"/>
  <c r="I318" i="15"/>
  <c r="J317" i="15"/>
  <c r="I317" i="15"/>
  <c r="J316" i="15"/>
  <c r="I316" i="15"/>
  <c r="J315" i="15"/>
  <c r="I315" i="15"/>
  <c r="J314" i="15"/>
  <c r="I314" i="15"/>
  <c r="J313" i="15"/>
  <c r="I313" i="15"/>
  <c r="J312" i="15"/>
  <c r="I312" i="15"/>
  <c r="J311" i="15"/>
  <c r="I311" i="15"/>
  <c r="J310" i="15"/>
  <c r="I310" i="15"/>
  <c r="J309" i="15"/>
  <c r="I309" i="15"/>
  <c r="J308" i="15"/>
  <c r="I308" i="15"/>
  <c r="J307" i="15"/>
  <c r="I307" i="15"/>
  <c r="J306" i="15"/>
  <c r="I306" i="15"/>
  <c r="J305" i="15"/>
  <c r="I305" i="15"/>
  <c r="J304" i="15"/>
  <c r="I304" i="15"/>
  <c r="J303" i="15"/>
  <c r="I303" i="15"/>
  <c r="J302" i="15"/>
  <c r="I302" i="15"/>
  <c r="J301" i="15"/>
  <c r="I301" i="15"/>
  <c r="J300" i="15"/>
  <c r="I300" i="15"/>
  <c r="J299" i="15"/>
  <c r="I299" i="15"/>
  <c r="J298" i="15"/>
  <c r="I298" i="15"/>
  <c r="J297" i="15"/>
  <c r="I297" i="15"/>
  <c r="J296" i="15"/>
  <c r="I296" i="15"/>
  <c r="J295" i="15"/>
  <c r="I295" i="15"/>
  <c r="J294" i="15"/>
  <c r="I294" i="15"/>
  <c r="J293" i="15"/>
  <c r="I293" i="15"/>
  <c r="J292" i="15"/>
  <c r="I292" i="15"/>
  <c r="J291" i="15"/>
  <c r="I291" i="15"/>
  <c r="J290" i="15"/>
  <c r="I290" i="15"/>
  <c r="J289" i="15"/>
  <c r="I289" i="15"/>
  <c r="J288" i="15"/>
  <c r="I288" i="15"/>
  <c r="J287" i="15"/>
  <c r="I287" i="15"/>
  <c r="J286" i="15"/>
  <c r="I286" i="15"/>
  <c r="J285" i="15"/>
  <c r="I285" i="15"/>
  <c r="J284" i="15"/>
  <c r="I284" i="15"/>
  <c r="J283" i="15"/>
  <c r="I283" i="15"/>
  <c r="J282" i="15"/>
  <c r="I282" i="15"/>
  <c r="J281" i="15"/>
  <c r="I281" i="15"/>
  <c r="J280" i="15"/>
  <c r="I280" i="15"/>
  <c r="J279" i="15"/>
  <c r="I279" i="15"/>
  <c r="J278" i="15"/>
  <c r="I278" i="15"/>
  <c r="J277" i="15"/>
  <c r="I277" i="15"/>
  <c r="J276" i="15"/>
  <c r="I276" i="15"/>
  <c r="J275" i="15"/>
  <c r="I275" i="15"/>
  <c r="J274" i="15"/>
  <c r="I274" i="15"/>
  <c r="J273" i="15"/>
  <c r="I273" i="15"/>
  <c r="J272" i="15"/>
  <c r="I272" i="15"/>
  <c r="J271" i="15"/>
  <c r="I271" i="15"/>
  <c r="J270" i="15"/>
  <c r="I270" i="15"/>
  <c r="J269" i="15"/>
  <c r="I269" i="15"/>
  <c r="J268" i="15"/>
  <c r="I268" i="15"/>
  <c r="J267" i="15"/>
  <c r="I267" i="15"/>
  <c r="J266" i="15"/>
  <c r="I266" i="15"/>
  <c r="J265" i="15"/>
  <c r="I265" i="15"/>
  <c r="J264" i="15"/>
  <c r="I264" i="15"/>
  <c r="J263" i="15"/>
  <c r="I263" i="15"/>
  <c r="J262" i="15"/>
  <c r="I262" i="15"/>
  <c r="J261" i="15"/>
  <c r="I261" i="15"/>
  <c r="J260" i="15"/>
  <c r="I260" i="15"/>
  <c r="J259" i="15"/>
  <c r="I259" i="15"/>
  <c r="J258" i="15"/>
  <c r="I258" i="15"/>
  <c r="J257" i="15"/>
  <c r="I257" i="15"/>
  <c r="J256" i="15"/>
  <c r="I256" i="15"/>
  <c r="J255" i="15"/>
  <c r="I255" i="15"/>
  <c r="J254" i="15"/>
  <c r="I254" i="15"/>
  <c r="J253" i="15"/>
  <c r="I253" i="15"/>
  <c r="J252" i="15"/>
  <c r="I252" i="15"/>
  <c r="J251" i="15"/>
  <c r="I251" i="15"/>
  <c r="J250" i="15"/>
  <c r="I250" i="15"/>
  <c r="J249" i="15"/>
  <c r="I249" i="15"/>
  <c r="J248" i="15"/>
  <c r="I248" i="15"/>
  <c r="J247" i="15"/>
  <c r="I247" i="15"/>
  <c r="J246" i="15"/>
  <c r="I246" i="15"/>
  <c r="J245" i="15"/>
  <c r="I245" i="15"/>
  <c r="J244" i="15"/>
  <c r="I244" i="15"/>
  <c r="J243" i="15"/>
  <c r="I243" i="15"/>
  <c r="J242" i="15"/>
  <c r="I242" i="15"/>
  <c r="J241" i="15"/>
  <c r="I241" i="15"/>
  <c r="J240" i="15"/>
  <c r="I240" i="15"/>
  <c r="J239" i="15"/>
  <c r="I239" i="15"/>
  <c r="J238" i="15"/>
  <c r="I238" i="15"/>
  <c r="J237" i="15"/>
  <c r="I237" i="15"/>
  <c r="J236" i="15"/>
  <c r="I236" i="15"/>
  <c r="J235" i="15"/>
  <c r="I235" i="15"/>
  <c r="J234" i="15"/>
  <c r="I234" i="15"/>
  <c r="J233" i="15"/>
  <c r="I233" i="15"/>
  <c r="J232" i="15"/>
  <c r="I232" i="15"/>
  <c r="J231" i="15"/>
  <c r="I231" i="15"/>
  <c r="J230" i="15"/>
  <c r="I230" i="15"/>
  <c r="J229" i="15"/>
  <c r="I229" i="15"/>
  <c r="J228" i="15"/>
  <c r="I228" i="15"/>
  <c r="J227" i="15"/>
  <c r="I227" i="15"/>
  <c r="J226" i="15"/>
  <c r="I226" i="15"/>
  <c r="J225" i="15"/>
  <c r="I225" i="15"/>
  <c r="J224" i="15"/>
  <c r="I224" i="15"/>
  <c r="J223" i="15"/>
  <c r="I223" i="15"/>
  <c r="J222" i="15"/>
  <c r="I222" i="15"/>
  <c r="J221" i="15"/>
  <c r="I221" i="15"/>
  <c r="J220" i="15"/>
  <c r="I220" i="15"/>
  <c r="J219" i="15"/>
  <c r="I219" i="15"/>
  <c r="J218" i="15"/>
  <c r="I218" i="15"/>
  <c r="J217" i="15"/>
  <c r="I217" i="15"/>
  <c r="J216" i="15"/>
  <c r="I216" i="15"/>
  <c r="J215" i="15"/>
  <c r="I215" i="15"/>
  <c r="J214" i="15"/>
  <c r="I214" i="15"/>
  <c r="J213" i="15"/>
  <c r="I213" i="15"/>
  <c r="J212" i="15"/>
  <c r="I212" i="15"/>
  <c r="J211" i="15"/>
  <c r="I211" i="15"/>
  <c r="J210" i="15"/>
  <c r="I210" i="15"/>
  <c r="J209" i="15"/>
  <c r="I209" i="15"/>
  <c r="J208" i="15"/>
  <c r="I208" i="15"/>
  <c r="J207" i="15"/>
  <c r="I207" i="15"/>
  <c r="J206" i="15"/>
  <c r="I206" i="15"/>
  <c r="J205" i="15"/>
  <c r="I205" i="15"/>
  <c r="J204" i="15"/>
  <c r="I204" i="15"/>
  <c r="J203" i="15"/>
  <c r="I203" i="15"/>
  <c r="J202" i="15"/>
  <c r="I202" i="15"/>
  <c r="J201" i="15"/>
  <c r="I201" i="15"/>
  <c r="J200" i="15"/>
  <c r="I200" i="15"/>
  <c r="J199" i="15"/>
  <c r="I199" i="15"/>
  <c r="J198" i="15"/>
  <c r="I198" i="15"/>
  <c r="J197" i="15"/>
  <c r="I197" i="15"/>
  <c r="J196" i="15"/>
  <c r="I196" i="15"/>
  <c r="J195" i="15"/>
  <c r="I195" i="15"/>
  <c r="J194" i="15"/>
  <c r="I194" i="15"/>
  <c r="J193" i="15"/>
  <c r="I193" i="15"/>
  <c r="J192" i="15"/>
  <c r="I192" i="15"/>
  <c r="J191" i="15"/>
  <c r="I191" i="15"/>
  <c r="J190" i="15"/>
  <c r="I190" i="15"/>
  <c r="J189" i="15"/>
  <c r="I189" i="15"/>
  <c r="J188" i="15"/>
  <c r="I188" i="15"/>
  <c r="J187" i="15"/>
  <c r="I187" i="15"/>
  <c r="J186" i="15"/>
  <c r="I186" i="15"/>
  <c r="J185" i="15"/>
  <c r="I185" i="15"/>
  <c r="J184" i="15"/>
  <c r="I184" i="15"/>
  <c r="J183" i="15"/>
  <c r="I183" i="15"/>
  <c r="J182" i="15"/>
  <c r="I182" i="15"/>
  <c r="J181" i="15"/>
  <c r="I181" i="15"/>
  <c r="J180" i="15"/>
  <c r="I180" i="15"/>
  <c r="J179" i="15"/>
  <c r="I179" i="15"/>
  <c r="J178" i="15"/>
  <c r="I178" i="15"/>
  <c r="J177" i="15"/>
  <c r="I177" i="15"/>
  <c r="J176" i="15"/>
  <c r="I176" i="15"/>
  <c r="J175" i="15"/>
  <c r="I175" i="15"/>
  <c r="J174" i="15"/>
  <c r="I174" i="15"/>
  <c r="J173" i="15"/>
  <c r="I173" i="15"/>
  <c r="J172" i="15"/>
  <c r="I172" i="15"/>
  <c r="J171" i="15"/>
  <c r="I171" i="15"/>
  <c r="J170" i="15"/>
  <c r="I170" i="15"/>
  <c r="J169" i="15"/>
  <c r="I169" i="15"/>
  <c r="J168" i="15"/>
  <c r="I168" i="15"/>
  <c r="J167" i="15"/>
  <c r="I167" i="15"/>
  <c r="J166" i="15"/>
  <c r="I166" i="15"/>
  <c r="J165" i="15"/>
  <c r="I165" i="15"/>
  <c r="J164" i="15"/>
  <c r="I164" i="15"/>
  <c r="J163" i="15"/>
  <c r="I163" i="15"/>
  <c r="J162" i="15"/>
  <c r="I162" i="15"/>
  <c r="J161" i="15"/>
  <c r="I161" i="15"/>
  <c r="J160" i="15"/>
  <c r="I160" i="15"/>
  <c r="J159" i="15"/>
  <c r="I159" i="15"/>
  <c r="J158" i="15"/>
  <c r="I158" i="15"/>
  <c r="J157" i="15"/>
  <c r="I157" i="15"/>
  <c r="J156" i="15"/>
  <c r="I156" i="15"/>
  <c r="J155" i="15"/>
  <c r="I155" i="15"/>
  <c r="J154" i="15"/>
  <c r="I154" i="15"/>
  <c r="J153" i="15"/>
  <c r="I153" i="15"/>
  <c r="J152" i="15"/>
  <c r="I152" i="15"/>
  <c r="J151" i="15"/>
  <c r="I151" i="15"/>
  <c r="J150" i="15"/>
  <c r="I150" i="15"/>
  <c r="J149" i="15"/>
  <c r="I149" i="15"/>
  <c r="J148" i="15"/>
  <c r="I148" i="15"/>
  <c r="J147" i="15"/>
  <c r="I147" i="15"/>
  <c r="J146" i="15"/>
  <c r="I146" i="15"/>
  <c r="J145" i="15"/>
  <c r="I145" i="15"/>
  <c r="J144" i="15"/>
  <c r="I144" i="15"/>
  <c r="J143" i="15"/>
  <c r="I143" i="15"/>
  <c r="J142" i="15"/>
  <c r="J141" i="15"/>
  <c r="J140" i="15"/>
  <c r="J139" i="15"/>
  <c r="J138" i="15"/>
  <c r="J137" i="15"/>
  <c r="J136" i="15"/>
  <c r="J135" i="15"/>
  <c r="J134" i="15"/>
  <c r="J133" i="15"/>
  <c r="J132" i="15"/>
  <c r="J131" i="15"/>
  <c r="J130" i="15"/>
  <c r="J129" i="15"/>
  <c r="J128" i="15"/>
  <c r="J127" i="15"/>
  <c r="J126" i="15"/>
  <c r="J125" i="15"/>
  <c r="J124" i="15"/>
  <c r="J123" i="15"/>
  <c r="J122" i="15"/>
  <c r="J121" i="15"/>
  <c r="J120" i="15"/>
  <c r="J119" i="15"/>
  <c r="J118" i="15"/>
  <c r="J117" i="15"/>
  <c r="J116" i="15"/>
  <c r="J115" i="15"/>
  <c r="J114" i="15"/>
  <c r="J113" i="15"/>
  <c r="J112" i="15"/>
  <c r="J111" i="15"/>
  <c r="J110" i="15"/>
  <c r="J109" i="15"/>
  <c r="J108" i="15"/>
  <c r="J107" i="15"/>
  <c r="J106" i="15"/>
  <c r="J105" i="15"/>
  <c r="J104" i="15"/>
  <c r="J103" i="15"/>
  <c r="J102" i="15"/>
  <c r="J101" i="15"/>
  <c r="J100" i="15"/>
  <c r="J99" i="15"/>
  <c r="J98" i="15"/>
  <c r="J97" i="15"/>
  <c r="J96" i="15"/>
  <c r="J95" i="15"/>
  <c r="J94" i="15"/>
  <c r="J93" i="15"/>
  <c r="J92" i="15"/>
  <c r="J91" i="15"/>
  <c r="J90" i="15"/>
  <c r="J89" i="15"/>
  <c r="J88" i="15"/>
  <c r="J87" i="15"/>
  <c r="J86" i="15"/>
  <c r="J85" i="15"/>
  <c r="J84" i="15"/>
  <c r="J83" i="15"/>
  <c r="J78" i="15"/>
  <c r="J77" i="15"/>
  <c r="J76" i="15"/>
  <c r="J75" i="15"/>
  <c r="J74" i="15"/>
  <c r="J73" i="15"/>
  <c r="J72" i="15"/>
  <c r="J71" i="15"/>
  <c r="J70" i="15"/>
  <c r="J69" i="15"/>
  <c r="J68" i="15"/>
  <c r="J67" i="15"/>
  <c r="J66" i="15"/>
  <c r="J65" i="15"/>
  <c r="J64" i="15"/>
  <c r="J63" i="15"/>
  <c r="J62" i="15"/>
  <c r="J61" i="15"/>
  <c r="J60" i="15"/>
  <c r="J59" i="15"/>
  <c r="J58" i="15"/>
  <c r="J57" i="15"/>
  <c r="J56" i="15"/>
  <c r="J55" i="15"/>
  <c r="J54" i="15"/>
  <c r="J53" i="15"/>
  <c r="J52" i="15"/>
  <c r="J51" i="15"/>
  <c r="J50" i="15"/>
  <c r="J49" i="15"/>
  <c r="J48" i="15"/>
  <c r="J47" i="15"/>
  <c r="J46" i="15"/>
  <c r="J45" i="15"/>
  <c r="J44" i="15"/>
  <c r="J43" i="15"/>
  <c r="J42" i="15"/>
  <c r="J41" i="15"/>
  <c r="J40" i="15"/>
  <c r="J39" i="15"/>
  <c r="J38" i="15"/>
  <c r="J37" i="15"/>
  <c r="J36" i="15"/>
  <c r="J35" i="15"/>
  <c r="J34" i="15"/>
  <c r="J33" i="15"/>
  <c r="J32" i="15"/>
  <c r="J31" i="15"/>
  <c r="J30" i="15"/>
  <c r="J29" i="15"/>
  <c r="J28" i="15"/>
  <c r="J27" i="15"/>
  <c r="J26" i="15"/>
  <c r="J25" i="15"/>
  <c r="J24" i="15"/>
  <c r="J23" i="15"/>
  <c r="J22" i="15"/>
  <c r="J21" i="15"/>
  <c r="J20" i="15"/>
  <c r="J19" i="15"/>
  <c r="J18" i="15"/>
  <c r="J17" i="15"/>
  <c r="J16" i="15"/>
  <c r="J15" i="15"/>
  <c r="J14" i="15"/>
  <c r="C13" i="12" s="1"/>
  <c r="J13" i="15"/>
  <c r="C12" i="12" s="1"/>
  <c r="J12" i="15"/>
  <c r="C11" i="12" s="1"/>
  <c r="J11" i="15"/>
  <c r="C10" i="12" s="1"/>
  <c r="J10" i="15"/>
  <c r="C9" i="12" s="1"/>
  <c r="J9" i="15"/>
  <c r="C8" i="12" s="1"/>
  <c r="J8" i="15"/>
  <c r="C7" i="12" s="1"/>
  <c r="J7" i="15"/>
  <c r="C6" i="12" s="1"/>
  <c r="J6" i="15"/>
  <c r="C5" i="12" s="1"/>
  <c r="J5" i="15"/>
  <c r="C4" i="12" s="1"/>
  <c r="J4" i="15"/>
  <c r="C3" i="12" s="1"/>
  <c r="J3" i="15"/>
  <c r="C2" i="12" s="1"/>
  <c r="A223" i="15"/>
  <c r="B223" i="15"/>
  <c r="A207" i="15"/>
  <c r="B207" i="15" s="1"/>
  <c r="A191" i="15"/>
  <c r="A175" i="15"/>
  <c r="B175" i="15" s="1"/>
  <c r="A159" i="15"/>
  <c r="B159" i="15" s="1"/>
  <c r="B143" i="15"/>
  <c r="A143" i="15"/>
  <c r="A144" i="15" s="1"/>
  <c r="B144" i="15" s="1"/>
  <c r="B127" i="15"/>
  <c r="A127" i="15"/>
  <c r="A128" i="15"/>
  <c r="A111" i="15"/>
  <c r="B111" i="15" s="1"/>
  <c r="A95" i="15"/>
  <c r="A63" i="15"/>
  <c r="A47" i="15"/>
  <c r="B47" i="15" s="1"/>
  <c r="B31" i="15"/>
  <c r="A31" i="15"/>
  <c r="A32" i="15"/>
  <c r="B32" i="15" s="1"/>
  <c r="G33" i="6"/>
  <c r="G35" i="6"/>
  <c r="G37" i="6"/>
  <c r="G39" i="6"/>
  <c r="G41" i="6"/>
  <c r="G34" i="6"/>
  <c r="G36" i="6"/>
  <c r="G38" i="6"/>
  <c r="G40" i="6"/>
  <c r="G42" i="6"/>
  <c r="I112" i="6"/>
  <c r="I54" i="6"/>
  <c r="H82" i="6"/>
  <c r="H153" i="6"/>
  <c r="H137" i="6"/>
  <c r="H51" i="6"/>
  <c r="G44" i="6"/>
  <c r="G46" i="6"/>
  <c r="G48" i="6"/>
  <c r="G50" i="6"/>
  <c r="G52" i="6"/>
  <c r="G54" i="6"/>
  <c r="G56" i="6"/>
  <c r="G58" i="6"/>
  <c r="G60" i="6"/>
  <c r="G62" i="6"/>
  <c r="G64" i="6"/>
  <c r="G66" i="6"/>
  <c r="G68" i="6"/>
  <c r="G70" i="6"/>
  <c r="G72" i="6"/>
  <c r="G74" i="6"/>
  <c r="G76" i="6"/>
  <c r="G78" i="6"/>
  <c r="G80" i="6"/>
  <c r="G82" i="6"/>
  <c r="G84" i="6"/>
  <c r="G86" i="6"/>
  <c r="G88" i="6"/>
  <c r="G90" i="6"/>
  <c r="G92" i="6"/>
  <c r="H62" i="6"/>
  <c r="H58" i="6"/>
  <c r="G43" i="6"/>
  <c r="G45" i="6"/>
  <c r="G47" i="6"/>
  <c r="G49" i="6"/>
  <c r="G51" i="6"/>
  <c r="G53" i="6"/>
  <c r="G55" i="6"/>
  <c r="G57" i="6"/>
  <c r="G59" i="6"/>
  <c r="G61" i="6"/>
  <c r="G63" i="6"/>
  <c r="G65" i="6"/>
  <c r="G67" i="6"/>
  <c r="G69" i="6"/>
  <c r="G71" i="6"/>
  <c r="G73" i="6"/>
  <c r="G75" i="6"/>
  <c r="G77" i="6"/>
  <c r="G79" i="6"/>
  <c r="G81" i="6"/>
  <c r="G83" i="6"/>
  <c r="G85" i="6"/>
  <c r="G87" i="6"/>
  <c r="G89" i="6"/>
  <c r="G91" i="6"/>
  <c r="A224" i="15"/>
  <c r="A225" i="15" s="1"/>
  <c r="B225" i="15" s="1"/>
  <c r="A208" i="15"/>
  <c r="A176" i="15"/>
  <c r="B176" i="15" s="1"/>
  <c r="A145" i="15"/>
  <c r="B128" i="15"/>
  <c r="A129" i="15"/>
  <c r="A112" i="15"/>
  <c r="A33" i="15"/>
  <c r="B224" i="15"/>
  <c r="A177" i="15"/>
  <c r="B177" i="15" s="1"/>
  <c r="B129" i="15"/>
  <c r="A130" i="15"/>
  <c r="B130" i="15" s="1"/>
  <c r="A226" i="15"/>
  <c r="B226" i="15" s="1"/>
  <c r="A178" i="15"/>
  <c r="B178" i="15" s="1"/>
  <c r="B307" i="15"/>
  <c r="B291" i="15"/>
  <c r="B275" i="15"/>
  <c r="B259" i="15"/>
  <c r="B243" i="15"/>
  <c r="B227" i="15"/>
  <c r="A15" i="15"/>
  <c r="A16" i="15"/>
  <c r="B16" i="15" s="1"/>
  <c r="A17" i="15"/>
  <c r="A18" i="15" s="1"/>
  <c r="B18" i="15" s="1"/>
  <c r="B15" i="15"/>
  <c r="A308" i="15"/>
  <c r="B308" i="15" s="1"/>
  <c r="A292" i="15"/>
  <c r="A293" i="15" s="1"/>
  <c r="A294" i="15" s="1"/>
  <c r="A276" i="15"/>
  <c r="A260" i="15"/>
  <c r="A244" i="15"/>
  <c r="A228" i="15"/>
  <c r="B293" i="15"/>
  <c r="B292" i="15"/>
  <c r="A245" i="15"/>
  <c r="B245" i="15" s="1"/>
  <c r="B244" i="15"/>
  <c r="A277" i="15"/>
  <c r="B277" i="15" s="1"/>
  <c r="B276" i="15"/>
  <c r="B17" i="15"/>
  <c r="A246" i="15"/>
  <c r="B263" i="3"/>
  <c r="C263" i="3"/>
  <c r="D263" i="3"/>
  <c r="E263" i="3"/>
  <c r="F263" i="3"/>
  <c r="G263" i="3"/>
  <c r="H263" i="3"/>
  <c r="I263" i="3"/>
  <c r="J263" i="3"/>
  <c r="K263" i="3"/>
  <c r="L263" i="3"/>
  <c r="B276" i="3"/>
  <c r="C276" i="3"/>
  <c r="D276" i="3"/>
  <c r="E276" i="3"/>
  <c r="F276" i="3"/>
  <c r="G276" i="3"/>
  <c r="H276" i="3"/>
  <c r="I276" i="3"/>
  <c r="J276" i="3"/>
  <c r="K276" i="3"/>
  <c r="L276" i="3"/>
  <c r="B289" i="3"/>
  <c r="C289" i="3"/>
  <c r="D289" i="3"/>
  <c r="E289" i="3"/>
  <c r="F289" i="3"/>
  <c r="G289" i="3"/>
  <c r="H289" i="3"/>
  <c r="I289" i="3"/>
  <c r="J289" i="3"/>
  <c r="K289" i="3"/>
  <c r="L289" i="3"/>
  <c r="B302" i="3"/>
  <c r="C302" i="3"/>
  <c r="D302" i="3"/>
  <c r="E302" i="3"/>
  <c r="F302" i="3"/>
  <c r="G302" i="3"/>
  <c r="H302" i="3"/>
  <c r="I302" i="3"/>
  <c r="J302" i="3"/>
  <c r="K302" i="3"/>
  <c r="L302" i="3"/>
  <c r="B315" i="3"/>
  <c r="C315" i="3"/>
  <c r="D315" i="3"/>
  <c r="E315" i="3"/>
  <c r="F315" i="3"/>
  <c r="G315" i="3"/>
  <c r="H315" i="3"/>
  <c r="I315" i="3"/>
  <c r="J315" i="3"/>
  <c r="K315" i="3"/>
  <c r="L315" i="3"/>
  <c r="B328" i="3"/>
  <c r="C328" i="3"/>
  <c r="D328" i="3"/>
  <c r="E328" i="3"/>
  <c r="F328" i="3"/>
  <c r="G328" i="3"/>
  <c r="H328" i="3"/>
  <c r="I328" i="3"/>
  <c r="J328" i="3"/>
  <c r="K328" i="3"/>
  <c r="L328" i="3"/>
  <c r="A247" i="15"/>
  <c r="B247" i="15" s="1"/>
  <c r="B246" i="15"/>
  <c r="G361" i="4"/>
  <c r="F361" i="4"/>
  <c r="G360" i="4"/>
  <c r="F360" i="4"/>
  <c r="G359" i="4"/>
  <c r="F359" i="4"/>
  <c r="G358" i="4"/>
  <c r="F358" i="4"/>
  <c r="G357" i="4"/>
  <c r="F357" i="4"/>
  <c r="G356" i="4"/>
  <c r="F356" i="4"/>
  <c r="G355" i="4"/>
  <c r="F355" i="4"/>
  <c r="G354" i="4"/>
  <c r="F354" i="4"/>
  <c r="G353" i="4"/>
  <c r="F353" i="4"/>
  <c r="G352" i="4"/>
  <c r="F352" i="4"/>
  <c r="G351" i="4"/>
  <c r="F351" i="4"/>
  <c r="G350" i="4"/>
  <c r="F350" i="4"/>
  <c r="G349" i="4"/>
  <c r="F349" i="4"/>
  <c r="G348" i="4"/>
  <c r="F348" i="4"/>
  <c r="G347" i="4"/>
  <c r="F347" i="4"/>
  <c r="G346" i="4"/>
  <c r="F346" i="4"/>
  <c r="G345" i="4"/>
  <c r="F345" i="4"/>
  <c r="G344" i="4"/>
  <c r="F344" i="4"/>
  <c r="G343" i="4"/>
  <c r="F343" i="4"/>
  <c r="G342" i="4"/>
  <c r="F342" i="4"/>
  <c r="G341" i="4"/>
  <c r="F341" i="4"/>
  <c r="G340" i="4"/>
  <c r="F340" i="4"/>
  <c r="G339" i="4"/>
  <c r="F339" i="4"/>
  <c r="G338" i="4"/>
  <c r="F338" i="4"/>
  <c r="G337" i="4"/>
  <c r="F337" i="4"/>
  <c r="G336" i="4"/>
  <c r="F336" i="4"/>
  <c r="G335" i="4"/>
  <c r="F335" i="4"/>
  <c r="G334" i="4"/>
  <c r="F334" i="4"/>
  <c r="G333" i="4"/>
  <c r="F333" i="4"/>
  <c r="G332" i="4"/>
  <c r="F332" i="4"/>
  <c r="G331" i="4"/>
  <c r="F331" i="4"/>
  <c r="G330" i="4"/>
  <c r="F330" i="4"/>
  <c r="G329" i="4"/>
  <c r="F329" i="4"/>
  <c r="G328" i="4"/>
  <c r="F328" i="4"/>
  <c r="G327" i="4"/>
  <c r="F327" i="4"/>
  <c r="G326" i="4"/>
  <c r="F326" i="4"/>
  <c r="G325" i="4"/>
  <c r="F325" i="4"/>
  <c r="G324" i="4"/>
  <c r="F324" i="4"/>
  <c r="G323" i="4"/>
  <c r="F323" i="4"/>
  <c r="G322" i="4"/>
  <c r="F322" i="4"/>
  <c r="G321" i="4"/>
  <c r="F321" i="4"/>
  <c r="G320" i="4"/>
  <c r="F320" i="4"/>
  <c r="G319" i="4"/>
  <c r="F319" i="4"/>
  <c r="G318" i="4"/>
  <c r="F318" i="4"/>
  <c r="G317" i="4"/>
  <c r="F317" i="4"/>
  <c r="G316" i="4"/>
  <c r="F316" i="4"/>
  <c r="G315" i="4"/>
  <c r="F315" i="4"/>
  <c r="G314" i="4"/>
  <c r="F314" i="4"/>
  <c r="G313" i="4"/>
  <c r="F313" i="4"/>
  <c r="G312" i="4"/>
  <c r="F312" i="4"/>
  <c r="G311" i="4"/>
  <c r="F311" i="4"/>
  <c r="G310" i="4"/>
  <c r="F310" i="4"/>
  <c r="G309" i="4"/>
  <c r="F309" i="4"/>
  <c r="G308" i="4"/>
  <c r="F308" i="4"/>
  <c r="G307" i="4"/>
  <c r="F307" i="4"/>
  <c r="G306" i="4"/>
  <c r="F306" i="4"/>
  <c r="G305" i="4"/>
  <c r="F305" i="4"/>
  <c r="G304" i="4"/>
  <c r="F304" i="4"/>
  <c r="G303" i="4"/>
  <c r="F303" i="4"/>
  <c r="G302" i="4"/>
  <c r="F302" i="4"/>
  <c r="G301" i="4"/>
  <c r="F301" i="4"/>
  <c r="G300" i="4"/>
  <c r="F300" i="4"/>
  <c r="G299" i="4"/>
  <c r="F299" i="4"/>
  <c r="G298" i="4"/>
  <c r="F298" i="4"/>
  <c r="G297" i="4"/>
  <c r="F297" i="4"/>
  <c r="G296" i="4"/>
  <c r="F296" i="4"/>
  <c r="G295" i="4"/>
  <c r="F295" i="4"/>
  <c r="G294" i="4"/>
  <c r="F294" i="4"/>
  <c r="G293" i="4"/>
  <c r="F293" i="4"/>
  <c r="G292" i="4"/>
  <c r="F292" i="4"/>
  <c r="G291" i="4"/>
  <c r="F291" i="4"/>
  <c r="G290" i="4"/>
  <c r="F290" i="4"/>
  <c r="G289" i="4"/>
  <c r="F289" i="4"/>
  <c r="G288" i="4"/>
  <c r="F288" i="4"/>
  <c r="G287" i="4"/>
  <c r="F287" i="4"/>
  <c r="G286" i="4"/>
  <c r="F286" i="4"/>
  <c r="G285" i="4"/>
  <c r="F285" i="4"/>
  <c r="G284" i="4"/>
  <c r="F284" i="4"/>
  <c r="G283" i="4"/>
  <c r="F283" i="4"/>
  <c r="G282" i="4"/>
  <c r="F282" i="4"/>
  <c r="G281" i="4"/>
  <c r="F281" i="4"/>
  <c r="G280" i="4"/>
  <c r="F280" i="4"/>
  <c r="G279" i="4"/>
  <c r="F279" i="4"/>
  <c r="G278" i="4"/>
  <c r="F278" i="4"/>
  <c r="G277" i="4"/>
  <c r="F277" i="4"/>
  <c r="G276" i="4"/>
  <c r="F276" i="4"/>
  <c r="G275" i="4"/>
  <c r="F275" i="4"/>
  <c r="G274" i="4"/>
  <c r="F274" i="4"/>
  <c r="G273" i="4"/>
  <c r="F273" i="4"/>
  <c r="G272" i="4"/>
  <c r="F272" i="4"/>
  <c r="G271" i="4"/>
  <c r="F271" i="4"/>
  <c r="G270" i="4"/>
  <c r="F270" i="4"/>
  <c r="G269" i="4"/>
  <c r="F269" i="4"/>
  <c r="G268" i="4"/>
  <c r="F268" i="4"/>
  <c r="G267" i="4"/>
  <c r="F267" i="4"/>
  <c r="G266" i="4"/>
  <c r="F266" i="4"/>
  <c r="G265" i="4"/>
  <c r="F265" i="4"/>
  <c r="G264" i="4"/>
  <c r="F264" i="4"/>
  <c r="G263" i="4"/>
  <c r="F263" i="4"/>
  <c r="G262" i="4"/>
  <c r="F262" i="4"/>
  <c r="G261" i="4"/>
  <c r="F261" i="4"/>
  <c r="G260" i="4"/>
  <c r="F260" i="4"/>
  <c r="G259" i="4"/>
  <c r="F259" i="4"/>
  <c r="G258" i="4"/>
  <c r="F258" i="4"/>
  <c r="G257" i="4"/>
  <c r="F257" i="4"/>
  <c r="G256" i="4"/>
  <c r="F256" i="4"/>
  <c r="G255" i="4"/>
  <c r="F255" i="4"/>
  <c r="G254" i="4"/>
  <c r="F254" i="4"/>
  <c r="G253" i="4"/>
  <c r="F253" i="4"/>
  <c r="G252" i="4"/>
  <c r="F252" i="4"/>
  <c r="G251" i="4"/>
  <c r="F251" i="4"/>
  <c r="G250" i="4"/>
  <c r="F250" i="4"/>
  <c r="G249" i="4"/>
  <c r="F249" i="4"/>
  <c r="G248" i="4"/>
  <c r="F248" i="4"/>
  <c r="G247" i="4"/>
  <c r="F247" i="4"/>
  <c r="G246" i="4"/>
  <c r="F246" i="4"/>
  <c r="G245" i="4"/>
  <c r="F245" i="4"/>
  <c r="G244" i="4"/>
  <c r="F244" i="4"/>
  <c r="G243" i="4"/>
  <c r="F243" i="4"/>
  <c r="G242" i="4"/>
  <c r="F242" i="4"/>
  <c r="G241" i="4"/>
  <c r="F241" i="4"/>
  <c r="G240" i="4"/>
  <c r="F240" i="4"/>
  <c r="G239" i="4"/>
  <c r="F239" i="4"/>
  <c r="G238" i="4"/>
  <c r="F238" i="4"/>
  <c r="G237" i="4"/>
  <c r="F237" i="4"/>
  <c r="G236" i="4"/>
  <c r="F236" i="4"/>
  <c r="G235" i="4"/>
  <c r="F235" i="4"/>
  <c r="G234" i="4"/>
  <c r="F234" i="4"/>
  <c r="G233" i="4"/>
  <c r="F233" i="4"/>
  <c r="G232" i="4"/>
  <c r="F232" i="4"/>
  <c r="G231" i="4"/>
  <c r="F231" i="4"/>
  <c r="G230" i="4"/>
  <c r="F230" i="4"/>
  <c r="G229" i="4"/>
  <c r="F229" i="4"/>
  <c r="G228" i="4"/>
  <c r="F228" i="4"/>
  <c r="G227" i="4"/>
  <c r="F227" i="4"/>
  <c r="G226" i="4"/>
  <c r="F226" i="4"/>
  <c r="G225" i="4"/>
  <c r="F225" i="4"/>
  <c r="G224" i="4"/>
  <c r="F224" i="4"/>
  <c r="G223" i="4"/>
  <c r="F223" i="4"/>
  <c r="G222" i="4"/>
  <c r="F222" i="4"/>
  <c r="G221" i="4"/>
  <c r="F221" i="4"/>
  <c r="G220" i="4"/>
  <c r="F220" i="4"/>
  <c r="G219" i="4"/>
  <c r="F219" i="4"/>
  <c r="G218" i="4"/>
  <c r="F218" i="4"/>
  <c r="G217" i="4"/>
  <c r="F217" i="4"/>
  <c r="G216" i="4"/>
  <c r="F216" i="4"/>
  <c r="G215" i="4"/>
  <c r="F215" i="4"/>
  <c r="G214" i="4"/>
  <c r="F214" i="4"/>
  <c r="G213" i="4"/>
  <c r="F213" i="4"/>
  <c r="G212" i="4"/>
  <c r="F212" i="4"/>
  <c r="G211" i="4"/>
  <c r="F211" i="4"/>
  <c r="G210" i="4"/>
  <c r="F210" i="4"/>
  <c r="G209" i="4"/>
  <c r="F209" i="4"/>
  <c r="G208" i="4"/>
  <c r="F208" i="4"/>
  <c r="G207" i="4"/>
  <c r="F207" i="4"/>
  <c r="G206" i="4"/>
  <c r="F206" i="4"/>
  <c r="G205" i="4"/>
  <c r="F205" i="4"/>
  <c r="G204" i="4"/>
  <c r="F204" i="4"/>
  <c r="G203" i="4"/>
  <c r="F203" i="4"/>
  <c r="G202" i="4"/>
  <c r="F202" i="4"/>
  <c r="G201" i="4"/>
  <c r="F201" i="4"/>
  <c r="G200" i="4"/>
  <c r="F200" i="4"/>
  <c r="G199" i="4"/>
  <c r="F199" i="4"/>
  <c r="G198" i="4"/>
  <c r="F198" i="4"/>
  <c r="G197" i="4"/>
  <c r="F197" i="4"/>
  <c r="G196" i="4"/>
  <c r="F196" i="4"/>
  <c r="G195" i="4"/>
  <c r="F195" i="4"/>
  <c r="G194" i="4"/>
  <c r="F194" i="4"/>
  <c r="G193" i="4"/>
  <c r="F193" i="4"/>
  <c r="G192" i="4"/>
  <c r="F192" i="4"/>
  <c r="G191" i="4"/>
  <c r="F191" i="4"/>
  <c r="G190" i="4"/>
  <c r="F190" i="4"/>
  <c r="G189" i="4"/>
  <c r="F189" i="4"/>
  <c r="G188" i="4"/>
  <c r="F188" i="4"/>
  <c r="G187" i="4"/>
  <c r="F187" i="4"/>
  <c r="G186" i="4"/>
  <c r="F186" i="4"/>
  <c r="G185" i="4"/>
  <c r="F185" i="4"/>
  <c r="G184" i="4"/>
  <c r="F184" i="4"/>
  <c r="G183" i="4"/>
  <c r="F183" i="4"/>
  <c r="G182" i="4"/>
  <c r="F182" i="4"/>
  <c r="G181" i="4"/>
  <c r="F181" i="4"/>
  <c r="G180" i="4"/>
  <c r="F180" i="4"/>
  <c r="G179" i="4"/>
  <c r="F179" i="4"/>
  <c r="G178" i="4"/>
  <c r="F178" i="4"/>
  <c r="G177" i="4"/>
  <c r="F177" i="4"/>
  <c r="G176" i="4"/>
  <c r="F176" i="4"/>
  <c r="G175" i="4"/>
  <c r="F175" i="4"/>
  <c r="G174" i="4"/>
  <c r="F174" i="4"/>
  <c r="G173" i="4"/>
  <c r="F173" i="4"/>
  <c r="G172" i="4"/>
  <c r="F172" i="4"/>
  <c r="G171" i="4"/>
  <c r="F171" i="4"/>
  <c r="G170" i="4"/>
  <c r="F170" i="4"/>
  <c r="G169" i="4"/>
  <c r="F169" i="4"/>
  <c r="G168" i="4"/>
  <c r="F168" i="4"/>
  <c r="G167" i="4"/>
  <c r="F167" i="4"/>
  <c r="G166" i="4"/>
  <c r="F166" i="4"/>
  <c r="G165" i="4"/>
  <c r="F165" i="4"/>
  <c r="G164" i="4"/>
  <c r="F164" i="4"/>
  <c r="F163" i="4"/>
  <c r="G163" i="4"/>
  <c r="F162" i="4"/>
  <c r="G162" i="4"/>
  <c r="F161" i="4"/>
  <c r="G161" i="4"/>
  <c r="G160" i="4"/>
  <c r="F160" i="4"/>
  <c r="G159" i="4"/>
  <c r="F159" i="4"/>
  <c r="F158" i="4"/>
  <c r="G158" i="4"/>
  <c r="F157" i="4"/>
  <c r="G157" i="4"/>
  <c r="F156" i="4"/>
  <c r="G156" i="4"/>
  <c r="G155" i="4"/>
  <c r="F155" i="4"/>
  <c r="F154" i="4"/>
  <c r="G154" i="4"/>
  <c r="G153" i="4"/>
  <c r="F153" i="4"/>
  <c r="G152" i="4"/>
  <c r="F152" i="4"/>
  <c r="F151" i="4"/>
  <c r="G151" i="4"/>
  <c r="F150" i="4"/>
  <c r="G150" i="4"/>
  <c r="F149" i="4"/>
  <c r="G149" i="4"/>
  <c r="F148" i="4"/>
  <c r="G148" i="4"/>
  <c r="F147" i="4"/>
  <c r="G147" i="4"/>
  <c r="F146" i="4"/>
  <c r="G146" i="4"/>
  <c r="F145" i="4"/>
  <c r="G145" i="4"/>
  <c r="F144" i="4"/>
  <c r="G144" i="4"/>
  <c r="F143" i="4"/>
  <c r="G143" i="4"/>
  <c r="F142" i="4"/>
  <c r="G142" i="4"/>
  <c r="F141" i="4"/>
  <c r="G141" i="4"/>
  <c r="F140" i="4"/>
  <c r="G140" i="4"/>
  <c r="F139" i="4"/>
  <c r="G139" i="4"/>
  <c r="F138" i="4"/>
  <c r="G138" i="4"/>
  <c r="F137" i="4"/>
  <c r="G137" i="4"/>
  <c r="F136" i="4"/>
  <c r="G136" i="4"/>
  <c r="F135" i="4"/>
  <c r="G135" i="4"/>
  <c r="F134" i="4"/>
  <c r="G134" i="4"/>
  <c r="F133" i="4"/>
  <c r="G133" i="4"/>
  <c r="F132" i="4"/>
  <c r="G132" i="4"/>
  <c r="F131" i="4"/>
  <c r="G131" i="4"/>
  <c r="F130" i="4"/>
  <c r="G130" i="4"/>
  <c r="F129" i="4"/>
  <c r="G129" i="4"/>
  <c r="F128" i="4"/>
  <c r="G128" i="4"/>
  <c r="F127" i="4"/>
  <c r="G127" i="4"/>
  <c r="F126" i="4"/>
  <c r="G126" i="4"/>
  <c r="F125" i="4"/>
  <c r="G125" i="4"/>
  <c r="F124" i="4"/>
  <c r="G124" i="4"/>
  <c r="F123" i="4"/>
  <c r="G123" i="4"/>
  <c r="F122" i="4"/>
  <c r="G122" i="4"/>
  <c r="F121" i="4"/>
  <c r="G121" i="4"/>
  <c r="F120" i="4"/>
  <c r="G120" i="4"/>
  <c r="F119" i="4"/>
  <c r="G119" i="4"/>
  <c r="F118" i="4"/>
  <c r="G118" i="4"/>
  <c r="F117" i="4"/>
  <c r="G117" i="4"/>
  <c r="F116" i="4"/>
  <c r="G116" i="4"/>
  <c r="F115" i="4"/>
  <c r="G115" i="4"/>
  <c r="F114" i="4"/>
  <c r="G114" i="4"/>
  <c r="F113" i="4"/>
  <c r="G113" i="4"/>
  <c r="F112" i="4"/>
  <c r="G112" i="4"/>
  <c r="F111" i="4"/>
  <c r="G111" i="4"/>
  <c r="F110" i="4"/>
  <c r="G110" i="4"/>
  <c r="F109" i="4"/>
  <c r="G109" i="4"/>
  <c r="F108" i="4"/>
  <c r="G108" i="4"/>
  <c r="F107" i="4"/>
  <c r="G107" i="4"/>
  <c r="F106" i="4"/>
  <c r="G106" i="4"/>
  <c r="F105" i="4"/>
  <c r="G105" i="4"/>
  <c r="F104" i="4"/>
  <c r="G104" i="4"/>
  <c r="F103" i="4"/>
  <c r="G103" i="4"/>
  <c r="F102" i="4"/>
  <c r="G102" i="4"/>
  <c r="F101" i="4"/>
  <c r="G101" i="4"/>
  <c r="F100" i="4"/>
  <c r="G100" i="4"/>
  <c r="F99" i="4"/>
  <c r="G99" i="4"/>
  <c r="F98" i="4"/>
  <c r="G98" i="4"/>
  <c r="F97" i="4"/>
  <c r="G97" i="4"/>
  <c r="F96" i="4"/>
  <c r="G96" i="4"/>
  <c r="F95" i="4"/>
  <c r="G95" i="4"/>
  <c r="F94" i="4"/>
  <c r="G94" i="4"/>
  <c r="F93" i="4"/>
  <c r="G93" i="4"/>
  <c r="F92" i="4"/>
  <c r="G92" i="4"/>
  <c r="F91" i="4"/>
  <c r="G91" i="4"/>
  <c r="F90" i="4"/>
  <c r="G90" i="4"/>
  <c r="F89" i="4"/>
  <c r="G89" i="4"/>
  <c r="F88" i="4"/>
  <c r="G88" i="4"/>
  <c r="F87" i="4"/>
  <c r="G87" i="4"/>
  <c r="F86" i="4"/>
  <c r="G86" i="4"/>
  <c r="F85" i="4"/>
  <c r="G85" i="4"/>
  <c r="F84" i="4"/>
  <c r="G84" i="4"/>
  <c r="F83" i="4"/>
  <c r="G83" i="4"/>
  <c r="F82" i="4"/>
  <c r="G82" i="4"/>
  <c r="F81" i="4"/>
  <c r="G81" i="4"/>
  <c r="F80" i="4"/>
  <c r="G80" i="4"/>
  <c r="F79" i="4"/>
  <c r="G79" i="4"/>
  <c r="F78" i="4"/>
  <c r="G78" i="4"/>
  <c r="F77" i="4"/>
  <c r="G77" i="4"/>
  <c r="F76" i="4"/>
  <c r="G76" i="4"/>
  <c r="F75" i="4"/>
  <c r="G75" i="4"/>
  <c r="F74" i="4"/>
  <c r="G74" i="4"/>
  <c r="F73" i="4"/>
  <c r="G73" i="4"/>
  <c r="F72" i="4"/>
  <c r="G72" i="4"/>
  <c r="F71" i="4"/>
  <c r="G71" i="4"/>
  <c r="F70" i="4"/>
  <c r="G70" i="4"/>
  <c r="F69" i="4"/>
  <c r="G69" i="4"/>
  <c r="F68" i="4"/>
  <c r="G68" i="4"/>
  <c r="F67" i="4"/>
  <c r="G67" i="4"/>
  <c r="F66" i="4"/>
  <c r="G66" i="4"/>
  <c r="F65" i="4"/>
  <c r="G65" i="4"/>
  <c r="F64" i="4"/>
  <c r="G64" i="4"/>
  <c r="F63" i="4"/>
  <c r="G63" i="4"/>
  <c r="F62" i="4"/>
  <c r="G62" i="4"/>
  <c r="F61" i="4"/>
  <c r="G61" i="4"/>
  <c r="F60" i="4"/>
  <c r="G60" i="4"/>
  <c r="F59" i="4"/>
  <c r="G59" i="4"/>
  <c r="F58" i="4"/>
  <c r="G58" i="4"/>
  <c r="F57" i="4"/>
  <c r="G57" i="4"/>
  <c r="F56" i="4"/>
  <c r="G56" i="4"/>
  <c r="F55" i="4"/>
  <c r="G55" i="4"/>
  <c r="F54" i="4"/>
  <c r="G54" i="4"/>
  <c r="F53" i="4"/>
  <c r="G53" i="4"/>
  <c r="F52" i="4"/>
  <c r="G52" i="4"/>
  <c r="F51" i="4"/>
  <c r="G51" i="4"/>
  <c r="F50" i="4"/>
  <c r="G50" i="4"/>
  <c r="F49" i="4"/>
  <c r="G49" i="4"/>
  <c r="F48" i="4"/>
  <c r="G48" i="4"/>
  <c r="F47" i="4"/>
  <c r="G47" i="4"/>
  <c r="F46" i="4"/>
  <c r="G46" i="4"/>
  <c r="F45" i="4"/>
  <c r="G45" i="4"/>
  <c r="F44" i="4"/>
  <c r="G44" i="4"/>
  <c r="F43" i="4"/>
  <c r="G43" i="4"/>
  <c r="F42" i="4"/>
  <c r="G42" i="4"/>
  <c r="F41" i="4"/>
  <c r="G41" i="4"/>
  <c r="F40" i="4"/>
  <c r="G40" i="4"/>
  <c r="F39" i="4"/>
  <c r="G39" i="4"/>
  <c r="F38" i="4"/>
  <c r="G38" i="4"/>
  <c r="F37" i="4"/>
  <c r="G37" i="4"/>
  <c r="F36" i="4"/>
  <c r="G36" i="4"/>
  <c r="F35" i="4"/>
  <c r="G35" i="4"/>
  <c r="F34" i="4"/>
  <c r="G34" i="4"/>
  <c r="F33" i="4"/>
  <c r="G33" i="4"/>
  <c r="F32" i="4"/>
  <c r="L1" i="4" s="1"/>
  <c r="G32" i="4"/>
  <c r="F31" i="4"/>
  <c r="G31" i="4"/>
  <c r="F30" i="4"/>
  <c r="G30" i="4"/>
  <c r="F29" i="4"/>
  <c r="G29" i="4"/>
  <c r="F28" i="4"/>
  <c r="G28" i="4"/>
  <c r="F27" i="4"/>
  <c r="G27" i="4"/>
  <c r="F26" i="4"/>
  <c r="G26" i="4"/>
  <c r="F25" i="4"/>
  <c r="G25" i="4"/>
  <c r="F24" i="4"/>
  <c r="G24" i="4"/>
  <c r="F23" i="4"/>
  <c r="G23" i="4"/>
  <c r="F22" i="4"/>
  <c r="G22" i="4"/>
  <c r="F21" i="4"/>
  <c r="G21" i="4"/>
  <c r="F20" i="4"/>
  <c r="G20" i="4"/>
  <c r="F19" i="4"/>
  <c r="G19" i="4"/>
  <c r="F18" i="4"/>
  <c r="G18" i="4"/>
  <c r="F17" i="4"/>
  <c r="G17" i="4"/>
  <c r="F16" i="4"/>
  <c r="G16" i="4"/>
  <c r="F15" i="4"/>
  <c r="G15" i="4"/>
  <c r="F14" i="4"/>
  <c r="G14" i="4"/>
  <c r="F13" i="4"/>
  <c r="G13" i="4"/>
  <c r="F12" i="4"/>
  <c r="G12" i="4"/>
  <c r="F11" i="4"/>
  <c r="G11" i="4"/>
  <c r="F10" i="4"/>
  <c r="G10" i="4"/>
  <c r="F9" i="4"/>
  <c r="G9" i="4"/>
  <c r="F8" i="4"/>
  <c r="G8" i="4"/>
  <c r="F7" i="4"/>
  <c r="G7" i="4"/>
  <c r="F6" i="4"/>
  <c r="G6" i="4"/>
  <c r="F5" i="4"/>
  <c r="G5" i="4"/>
  <c r="F4" i="4"/>
  <c r="G4" i="4"/>
  <c r="F3" i="4"/>
  <c r="G3" i="4"/>
  <c r="F2" i="4"/>
  <c r="G2" i="4" s="1"/>
  <c r="A248" i="15"/>
  <c r="B248" i="15" s="1"/>
  <c r="A249" i="15"/>
  <c r="E361" i="4"/>
  <c r="D361" i="4"/>
  <c r="A250" i="15"/>
  <c r="B249" i="15"/>
  <c r="A5" i="1"/>
  <c r="E54" i="8" s="1"/>
  <c r="E53" i="7" s="1"/>
  <c r="C24" i="8"/>
  <c r="G24" i="8" s="1"/>
  <c r="C32" i="8"/>
  <c r="C40" i="8"/>
  <c r="G40" i="8" s="1"/>
  <c r="C48" i="8"/>
  <c r="C56" i="8"/>
  <c r="C64" i="8"/>
  <c r="C69" i="8"/>
  <c r="C73" i="8"/>
  <c r="C77" i="8"/>
  <c r="F77" i="8" s="1"/>
  <c r="C81" i="8"/>
  <c r="C85" i="8"/>
  <c r="F85" i="8" s="1"/>
  <c r="C89" i="8"/>
  <c r="C93" i="8"/>
  <c r="C97" i="8"/>
  <c r="C101" i="8"/>
  <c r="C105" i="8"/>
  <c r="A109" i="4"/>
  <c r="H109" i="4" s="1"/>
  <c r="A117" i="4"/>
  <c r="H117" i="4" s="1"/>
  <c r="A125" i="4"/>
  <c r="H125" i="4" s="1"/>
  <c r="C127" i="8"/>
  <c r="C129" i="8"/>
  <c r="C131" i="8"/>
  <c r="C133" i="8"/>
  <c r="C135" i="8"/>
  <c r="C137" i="8"/>
  <c r="C139" i="8"/>
  <c r="C141" i="8"/>
  <c r="G141" i="8" s="1"/>
  <c r="C143" i="8"/>
  <c r="C145" i="8"/>
  <c r="C147" i="8"/>
  <c r="C149" i="8"/>
  <c r="C151" i="8"/>
  <c r="F151" i="8" s="1"/>
  <c r="C153" i="8"/>
  <c r="C155" i="8"/>
  <c r="C157" i="8"/>
  <c r="G157" i="8" s="1"/>
  <c r="C159" i="8"/>
  <c r="C161" i="8"/>
  <c r="C163" i="8"/>
  <c r="C165" i="8"/>
  <c r="C167" i="8"/>
  <c r="C169" i="8"/>
  <c r="C171" i="8"/>
  <c r="C173" i="8"/>
  <c r="G173" i="8" s="1"/>
  <c r="C175" i="8"/>
  <c r="C177" i="8"/>
  <c r="C179" i="8"/>
  <c r="C181" i="8"/>
  <c r="C183" i="8"/>
  <c r="C185" i="8"/>
  <c r="C187" i="8"/>
  <c r="C189" i="8"/>
  <c r="F189" i="8" s="1"/>
  <c r="C191" i="8"/>
  <c r="C193" i="8"/>
  <c r="C195" i="8"/>
  <c r="C197" i="8"/>
  <c r="C199" i="8"/>
  <c r="C201" i="8"/>
  <c r="C203" i="8"/>
  <c r="C205" i="8"/>
  <c r="F205" i="8" s="1"/>
  <c r="C207" i="8"/>
  <c r="C209" i="8"/>
  <c r="C211" i="8"/>
  <c r="C213" i="8"/>
  <c r="C215" i="8"/>
  <c r="F215" i="8" s="1"/>
  <c r="C217" i="8"/>
  <c r="C219" i="8"/>
  <c r="F219" i="8" s="1"/>
  <c r="C221" i="8"/>
  <c r="G221" i="8" s="1"/>
  <c r="C223" i="8"/>
  <c r="C225" i="8"/>
  <c r="C227" i="8"/>
  <c r="C229" i="8"/>
  <c r="C231" i="8"/>
  <c r="C233" i="8"/>
  <c r="F233" i="8" s="1"/>
  <c r="C235" i="8"/>
  <c r="C237" i="8"/>
  <c r="F237" i="8" s="1"/>
  <c r="C239" i="8"/>
  <c r="C241" i="8"/>
  <c r="C243" i="8"/>
  <c r="C245" i="8"/>
  <c r="G245" i="8" s="1"/>
  <c r="C247" i="8"/>
  <c r="F247" i="8" s="1"/>
  <c r="C249" i="8"/>
  <c r="C251" i="8"/>
  <c r="G251" i="8" s="1"/>
  <c r="C253" i="8"/>
  <c r="G253" i="8" s="1"/>
  <c r="C254" i="8"/>
  <c r="C255" i="8"/>
  <c r="C256" i="8"/>
  <c r="C257" i="8"/>
  <c r="C258" i="8"/>
  <c r="C259" i="8"/>
  <c r="C260" i="8"/>
  <c r="G260" i="8" s="1"/>
  <c r="C261" i="8"/>
  <c r="G261" i="8" s="1"/>
  <c r="C262" i="8"/>
  <c r="C263" i="8"/>
  <c r="C264" i="8"/>
  <c r="C265" i="8"/>
  <c r="C266" i="8"/>
  <c r="C267" i="8"/>
  <c r="C268" i="8"/>
  <c r="C269" i="8"/>
  <c r="F269" i="8" s="1"/>
  <c r="C270" i="8"/>
  <c r="C271" i="8"/>
  <c r="C272" i="8"/>
  <c r="C273" i="8"/>
  <c r="C274" i="8"/>
  <c r="C275" i="8"/>
  <c r="C276" i="8"/>
  <c r="G276" i="8" s="1"/>
  <c r="C277" i="8"/>
  <c r="C278" i="8"/>
  <c r="C279" i="8"/>
  <c r="C280" i="8"/>
  <c r="C281" i="8"/>
  <c r="C282" i="8"/>
  <c r="C283" i="8"/>
  <c r="C284" i="8"/>
  <c r="F284" i="8" s="1"/>
  <c r="C285" i="8"/>
  <c r="G285" i="8" s="1"/>
  <c r="C286" i="8"/>
  <c r="C287" i="8"/>
  <c r="C288" i="8"/>
  <c r="C289" i="8"/>
  <c r="C290" i="8"/>
  <c r="C291" i="8"/>
  <c r="G291" i="8" s="1"/>
  <c r="C292" i="8"/>
  <c r="G292" i="8" s="1"/>
  <c r="C293" i="8"/>
  <c r="F293" i="8" s="1"/>
  <c r="C294" i="8"/>
  <c r="C295" i="8"/>
  <c r="C296" i="8"/>
  <c r="C297" i="8"/>
  <c r="C298" i="8"/>
  <c r="C299" i="8"/>
  <c r="C300" i="8"/>
  <c r="G300" i="8" s="1"/>
  <c r="C301" i="8"/>
  <c r="G301" i="8" s="1"/>
  <c r="C302" i="8"/>
  <c r="A303" i="8"/>
  <c r="B303" i="8" s="1"/>
  <c r="I11" i="6"/>
  <c r="B143" i="6"/>
  <c r="A144" i="6"/>
  <c r="B144" i="6" s="1"/>
  <c r="B153" i="6"/>
  <c r="A154" i="6"/>
  <c r="B154" i="6" s="1"/>
  <c r="B163" i="6"/>
  <c r="A164" i="6"/>
  <c r="B164" i="6" s="1"/>
  <c r="B173" i="6"/>
  <c r="A174" i="6"/>
  <c r="B174" i="6" s="1"/>
  <c r="B183" i="6"/>
  <c r="A184" i="6"/>
  <c r="B184" i="6" s="1"/>
  <c r="B193" i="6"/>
  <c r="A194" i="6"/>
  <c r="B194" i="6" s="1"/>
  <c r="A1" i="4"/>
  <c r="D164" i="4"/>
  <c r="E164" i="4"/>
  <c r="D165" i="4"/>
  <c r="E165" i="4"/>
  <c r="D166" i="4"/>
  <c r="E166" i="4"/>
  <c r="D167" i="4"/>
  <c r="E167" i="4"/>
  <c r="D168" i="4"/>
  <c r="E168" i="4"/>
  <c r="D169" i="4"/>
  <c r="E169" i="4"/>
  <c r="D170" i="4"/>
  <c r="E170" i="4"/>
  <c r="D171" i="4"/>
  <c r="E171" i="4"/>
  <c r="D172" i="4"/>
  <c r="E172" i="4"/>
  <c r="D173" i="4"/>
  <c r="E173" i="4"/>
  <c r="D174" i="4"/>
  <c r="E174" i="4"/>
  <c r="D175" i="4"/>
  <c r="E175" i="4"/>
  <c r="D176" i="4"/>
  <c r="E176" i="4"/>
  <c r="D177" i="4"/>
  <c r="E177" i="4"/>
  <c r="D178" i="4"/>
  <c r="E178" i="4"/>
  <c r="D179" i="4"/>
  <c r="E179" i="4"/>
  <c r="D180" i="4"/>
  <c r="E180" i="4"/>
  <c r="D181" i="4"/>
  <c r="E181" i="4"/>
  <c r="D182" i="4"/>
  <c r="E182" i="4"/>
  <c r="D183" i="4"/>
  <c r="E183" i="4"/>
  <c r="D184" i="4"/>
  <c r="E184" i="4"/>
  <c r="D185" i="4"/>
  <c r="E185" i="4"/>
  <c r="D186" i="4"/>
  <c r="E186" i="4"/>
  <c r="D187" i="4"/>
  <c r="E187" i="4"/>
  <c r="D188" i="4"/>
  <c r="E188" i="4"/>
  <c r="D189" i="4"/>
  <c r="E189" i="4"/>
  <c r="D190" i="4"/>
  <c r="E190" i="4"/>
  <c r="D191" i="4"/>
  <c r="E191" i="4"/>
  <c r="D192" i="4"/>
  <c r="E192" i="4"/>
  <c r="D193" i="4"/>
  <c r="E193" i="4"/>
  <c r="D194" i="4"/>
  <c r="E194" i="4"/>
  <c r="D195" i="4"/>
  <c r="E195" i="4"/>
  <c r="D196" i="4"/>
  <c r="E196" i="4"/>
  <c r="D197" i="4"/>
  <c r="E197" i="4"/>
  <c r="D198" i="4"/>
  <c r="E198" i="4"/>
  <c r="D199" i="4"/>
  <c r="E199" i="4"/>
  <c r="D200" i="4"/>
  <c r="E200" i="4"/>
  <c r="D201" i="4"/>
  <c r="E201" i="4"/>
  <c r="D202" i="4"/>
  <c r="E202" i="4"/>
  <c r="D203" i="4"/>
  <c r="E203" i="4"/>
  <c r="D204" i="4"/>
  <c r="E204" i="4"/>
  <c r="D205" i="4"/>
  <c r="E205" i="4"/>
  <c r="D206" i="4"/>
  <c r="E206" i="4"/>
  <c r="D207" i="4"/>
  <c r="E207" i="4"/>
  <c r="D208" i="4"/>
  <c r="E208" i="4"/>
  <c r="D209" i="4"/>
  <c r="E209" i="4"/>
  <c r="D210" i="4"/>
  <c r="E210" i="4"/>
  <c r="D211" i="4"/>
  <c r="E211" i="4"/>
  <c r="D212" i="4"/>
  <c r="E212" i="4"/>
  <c r="D213" i="4"/>
  <c r="E213" i="4"/>
  <c r="D214" i="4"/>
  <c r="E214" i="4"/>
  <c r="D215" i="4"/>
  <c r="E215" i="4"/>
  <c r="D216" i="4"/>
  <c r="E216" i="4"/>
  <c r="D217" i="4"/>
  <c r="E217" i="4"/>
  <c r="D218" i="4"/>
  <c r="E218" i="4"/>
  <c r="D219" i="4"/>
  <c r="E219" i="4"/>
  <c r="D220" i="4"/>
  <c r="E220" i="4"/>
  <c r="D221" i="4"/>
  <c r="E221" i="4"/>
  <c r="D222" i="4"/>
  <c r="E222" i="4"/>
  <c r="D223" i="4"/>
  <c r="E223" i="4"/>
  <c r="D224" i="4"/>
  <c r="E224" i="4"/>
  <c r="D225" i="4"/>
  <c r="E225" i="4"/>
  <c r="D226" i="4"/>
  <c r="E226" i="4"/>
  <c r="D227" i="4"/>
  <c r="E227" i="4"/>
  <c r="D228" i="4"/>
  <c r="E228" i="4"/>
  <c r="D229" i="4"/>
  <c r="E229" i="4"/>
  <c r="D230" i="4"/>
  <c r="E230" i="4"/>
  <c r="D231" i="4"/>
  <c r="E231" i="4"/>
  <c r="D232" i="4"/>
  <c r="E232" i="4"/>
  <c r="D233" i="4"/>
  <c r="E233" i="4"/>
  <c r="D234" i="4"/>
  <c r="E234" i="4"/>
  <c r="D235" i="4"/>
  <c r="E235" i="4"/>
  <c r="D236" i="4"/>
  <c r="E236" i="4"/>
  <c r="D237" i="4"/>
  <c r="E237" i="4"/>
  <c r="D238" i="4"/>
  <c r="E238" i="4"/>
  <c r="D239" i="4"/>
  <c r="E239" i="4"/>
  <c r="D240" i="4"/>
  <c r="E240" i="4"/>
  <c r="D241" i="4"/>
  <c r="E241" i="4"/>
  <c r="D242" i="4"/>
  <c r="E242" i="4"/>
  <c r="D243" i="4"/>
  <c r="E243" i="4"/>
  <c r="D244" i="4"/>
  <c r="E244" i="4"/>
  <c r="D245" i="4"/>
  <c r="E245" i="4"/>
  <c r="D246" i="4"/>
  <c r="E246" i="4"/>
  <c r="D247" i="4"/>
  <c r="E247" i="4"/>
  <c r="D248" i="4"/>
  <c r="E248" i="4"/>
  <c r="D249" i="4"/>
  <c r="E249" i="4"/>
  <c r="D250" i="4"/>
  <c r="E250" i="4"/>
  <c r="D251" i="4"/>
  <c r="E251" i="4"/>
  <c r="D252" i="4"/>
  <c r="E252" i="4"/>
  <c r="D253" i="4"/>
  <c r="E253" i="4"/>
  <c r="D254" i="4"/>
  <c r="E254" i="4"/>
  <c r="D255" i="4"/>
  <c r="E255" i="4"/>
  <c r="D256" i="4"/>
  <c r="E256" i="4"/>
  <c r="D257" i="4"/>
  <c r="E257" i="4"/>
  <c r="D258" i="4"/>
  <c r="E258" i="4"/>
  <c r="D259" i="4"/>
  <c r="E259" i="4"/>
  <c r="D260" i="4"/>
  <c r="E260" i="4"/>
  <c r="D261" i="4"/>
  <c r="E261" i="4"/>
  <c r="D262" i="4"/>
  <c r="E262" i="4"/>
  <c r="D263" i="4"/>
  <c r="E263" i="4"/>
  <c r="D264" i="4"/>
  <c r="E264" i="4"/>
  <c r="D265" i="4"/>
  <c r="E265" i="4"/>
  <c r="D266" i="4"/>
  <c r="E266" i="4"/>
  <c r="D267" i="4"/>
  <c r="E267" i="4"/>
  <c r="D268" i="4"/>
  <c r="E268" i="4"/>
  <c r="D269" i="4"/>
  <c r="E269" i="4"/>
  <c r="D270" i="4"/>
  <c r="E270" i="4"/>
  <c r="D271" i="4"/>
  <c r="E271" i="4"/>
  <c r="D272" i="4"/>
  <c r="E272" i="4"/>
  <c r="D273" i="4"/>
  <c r="E273" i="4"/>
  <c r="D274" i="4"/>
  <c r="E274" i="4"/>
  <c r="D275" i="4"/>
  <c r="E275" i="4"/>
  <c r="D276" i="4"/>
  <c r="E276" i="4"/>
  <c r="D277" i="4"/>
  <c r="E277" i="4"/>
  <c r="D278" i="4"/>
  <c r="E278" i="4"/>
  <c r="D279" i="4"/>
  <c r="E279" i="4"/>
  <c r="D280" i="4"/>
  <c r="E280" i="4"/>
  <c r="D281" i="4"/>
  <c r="E281" i="4"/>
  <c r="D282" i="4"/>
  <c r="E282" i="4"/>
  <c r="D283" i="4"/>
  <c r="E283" i="4"/>
  <c r="D284" i="4"/>
  <c r="E284" i="4"/>
  <c r="D285" i="4"/>
  <c r="E285" i="4"/>
  <c r="D286" i="4"/>
  <c r="E286" i="4"/>
  <c r="D287" i="4"/>
  <c r="E287" i="4"/>
  <c r="D288" i="4"/>
  <c r="E288" i="4"/>
  <c r="D289" i="4"/>
  <c r="E289" i="4"/>
  <c r="D290" i="4"/>
  <c r="E290" i="4"/>
  <c r="D291" i="4"/>
  <c r="E291" i="4"/>
  <c r="D292" i="4"/>
  <c r="E292" i="4"/>
  <c r="D293" i="4"/>
  <c r="E293" i="4"/>
  <c r="D294" i="4"/>
  <c r="E294" i="4"/>
  <c r="D295" i="4"/>
  <c r="E295" i="4"/>
  <c r="D296" i="4"/>
  <c r="E296" i="4"/>
  <c r="D297" i="4"/>
  <c r="E297" i="4"/>
  <c r="D298" i="4"/>
  <c r="E298" i="4"/>
  <c r="D299" i="4"/>
  <c r="E299" i="4"/>
  <c r="D300" i="4"/>
  <c r="E300" i="4"/>
  <c r="D301" i="4"/>
  <c r="E301" i="4"/>
  <c r="D302" i="4"/>
  <c r="E302" i="4"/>
  <c r="D303" i="4"/>
  <c r="E303" i="4"/>
  <c r="D304" i="4"/>
  <c r="E304" i="4"/>
  <c r="D305" i="4"/>
  <c r="E305" i="4"/>
  <c r="D306" i="4"/>
  <c r="E306" i="4"/>
  <c r="D307" i="4"/>
  <c r="E307" i="4"/>
  <c r="D308" i="4"/>
  <c r="E308" i="4"/>
  <c r="D309" i="4"/>
  <c r="E309" i="4"/>
  <c r="D310" i="4"/>
  <c r="E310" i="4"/>
  <c r="D311" i="4"/>
  <c r="E311" i="4"/>
  <c r="D312" i="4"/>
  <c r="E312" i="4"/>
  <c r="D313" i="4"/>
  <c r="E313" i="4"/>
  <c r="D314" i="4"/>
  <c r="E314" i="4"/>
  <c r="D315" i="4"/>
  <c r="E315" i="4"/>
  <c r="D316" i="4"/>
  <c r="E316" i="4"/>
  <c r="D317" i="4"/>
  <c r="E317" i="4"/>
  <c r="D318" i="4"/>
  <c r="E318" i="4"/>
  <c r="D319" i="4"/>
  <c r="E319" i="4"/>
  <c r="D320" i="4"/>
  <c r="E320" i="4"/>
  <c r="D321" i="4"/>
  <c r="E321" i="4"/>
  <c r="D322" i="4"/>
  <c r="E322" i="4"/>
  <c r="D323" i="4"/>
  <c r="E323" i="4"/>
  <c r="D324" i="4"/>
  <c r="E324" i="4"/>
  <c r="D325" i="4"/>
  <c r="E325" i="4"/>
  <c r="D326" i="4"/>
  <c r="E326" i="4"/>
  <c r="D327" i="4"/>
  <c r="E327" i="4"/>
  <c r="D328" i="4"/>
  <c r="E328" i="4"/>
  <c r="D329" i="4"/>
  <c r="E329" i="4"/>
  <c r="D330" i="4"/>
  <c r="E330" i="4"/>
  <c r="D331" i="4"/>
  <c r="E331" i="4"/>
  <c r="D332" i="4"/>
  <c r="E332" i="4"/>
  <c r="D333" i="4"/>
  <c r="E333" i="4"/>
  <c r="D334" i="4"/>
  <c r="E334" i="4"/>
  <c r="D335" i="4"/>
  <c r="E335" i="4"/>
  <c r="D336" i="4"/>
  <c r="E336" i="4"/>
  <c r="D337" i="4"/>
  <c r="E337" i="4"/>
  <c r="D338" i="4"/>
  <c r="E338" i="4"/>
  <c r="D339" i="4"/>
  <c r="E339" i="4"/>
  <c r="D340" i="4"/>
  <c r="E340" i="4"/>
  <c r="D341" i="4"/>
  <c r="E341" i="4"/>
  <c r="D342" i="4"/>
  <c r="E342" i="4"/>
  <c r="D343" i="4"/>
  <c r="E343" i="4"/>
  <c r="D344" i="4"/>
  <c r="E344" i="4"/>
  <c r="D345" i="4"/>
  <c r="E345" i="4"/>
  <c r="D346" i="4"/>
  <c r="E346" i="4"/>
  <c r="D347" i="4"/>
  <c r="E347" i="4"/>
  <c r="D348" i="4"/>
  <c r="E348" i="4"/>
  <c r="D349" i="4"/>
  <c r="E349" i="4"/>
  <c r="D350" i="4"/>
  <c r="E350" i="4"/>
  <c r="D351" i="4"/>
  <c r="E351" i="4"/>
  <c r="D352" i="4"/>
  <c r="E352" i="4"/>
  <c r="D353" i="4"/>
  <c r="E353" i="4"/>
  <c r="D354" i="4"/>
  <c r="E354" i="4"/>
  <c r="D355" i="4"/>
  <c r="E355" i="4"/>
  <c r="D356" i="4"/>
  <c r="E356" i="4"/>
  <c r="D357" i="4"/>
  <c r="E357" i="4"/>
  <c r="D358" i="4"/>
  <c r="E358" i="4"/>
  <c r="D359" i="4"/>
  <c r="E359" i="4"/>
  <c r="D360" i="4"/>
  <c r="E360" i="4"/>
  <c r="B3" i="5"/>
  <c r="C3" i="5"/>
  <c r="D3" i="5"/>
  <c r="E3" i="5"/>
  <c r="F3" i="5"/>
  <c r="G3" i="5"/>
  <c r="H3" i="5"/>
  <c r="I3" i="5"/>
  <c r="J3" i="5"/>
  <c r="K3" i="5"/>
  <c r="L3" i="5"/>
  <c r="P3" i="5"/>
  <c r="Q3" i="5"/>
  <c r="R3" i="5"/>
  <c r="S3" i="5"/>
  <c r="T3" i="5"/>
  <c r="U3" i="5"/>
  <c r="V3" i="5"/>
  <c r="W3" i="5"/>
  <c r="X3" i="5"/>
  <c r="Y3" i="5"/>
  <c r="B8" i="5"/>
  <c r="C8" i="5"/>
  <c r="D8" i="5"/>
  <c r="E8" i="5"/>
  <c r="F8" i="5"/>
  <c r="G8" i="5"/>
  <c r="H8" i="5"/>
  <c r="I8" i="5"/>
  <c r="J8" i="5"/>
  <c r="K8" i="5"/>
  <c r="L8" i="5"/>
  <c r="P8" i="5"/>
  <c r="Q8" i="5"/>
  <c r="R8" i="5"/>
  <c r="S8" i="5"/>
  <c r="T8" i="5"/>
  <c r="U8" i="5"/>
  <c r="V8" i="5"/>
  <c r="W8" i="5"/>
  <c r="X8" i="5"/>
  <c r="Y8" i="5"/>
  <c r="B13" i="5"/>
  <c r="C13" i="5"/>
  <c r="D13" i="5"/>
  <c r="E13" i="5"/>
  <c r="F13" i="5"/>
  <c r="G13" i="5"/>
  <c r="H13" i="5"/>
  <c r="I13" i="5"/>
  <c r="J13" i="5"/>
  <c r="K13" i="5"/>
  <c r="L13" i="5"/>
  <c r="P13" i="5"/>
  <c r="Q13" i="5"/>
  <c r="R13" i="5"/>
  <c r="S13" i="5"/>
  <c r="T13" i="5"/>
  <c r="U13" i="5"/>
  <c r="V13" i="5"/>
  <c r="W13" i="5"/>
  <c r="X13" i="5"/>
  <c r="Y13" i="5"/>
  <c r="B18" i="5"/>
  <c r="C18" i="5"/>
  <c r="D18" i="5"/>
  <c r="E18" i="5"/>
  <c r="F18" i="5"/>
  <c r="G18" i="5"/>
  <c r="H18" i="5"/>
  <c r="I18" i="5"/>
  <c r="J18" i="5"/>
  <c r="K18" i="5"/>
  <c r="L18" i="5"/>
  <c r="P18" i="5"/>
  <c r="Q18" i="5"/>
  <c r="R18" i="5"/>
  <c r="S18" i="5"/>
  <c r="T18" i="5"/>
  <c r="U18" i="5"/>
  <c r="V18" i="5"/>
  <c r="W18" i="5"/>
  <c r="X18" i="5"/>
  <c r="Y18" i="5"/>
  <c r="B23" i="5"/>
  <c r="C23" i="5"/>
  <c r="D23" i="5"/>
  <c r="E23" i="5"/>
  <c r="F23" i="5"/>
  <c r="G23" i="5"/>
  <c r="H23" i="5"/>
  <c r="I23" i="5"/>
  <c r="J23" i="5"/>
  <c r="K23" i="5"/>
  <c r="L23" i="5"/>
  <c r="P23" i="5"/>
  <c r="Q23" i="5"/>
  <c r="R23" i="5"/>
  <c r="S23" i="5"/>
  <c r="T23" i="5"/>
  <c r="U23" i="5"/>
  <c r="V23" i="5"/>
  <c r="W23" i="5"/>
  <c r="X23" i="5"/>
  <c r="Y23" i="5"/>
  <c r="B28" i="5"/>
  <c r="C28" i="5"/>
  <c r="D28" i="5"/>
  <c r="E28" i="5"/>
  <c r="F28" i="5"/>
  <c r="G28" i="5"/>
  <c r="H28" i="5"/>
  <c r="I28" i="5"/>
  <c r="J28" i="5"/>
  <c r="K28" i="5"/>
  <c r="L28" i="5"/>
  <c r="P28" i="5"/>
  <c r="Q28" i="5"/>
  <c r="R28" i="5"/>
  <c r="S28" i="5"/>
  <c r="T28" i="5"/>
  <c r="U28" i="5"/>
  <c r="V28" i="5"/>
  <c r="W28" i="5"/>
  <c r="X28" i="5"/>
  <c r="Y28" i="5"/>
  <c r="B33" i="5"/>
  <c r="C33" i="5"/>
  <c r="D33" i="5"/>
  <c r="E33" i="5"/>
  <c r="F33" i="5"/>
  <c r="G33" i="5"/>
  <c r="H33" i="5"/>
  <c r="I33" i="5"/>
  <c r="J33" i="5"/>
  <c r="K33" i="5"/>
  <c r="L33" i="5"/>
  <c r="P33" i="5"/>
  <c r="Q33" i="5"/>
  <c r="R33" i="5"/>
  <c r="S33" i="5"/>
  <c r="T33" i="5"/>
  <c r="U33" i="5"/>
  <c r="V33" i="5"/>
  <c r="W33" i="5"/>
  <c r="X33" i="5"/>
  <c r="Y33" i="5"/>
  <c r="B38" i="5"/>
  <c r="C38" i="5"/>
  <c r="D38" i="5"/>
  <c r="E38" i="5"/>
  <c r="F38" i="5"/>
  <c r="G38" i="5"/>
  <c r="H38" i="5"/>
  <c r="I38" i="5"/>
  <c r="J38" i="5"/>
  <c r="K38" i="5"/>
  <c r="L38" i="5"/>
  <c r="P38" i="5"/>
  <c r="Q38" i="5"/>
  <c r="R38" i="5"/>
  <c r="S38" i="5"/>
  <c r="T38" i="5"/>
  <c r="U38" i="5"/>
  <c r="V38" i="5"/>
  <c r="W38" i="5"/>
  <c r="X38" i="5"/>
  <c r="Y38" i="5"/>
  <c r="B43" i="5"/>
  <c r="C43" i="5"/>
  <c r="D43" i="5"/>
  <c r="E43" i="5"/>
  <c r="F43" i="5"/>
  <c r="G43" i="5"/>
  <c r="H43" i="5"/>
  <c r="I43" i="5"/>
  <c r="J43" i="5"/>
  <c r="K43" i="5"/>
  <c r="L43" i="5"/>
  <c r="P43" i="5"/>
  <c r="Q43" i="5"/>
  <c r="R43" i="5"/>
  <c r="S43" i="5"/>
  <c r="T43" i="5"/>
  <c r="U43" i="5"/>
  <c r="V43" i="5"/>
  <c r="W43" i="5"/>
  <c r="X43" i="5"/>
  <c r="Y43" i="5"/>
  <c r="B48" i="5"/>
  <c r="C48" i="5"/>
  <c r="D48" i="5"/>
  <c r="E48" i="5"/>
  <c r="F48" i="5"/>
  <c r="G48" i="5"/>
  <c r="H48" i="5"/>
  <c r="I48" i="5"/>
  <c r="J48" i="5"/>
  <c r="K48" i="5"/>
  <c r="L48" i="5"/>
  <c r="P48" i="5"/>
  <c r="Q48" i="5"/>
  <c r="R48" i="5"/>
  <c r="S48" i="5"/>
  <c r="T48" i="5"/>
  <c r="U48" i="5"/>
  <c r="V48" i="5"/>
  <c r="W48" i="5"/>
  <c r="X48" i="5"/>
  <c r="Y48" i="5"/>
  <c r="B53" i="5"/>
  <c r="C53" i="5"/>
  <c r="D53" i="5"/>
  <c r="E53" i="5"/>
  <c r="F53" i="5"/>
  <c r="G53" i="5"/>
  <c r="H53" i="5"/>
  <c r="I53" i="5"/>
  <c r="J53" i="5"/>
  <c r="K53" i="5"/>
  <c r="L53" i="5"/>
  <c r="P53" i="5"/>
  <c r="Q53" i="5"/>
  <c r="R53" i="5"/>
  <c r="S53" i="5"/>
  <c r="T53" i="5"/>
  <c r="U53" i="5"/>
  <c r="V53" i="5"/>
  <c r="W53" i="5"/>
  <c r="X53" i="5"/>
  <c r="Y53" i="5"/>
  <c r="B58" i="5"/>
  <c r="C58" i="5"/>
  <c r="D58" i="5"/>
  <c r="E58" i="5"/>
  <c r="F58" i="5"/>
  <c r="G58" i="5"/>
  <c r="H58" i="5"/>
  <c r="I58" i="5"/>
  <c r="J58" i="5"/>
  <c r="K58" i="5"/>
  <c r="L58" i="5"/>
  <c r="P58" i="5"/>
  <c r="Q58" i="5"/>
  <c r="R58" i="5"/>
  <c r="S58" i="5"/>
  <c r="T58" i="5"/>
  <c r="U58" i="5"/>
  <c r="V58" i="5"/>
  <c r="W58" i="5"/>
  <c r="X58" i="5"/>
  <c r="Y58" i="5"/>
  <c r="B63" i="5"/>
  <c r="C63" i="5"/>
  <c r="D63" i="5"/>
  <c r="E63" i="5"/>
  <c r="F63" i="5"/>
  <c r="G63" i="5"/>
  <c r="H63" i="5"/>
  <c r="I63" i="5"/>
  <c r="J63" i="5"/>
  <c r="K63" i="5"/>
  <c r="L63" i="5"/>
  <c r="P63" i="5"/>
  <c r="Q63" i="5"/>
  <c r="R63" i="5"/>
  <c r="S63" i="5"/>
  <c r="T63" i="5"/>
  <c r="U63" i="5"/>
  <c r="V63" i="5"/>
  <c r="W63" i="5"/>
  <c r="X63" i="5"/>
  <c r="Y63" i="5"/>
  <c r="B68" i="5"/>
  <c r="C68" i="5"/>
  <c r="D68" i="5"/>
  <c r="E68" i="5"/>
  <c r="F68" i="5"/>
  <c r="G68" i="5"/>
  <c r="H68" i="5"/>
  <c r="I68" i="5"/>
  <c r="J68" i="5"/>
  <c r="K68" i="5"/>
  <c r="L68" i="5"/>
  <c r="P68" i="5"/>
  <c r="Q68" i="5"/>
  <c r="R68" i="5"/>
  <c r="S68" i="5"/>
  <c r="T68" i="5"/>
  <c r="U68" i="5"/>
  <c r="V68" i="5"/>
  <c r="W68" i="5"/>
  <c r="X68" i="5"/>
  <c r="Y68" i="5"/>
  <c r="B73" i="5"/>
  <c r="C73" i="5"/>
  <c r="D73" i="5"/>
  <c r="E73" i="5"/>
  <c r="F73" i="5"/>
  <c r="G73" i="5"/>
  <c r="H73" i="5"/>
  <c r="I73" i="5"/>
  <c r="J73" i="5"/>
  <c r="K73" i="5"/>
  <c r="L73" i="5"/>
  <c r="P73" i="5"/>
  <c r="Q73" i="5"/>
  <c r="R73" i="5"/>
  <c r="S73" i="5"/>
  <c r="T73" i="5"/>
  <c r="U73" i="5"/>
  <c r="V73" i="5"/>
  <c r="W73" i="5"/>
  <c r="X73" i="5"/>
  <c r="Y73" i="5"/>
  <c r="B78" i="5"/>
  <c r="C78" i="5"/>
  <c r="D78" i="5"/>
  <c r="E78" i="5"/>
  <c r="F78" i="5"/>
  <c r="G78" i="5"/>
  <c r="H78" i="5"/>
  <c r="I78" i="5"/>
  <c r="J78" i="5"/>
  <c r="K78" i="5"/>
  <c r="L78" i="5"/>
  <c r="P78" i="5"/>
  <c r="Q78" i="5"/>
  <c r="R78" i="5"/>
  <c r="S78" i="5"/>
  <c r="T78" i="5"/>
  <c r="U78" i="5"/>
  <c r="V78" i="5"/>
  <c r="W78" i="5"/>
  <c r="X78" i="5"/>
  <c r="Y78" i="5"/>
  <c r="B83" i="5"/>
  <c r="C83" i="5"/>
  <c r="D83" i="5"/>
  <c r="E83" i="5"/>
  <c r="F83" i="5"/>
  <c r="G83" i="5"/>
  <c r="H83" i="5"/>
  <c r="I83" i="5"/>
  <c r="J83" i="5"/>
  <c r="K83" i="5"/>
  <c r="L83" i="5"/>
  <c r="P83" i="5"/>
  <c r="Q83" i="5"/>
  <c r="R83" i="5"/>
  <c r="S83" i="5"/>
  <c r="T83" i="5"/>
  <c r="U83" i="5"/>
  <c r="V83" i="5"/>
  <c r="W83" i="5"/>
  <c r="X83" i="5"/>
  <c r="Y83" i="5"/>
  <c r="B88" i="5"/>
  <c r="C88" i="5"/>
  <c r="D88" i="5"/>
  <c r="E88" i="5"/>
  <c r="F88" i="5"/>
  <c r="G88" i="5"/>
  <c r="H88" i="5"/>
  <c r="I88" i="5"/>
  <c r="J88" i="5"/>
  <c r="K88" i="5"/>
  <c r="L88" i="5"/>
  <c r="P88" i="5"/>
  <c r="Q88" i="5"/>
  <c r="R88" i="5"/>
  <c r="S88" i="5"/>
  <c r="T88" i="5"/>
  <c r="U88" i="5"/>
  <c r="V88" i="5"/>
  <c r="W88" i="5"/>
  <c r="X88" i="5"/>
  <c r="Y88" i="5"/>
  <c r="B93" i="5"/>
  <c r="C93" i="5"/>
  <c r="D93" i="5"/>
  <c r="E93" i="5"/>
  <c r="F93" i="5"/>
  <c r="G93" i="5"/>
  <c r="H93" i="5"/>
  <c r="I93" i="5"/>
  <c r="J93" i="5"/>
  <c r="K93" i="5"/>
  <c r="L93" i="5"/>
  <c r="P93" i="5"/>
  <c r="Q93" i="5"/>
  <c r="R93" i="5"/>
  <c r="S93" i="5"/>
  <c r="T93" i="5"/>
  <c r="U93" i="5"/>
  <c r="V93" i="5"/>
  <c r="W93" i="5"/>
  <c r="X93" i="5"/>
  <c r="Y93" i="5"/>
  <c r="B98" i="5"/>
  <c r="C98" i="5"/>
  <c r="D98" i="5"/>
  <c r="E98" i="5"/>
  <c r="F98" i="5"/>
  <c r="G98" i="5"/>
  <c r="H98" i="5"/>
  <c r="I98" i="5"/>
  <c r="J98" i="5"/>
  <c r="K98" i="5"/>
  <c r="L98" i="5"/>
  <c r="P98" i="5"/>
  <c r="Q98" i="5"/>
  <c r="R98" i="5"/>
  <c r="S98" i="5"/>
  <c r="T98" i="5"/>
  <c r="U98" i="5"/>
  <c r="V98" i="5"/>
  <c r="W98" i="5"/>
  <c r="X98" i="5"/>
  <c r="Y98" i="5"/>
  <c r="B3" i="3"/>
  <c r="C3" i="3"/>
  <c r="D3" i="3"/>
  <c r="E3" i="3"/>
  <c r="F3" i="3"/>
  <c r="G3" i="3"/>
  <c r="H3" i="3"/>
  <c r="I3" i="3"/>
  <c r="J3" i="3"/>
  <c r="K3" i="3"/>
  <c r="L3" i="3"/>
  <c r="B16" i="3"/>
  <c r="C16" i="3"/>
  <c r="D16" i="3"/>
  <c r="E16" i="3"/>
  <c r="F16" i="3"/>
  <c r="G16" i="3"/>
  <c r="H16" i="3"/>
  <c r="I16" i="3"/>
  <c r="J16" i="3"/>
  <c r="K16" i="3"/>
  <c r="L16" i="3"/>
  <c r="B29" i="3"/>
  <c r="C29" i="3"/>
  <c r="D29" i="3"/>
  <c r="E29" i="3"/>
  <c r="F29" i="3"/>
  <c r="G29" i="3"/>
  <c r="H29" i="3"/>
  <c r="I29" i="3"/>
  <c r="J29" i="3"/>
  <c r="K29" i="3"/>
  <c r="L29" i="3"/>
  <c r="B42" i="3"/>
  <c r="C42" i="3"/>
  <c r="D42" i="3"/>
  <c r="E42" i="3"/>
  <c r="F42" i="3"/>
  <c r="G42" i="3"/>
  <c r="H42" i="3"/>
  <c r="I42" i="3"/>
  <c r="J42" i="3"/>
  <c r="K42" i="3"/>
  <c r="L42" i="3"/>
  <c r="B55" i="3"/>
  <c r="C55" i="3"/>
  <c r="D55" i="3"/>
  <c r="E55" i="3"/>
  <c r="F55" i="3"/>
  <c r="G55" i="3"/>
  <c r="H55" i="3"/>
  <c r="I55" i="3"/>
  <c r="J55" i="3"/>
  <c r="K55" i="3"/>
  <c r="L55" i="3"/>
  <c r="B68" i="3"/>
  <c r="C68" i="3"/>
  <c r="D68" i="3"/>
  <c r="E68" i="3"/>
  <c r="F68" i="3"/>
  <c r="G68" i="3"/>
  <c r="H68" i="3"/>
  <c r="I68" i="3"/>
  <c r="J68" i="3"/>
  <c r="K68" i="3"/>
  <c r="L68" i="3"/>
  <c r="B81" i="3"/>
  <c r="C81" i="3"/>
  <c r="D81" i="3"/>
  <c r="E81" i="3"/>
  <c r="F81" i="3"/>
  <c r="G81" i="3"/>
  <c r="H81" i="3"/>
  <c r="I81" i="3"/>
  <c r="J81" i="3"/>
  <c r="K81" i="3"/>
  <c r="L81" i="3"/>
  <c r="B94" i="3"/>
  <c r="C94" i="3"/>
  <c r="D94" i="3"/>
  <c r="E94" i="3"/>
  <c r="F94" i="3"/>
  <c r="G94" i="3"/>
  <c r="H94" i="3"/>
  <c r="I94" i="3"/>
  <c r="J94" i="3"/>
  <c r="K94" i="3"/>
  <c r="L94" i="3"/>
  <c r="B107" i="3"/>
  <c r="C107" i="3"/>
  <c r="D107" i="3"/>
  <c r="E107" i="3"/>
  <c r="F107" i="3"/>
  <c r="G107" i="3"/>
  <c r="H107" i="3"/>
  <c r="I107" i="3"/>
  <c r="J107" i="3"/>
  <c r="K107" i="3"/>
  <c r="L107" i="3"/>
  <c r="B120" i="3"/>
  <c r="C120" i="3"/>
  <c r="D120" i="3"/>
  <c r="E120" i="3"/>
  <c r="F120" i="3"/>
  <c r="G120" i="3"/>
  <c r="H120" i="3"/>
  <c r="I120" i="3"/>
  <c r="J120" i="3"/>
  <c r="K120" i="3"/>
  <c r="L120" i="3"/>
  <c r="B133" i="3"/>
  <c r="C133" i="3"/>
  <c r="D133" i="3"/>
  <c r="E133" i="3"/>
  <c r="F133" i="3"/>
  <c r="G133" i="3"/>
  <c r="H133" i="3"/>
  <c r="I133" i="3"/>
  <c r="J133" i="3"/>
  <c r="K133" i="3"/>
  <c r="L133" i="3"/>
  <c r="B146" i="3"/>
  <c r="C146" i="3"/>
  <c r="D146" i="3"/>
  <c r="E146" i="3"/>
  <c r="F146" i="3"/>
  <c r="G146" i="3"/>
  <c r="H146" i="3"/>
  <c r="I146" i="3"/>
  <c r="J146" i="3"/>
  <c r="K146" i="3"/>
  <c r="L146" i="3"/>
  <c r="B159" i="3"/>
  <c r="C159" i="3"/>
  <c r="D159" i="3"/>
  <c r="E159" i="3"/>
  <c r="F159" i="3"/>
  <c r="G159" i="3"/>
  <c r="H159" i="3"/>
  <c r="I159" i="3"/>
  <c r="J159" i="3"/>
  <c r="K159" i="3"/>
  <c r="L159" i="3"/>
  <c r="B172" i="3"/>
  <c r="C172" i="3"/>
  <c r="D172" i="3"/>
  <c r="E172" i="3"/>
  <c r="F172" i="3"/>
  <c r="G172" i="3"/>
  <c r="H172" i="3"/>
  <c r="I172" i="3"/>
  <c r="J172" i="3"/>
  <c r="K172" i="3"/>
  <c r="L172" i="3"/>
  <c r="B185" i="3"/>
  <c r="C185" i="3"/>
  <c r="D185" i="3"/>
  <c r="E185" i="3"/>
  <c r="F185" i="3"/>
  <c r="G185" i="3"/>
  <c r="H185" i="3"/>
  <c r="I185" i="3"/>
  <c r="J185" i="3"/>
  <c r="K185" i="3"/>
  <c r="L185" i="3"/>
  <c r="B198" i="3"/>
  <c r="C198" i="3"/>
  <c r="D198" i="3"/>
  <c r="E198" i="3"/>
  <c r="F198" i="3"/>
  <c r="G198" i="3"/>
  <c r="H198" i="3"/>
  <c r="I198" i="3"/>
  <c r="J198" i="3"/>
  <c r="K198" i="3"/>
  <c r="L198" i="3"/>
  <c r="B211" i="3"/>
  <c r="C211" i="3"/>
  <c r="D211" i="3"/>
  <c r="E211" i="3"/>
  <c r="F211" i="3"/>
  <c r="G211" i="3"/>
  <c r="H211" i="3"/>
  <c r="I211" i="3"/>
  <c r="J211" i="3"/>
  <c r="K211" i="3"/>
  <c r="L211" i="3"/>
  <c r="B224" i="3"/>
  <c r="C224" i="3"/>
  <c r="D224" i="3"/>
  <c r="E224" i="3"/>
  <c r="F224" i="3"/>
  <c r="G224" i="3"/>
  <c r="H224" i="3"/>
  <c r="I224" i="3"/>
  <c r="J224" i="3"/>
  <c r="K224" i="3"/>
  <c r="L224" i="3"/>
  <c r="B237" i="3"/>
  <c r="C237" i="3"/>
  <c r="D237" i="3"/>
  <c r="E237" i="3"/>
  <c r="F237" i="3"/>
  <c r="G237" i="3"/>
  <c r="H237" i="3"/>
  <c r="I237" i="3"/>
  <c r="J237" i="3"/>
  <c r="K237" i="3"/>
  <c r="L237" i="3"/>
  <c r="B250" i="3"/>
  <c r="C250" i="3"/>
  <c r="D250" i="3"/>
  <c r="E250" i="3"/>
  <c r="F250" i="3"/>
  <c r="G250" i="3"/>
  <c r="H250" i="3"/>
  <c r="I250" i="3"/>
  <c r="J250" i="3"/>
  <c r="K250" i="3"/>
  <c r="L250" i="3"/>
  <c r="A251" i="15"/>
  <c r="B250" i="15"/>
  <c r="C19" i="8"/>
  <c r="G19" i="8" s="1"/>
  <c r="C23" i="8"/>
  <c r="G23" i="8" s="1"/>
  <c r="A47" i="4"/>
  <c r="H47" i="4" s="1"/>
  <c r="A55" i="4"/>
  <c r="H55" i="4" s="1"/>
  <c r="A69" i="4"/>
  <c r="H69" i="4" s="1"/>
  <c r="A77" i="4"/>
  <c r="H77" i="4" s="1"/>
  <c r="A78" i="4"/>
  <c r="H78" i="4" s="1"/>
  <c r="A85" i="4"/>
  <c r="H85" i="4" s="1"/>
  <c r="A88" i="4"/>
  <c r="H88" i="4" s="1"/>
  <c r="A93" i="4"/>
  <c r="H93" i="4" s="1"/>
  <c r="A101" i="4"/>
  <c r="H101" i="4" s="1"/>
  <c r="A102" i="4"/>
  <c r="H102" i="4" s="1"/>
  <c r="C108" i="8"/>
  <c r="C109" i="8"/>
  <c r="C110" i="8"/>
  <c r="C111" i="8"/>
  <c r="C112" i="8"/>
  <c r="G112" i="8" s="1"/>
  <c r="C113" i="8"/>
  <c r="C114" i="8"/>
  <c r="C115" i="8"/>
  <c r="C116" i="8"/>
  <c r="C117" i="8"/>
  <c r="G117" i="8" s="1"/>
  <c r="C118" i="8"/>
  <c r="G118" i="8" s="1"/>
  <c r="C119" i="8"/>
  <c r="C120" i="8"/>
  <c r="G120" i="8" s="1"/>
  <c r="C121" i="8"/>
  <c r="C122" i="8"/>
  <c r="C123" i="8"/>
  <c r="C124" i="8"/>
  <c r="C125" i="8"/>
  <c r="C26" i="8"/>
  <c r="C30" i="8"/>
  <c r="G30" i="8" s="1"/>
  <c r="C34" i="8"/>
  <c r="C38" i="8"/>
  <c r="C42" i="8"/>
  <c r="C46" i="8"/>
  <c r="F46" i="8" s="1"/>
  <c r="C50" i="8"/>
  <c r="C54" i="8"/>
  <c r="G54" i="8" s="1"/>
  <c r="C58" i="8"/>
  <c r="C62" i="8"/>
  <c r="C66" i="8"/>
  <c r="C68" i="8"/>
  <c r="C70" i="8"/>
  <c r="C72" i="8"/>
  <c r="C74" i="8"/>
  <c r="C76" i="8"/>
  <c r="C78" i="8"/>
  <c r="C80" i="8"/>
  <c r="C82" i="8"/>
  <c r="C84" i="8"/>
  <c r="C86" i="8"/>
  <c r="G86" i="8" s="1"/>
  <c r="C88" i="8"/>
  <c r="C90" i="8"/>
  <c r="C92" i="8"/>
  <c r="C94" i="8"/>
  <c r="F94" i="8" s="1"/>
  <c r="C96" i="8"/>
  <c r="C98" i="8"/>
  <c r="C100" i="8"/>
  <c r="C102" i="8"/>
  <c r="C104" i="8"/>
  <c r="C106" i="8"/>
  <c r="A110" i="4"/>
  <c r="H110" i="4" s="1"/>
  <c r="A118" i="4"/>
  <c r="H118" i="4" s="1"/>
  <c r="A126" i="4"/>
  <c r="H126" i="4" s="1"/>
  <c r="A127" i="4"/>
  <c r="H127" i="4" s="1"/>
  <c r="A134" i="4"/>
  <c r="H134" i="4" s="1"/>
  <c r="A142" i="4"/>
  <c r="H142" i="4" s="1"/>
  <c r="A148" i="4"/>
  <c r="H148" i="4" s="1"/>
  <c r="A150" i="4"/>
  <c r="H150" i="4" s="1"/>
  <c r="A156" i="4"/>
  <c r="H156" i="4" s="1"/>
  <c r="A164" i="4"/>
  <c r="H164" i="4" s="1"/>
  <c r="A172" i="4"/>
  <c r="H172" i="4" s="1"/>
  <c r="A174" i="4"/>
  <c r="H174" i="4" s="1"/>
  <c r="A180" i="4"/>
  <c r="H180" i="4" s="1"/>
  <c r="A188" i="4"/>
  <c r="H188" i="4" s="1"/>
  <c r="A196" i="4"/>
  <c r="H196" i="4" s="1"/>
  <c r="A198" i="4"/>
  <c r="H198" i="4" s="1"/>
  <c r="A204" i="4"/>
  <c r="H204" i="4" s="1"/>
  <c r="A212" i="4"/>
  <c r="H212" i="4" s="1"/>
  <c r="A220" i="4"/>
  <c r="H220" i="4" s="1"/>
  <c r="A222" i="4"/>
  <c r="H222" i="4" s="1"/>
  <c r="D227" i="8"/>
  <c r="H227" i="8" s="1"/>
  <c r="A228" i="4"/>
  <c r="H228" i="4" s="1"/>
  <c r="A236" i="4"/>
  <c r="H236" i="4" s="1"/>
  <c r="D239" i="8"/>
  <c r="H239" i="8" s="1"/>
  <c r="A244" i="4"/>
  <c r="H244" i="4" s="1"/>
  <c r="A246" i="4"/>
  <c r="H246" i="4" s="1"/>
  <c r="A252" i="4"/>
  <c r="H252" i="4" s="1"/>
  <c r="A300" i="4"/>
  <c r="H300" i="4" s="1"/>
  <c r="A292" i="4"/>
  <c r="H292" i="4" s="1"/>
  <c r="A286" i="4"/>
  <c r="H286" i="4" s="1"/>
  <c r="A284" i="4"/>
  <c r="H284" i="4" s="1"/>
  <c r="A276" i="4"/>
  <c r="H276" i="4" s="1"/>
  <c r="A268" i="4"/>
  <c r="H268" i="4" s="1"/>
  <c r="A262" i="4"/>
  <c r="H262" i="4" s="1"/>
  <c r="D261" i="8"/>
  <c r="H261" i="8" s="1"/>
  <c r="E260" i="8"/>
  <c r="C252" i="8"/>
  <c r="F252" i="8" s="1"/>
  <c r="C250" i="8"/>
  <c r="C248" i="8"/>
  <c r="C246" i="8"/>
  <c r="F246" i="8" s="1"/>
  <c r="C244" i="8"/>
  <c r="F244" i="8" s="1"/>
  <c r="C242" i="8"/>
  <c r="C240" i="8"/>
  <c r="C238" i="8"/>
  <c r="C236" i="8"/>
  <c r="C234" i="8"/>
  <c r="C232" i="8"/>
  <c r="C230" i="8"/>
  <c r="C228" i="8"/>
  <c r="F228" i="8" s="1"/>
  <c r="C226" i="8"/>
  <c r="C224" i="8"/>
  <c r="C222" i="8"/>
  <c r="C220" i="8"/>
  <c r="C218" i="8"/>
  <c r="C216" i="8"/>
  <c r="C214" i="8"/>
  <c r="C212" i="8"/>
  <c r="F212" i="8" s="1"/>
  <c r="C210" i="8"/>
  <c r="C208" i="8"/>
  <c r="C206" i="8"/>
  <c r="C204" i="8"/>
  <c r="C202" i="8"/>
  <c r="C200" i="8"/>
  <c r="C198" i="8"/>
  <c r="C196" i="8"/>
  <c r="C194" i="8"/>
  <c r="C192" i="8"/>
  <c r="C190" i="8"/>
  <c r="C188" i="8"/>
  <c r="C186" i="8"/>
  <c r="C184" i="8"/>
  <c r="C182" i="8"/>
  <c r="C180" i="8"/>
  <c r="F180" i="8" s="1"/>
  <c r="C178" i="8"/>
  <c r="C176" i="8"/>
  <c r="C174" i="8"/>
  <c r="C172" i="8"/>
  <c r="G172" i="8" s="1"/>
  <c r="C170" i="8"/>
  <c r="C168" i="8"/>
  <c r="C166" i="8"/>
  <c r="C164" i="8"/>
  <c r="C162" i="8"/>
  <c r="C160" i="8"/>
  <c r="C158" i="8"/>
  <c r="C156" i="8"/>
  <c r="C154" i="8"/>
  <c r="C152" i="8"/>
  <c r="C150" i="8"/>
  <c r="C148" i="8"/>
  <c r="G148" i="8" s="1"/>
  <c r="C146" i="8"/>
  <c r="C144" i="8"/>
  <c r="C142" i="8"/>
  <c r="F142" i="8" s="1"/>
  <c r="C140" i="8"/>
  <c r="C138" i="8"/>
  <c r="C136" i="8"/>
  <c r="C134" i="8"/>
  <c r="C132" i="8"/>
  <c r="C130" i="8"/>
  <c r="C128" i="8"/>
  <c r="C126" i="8"/>
  <c r="C107" i="8"/>
  <c r="C103" i="8"/>
  <c r="F103" i="8" s="1"/>
  <c r="C99" i="8"/>
  <c r="C95" i="8"/>
  <c r="C91" i="8"/>
  <c r="C87" i="8"/>
  <c r="C83" i="8"/>
  <c r="C79" i="8"/>
  <c r="C75" i="8"/>
  <c r="C71" i="8"/>
  <c r="G71" i="8" s="1"/>
  <c r="C67" i="8"/>
  <c r="C60" i="8"/>
  <c r="C52" i="8"/>
  <c r="C44" i="8"/>
  <c r="F44" i="8" s="1"/>
  <c r="C36" i="8"/>
  <c r="C28" i="8"/>
  <c r="D196" i="8"/>
  <c r="H196" i="8" s="1"/>
  <c r="D292" i="8"/>
  <c r="H292" i="8" s="1"/>
  <c r="D276" i="8"/>
  <c r="H276" i="8" s="1"/>
  <c r="D156" i="8"/>
  <c r="H156" i="8" s="1"/>
  <c r="E252" i="8"/>
  <c r="E244" i="8"/>
  <c r="D94" i="8"/>
  <c r="D191" i="8"/>
  <c r="H191" i="8" s="1"/>
  <c r="D172" i="8"/>
  <c r="H172" i="8" s="1"/>
  <c r="E172" i="8"/>
  <c r="D164" i="8"/>
  <c r="E164" i="8"/>
  <c r="Q53" i="7" s="1"/>
  <c r="D141" i="8"/>
  <c r="H141" i="8" s="1"/>
  <c r="D117" i="8"/>
  <c r="H117" i="8" s="1"/>
  <c r="D151" i="8"/>
  <c r="H151" i="8" s="1"/>
  <c r="D180" i="8"/>
  <c r="H180" i="8" s="1"/>
  <c r="E220" i="8"/>
  <c r="E205" i="8"/>
  <c r="E180" i="8"/>
  <c r="E151" i="4"/>
  <c r="D109" i="8"/>
  <c r="E160" i="4"/>
  <c r="E157" i="8"/>
  <c r="Q46" i="7" s="1"/>
  <c r="D125" i="8"/>
  <c r="H125" i="8" s="1"/>
  <c r="E125" i="8"/>
  <c r="E101" i="8"/>
  <c r="K45" i="7" s="1"/>
  <c r="D93" i="8"/>
  <c r="H93" i="8" s="1"/>
  <c r="E58" i="7"/>
  <c r="D86" i="8"/>
  <c r="H86" i="8" s="1"/>
  <c r="D78" i="8"/>
  <c r="H78" i="8" s="1"/>
  <c r="E69" i="8"/>
  <c r="H7" i="4"/>
  <c r="H8" i="4"/>
  <c r="H6" i="4"/>
  <c r="C15" i="8"/>
  <c r="F15" i="8" s="1"/>
  <c r="C11" i="8"/>
  <c r="C7" i="8"/>
  <c r="C3" i="8"/>
  <c r="F292" i="8"/>
  <c r="C303" i="8"/>
  <c r="E199" i="8"/>
  <c r="E197" i="8"/>
  <c r="E191" i="8"/>
  <c r="E181" i="8"/>
  <c r="E169" i="8"/>
  <c r="E167" i="8"/>
  <c r="F167" i="8"/>
  <c r="E165" i="8"/>
  <c r="Q54" i="7" s="1"/>
  <c r="C2" i="8"/>
  <c r="K79" i="7"/>
  <c r="I64" i="7"/>
  <c r="E66" i="7"/>
  <c r="C5" i="8"/>
  <c r="C9" i="8"/>
  <c r="C13" i="8"/>
  <c r="C17" i="8"/>
  <c r="C21" i="8"/>
  <c r="C25" i="8"/>
  <c r="C27" i="8"/>
  <c r="C29" i="8"/>
  <c r="G29" i="8" s="1"/>
  <c r="C31" i="8"/>
  <c r="G31" i="8" s="1"/>
  <c r="C33" i="8"/>
  <c r="C35" i="8"/>
  <c r="C37" i="8"/>
  <c r="C39" i="8"/>
  <c r="C41" i="8"/>
  <c r="G41" i="8" s="1"/>
  <c r="C43" i="8"/>
  <c r="C45" i="8"/>
  <c r="G46" i="8"/>
  <c r="C47" i="8"/>
  <c r="C49" i="8"/>
  <c r="C51" i="8"/>
  <c r="C53" i="8"/>
  <c r="C55" i="8"/>
  <c r="F55" i="8" s="1"/>
  <c r="C57" i="8"/>
  <c r="C59" i="8"/>
  <c r="C61" i="8"/>
  <c r="C63" i="8"/>
  <c r="C65" i="8"/>
  <c r="F113" i="8"/>
  <c r="F93" i="8"/>
  <c r="G277" i="8"/>
  <c r="G269" i="8"/>
  <c r="E253" i="8"/>
  <c r="E237" i="8"/>
  <c r="E221" i="8"/>
  <c r="E213" i="8"/>
  <c r="G286" i="8"/>
  <c r="F285" i="8"/>
  <c r="F277" i="8"/>
  <c r="E275" i="8"/>
  <c r="E247" i="8"/>
  <c r="G247" i="8"/>
  <c r="E231" i="8"/>
  <c r="K66" i="7"/>
  <c r="K62" i="7"/>
  <c r="G215" i="8"/>
  <c r="E156" i="8"/>
  <c r="Q45" i="7" s="1"/>
  <c r="E148" i="8"/>
  <c r="Q37" i="7" s="1"/>
  <c r="E148" i="4"/>
  <c r="E116" i="8"/>
  <c r="E154" i="4"/>
  <c r="G153" i="8"/>
  <c r="E150" i="4"/>
  <c r="E146" i="4"/>
  <c r="F124" i="8"/>
  <c r="E118" i="8"/>
  <c r="E94" i="8"/>
  <c r="K38" i="7" s="1"/>
  <c r="G93" i="8"/>
  <c r="E78" i="8"/>
  <c r="G77" i="8"/>
  <c r="C22" i="8"/>
  <c r="C20" i="8"/>
  <c r="C18" i="8"/>
  <c r="C16" i="8"/>
  <c r="C14" i="8"/>
  <c r="G14" i="8" s="1"/>
  <c r="C12" i="8"/>
  <c r="G12" i="8" s="1"/>
  <c r="C10" i="8"/>
  <c r="C8" i="8"/>
  <c r="C6" i="8"/>
  <c r="C4" i="8"/>
  <c r="E152" i="4"/>
  <c r="E147" i="4"/>
  <c r="D160" i="4"/>
  <c r="K67" i="7"/>
  <c r="E158" i="4"/>
  <c r="D158" i="4"/>
  <c r="D156" i="4"/>
  <c r="K71" i="7"/>
  <c r="E156" i="4"/>
  <c r="D154" i="4"/>
  <c r="D152" i="4"/>
  <c r="D151" i="4"/>
  <c r="D148" i="4"/>
  <c r="D147" i="4"/>
  <c r="D146" i="4"/>
  <c r="E128" i="4"/>
  <c r="D223" i="8"/>
  <c r="H223" i="8" s="1"/>
  <c r="E236" i="8"/>
  <c r="E122" i="4"/>
  <c r="G270" i="8"/>
  <c r="D188" i="8"/>
  <c r="H188" i="8" s="1"/>
  <c r="D268" i="8"/>
  <c r="H268" i="8" s="1"/>
  <c r="D236" i="8"/>
  <c r="H236" i="8" s="1"/>
  <c r="E188" i="8"/>
  <c r="E214" i="8"/>
  <c r="D220" i="8"/>
  <c r="H220" i="8" s="1"/>
  <c r="D300" i="8"/>
  <c r="H300" i="8" s="1"/>
  <c r="E196" i="8"/>
  <c r="D212" i="8"/>
  <c r="H212" i="8" s="1"/>
  <c r="E204" i="8"/>
  <c r="D247" i="8"/>
  <c r="H247" i="8" s="1"/>
  <c r="D284" i="8"/>
  <c r="H284" i="8" s="1"/>
  <c r="E228" i="8"/>
  <c r="E117" i="4"/>
  <c r="D199" i="8"/>
  <c r="H199" i="8" s="1"/>
  <c r="A119" i="4"/>
  <c r="H119" i="4" s="1"/>
  <c r="A260" i="4"/>
  <c r="H260" i="4" s="1"/>
  <c r="D260" i="8"/>
  <c r="H260" i="8" s="1"/>
  <c r="A261" i="4"/>
  <c r="H261" i="4" s="1"/>
  <c r="E261" i="8"/>
  <c r="F261" i="8"/>
  <c r="A269" i="4"/>
  <c r="H269" i="4" s="1"/>
  <c r="E269" i="8"/>
  <c r="A277" i="4"/>
  <c r="H277" i="4" s="1"/>
  <c r="E277" i="8"/>
  <c r="A285" i="4"/>
  <c r="H285" i="4" s="1"/>
  <c r="E285" i="8"/>
  <c r="A293" i="4"/>
  <c r="H293" i="4" s="1"/>
  <c r="E293" i="8"/>
  <c r="A301" i="4"/>
  <c r="H301" i="4" s="1"/>
  <c r="E301" i="8"/>
  <c r="A227" i="4"/>
  <c r="H227" i="4" s="1"/>
  <c r="E227" i="8"/>
  <c r="A211" i="4"/>
  <c r="H211" i="4" s="1"/>
  <c r="D207" i="8"/>
  <c r="H207" i="8" s="1"/>
  <c r="A175" i="4"/>
  <c r="H175" i="4" s="1"/>
  <c r="A143" i="4"/>
  <c r="H143" i="4" s="1"/>
  <c r="D143" i="8"/>
  <c r="H143" i="8" s="1"/>
  <c r="D131" i="4"/>
  <c r="E143" i="8"/>
  <c r="Q32" i="7" s="1"/>
  <c r="E143" i="4"/>
  <c r="E212" i="8"/>
  <c r="D244" i="8"/>
  <c r="H244" i="8" s="1"/>
  <c r="D252" i="8"/>
  <c r="H252" i="8" s="1"/>
  <c r="D204" i="8"/>
  <c r="H204" i="8" s="1"/>
  <c r="E268" i="8"/>
  <c r="E276" i="8"/>
  <c r="E284" i="8"/>
  <c r="E292" i="8"/>
  <c r="E300" i="8"/>
  <c r="D228" i="8"/>
  <c r="H228" i="8" s="1"/>
  <c r="G67" i="8"/>
  <c r="A255" i="4"/>
  <c r="H255" i="4" s="1"/>
  <c r="A267" i="4"/>
  <c r="H267" i="4" s="1"/>
  <c r="D267" i="8"/>
  <c r="H267" i="8" s="1"/>
  <c r="A271" i="4"/>
  <c r="H271" i="4" s="1"/>
  <c r="D279" i="8"/>
  <c r="H279" i="8" s="1"/>
  <c r="A283" i="4"/>
  <c r="H283" i="4" s="1"/>
  <c r="A287" i="4"/>
  <c r="H287" i="4" s="1"/>
  <c r="D291" i="8"/>
  <c r="H291" i="8" s="1"/>
  <c r="G299" i="8"/>
  <c r="A303" i="4"/>
  <c r="H303" i="4" s="1"/>
  <c r="A253" i="4"/>
  <c r="H253" i="4" s="1"/>
  <c r="D253" i="8"/>
  <c r="H253" i="8" s="1"/>
  <c r="A245" i="4"/>
  <c r="H245" i="4" s="1"/>
  <c r="D245" i="8"/>
  <c r="H245" i="8" s="1"/>
  <c r="F245" i="8"/>
  <c r="A237" i="4"/>
  <c r="H237" i="4" s="1"/>
  <c r="G237" i="8"/>
  <c r="D237" i="8"/>
  <c r="H237" i="8" s="1"/>
  <c r="A229" i="4"/>
  <c r="H229" i="4" s="1"/>
  <c r="D229" i="8"/>
  <c r="H229" i="8" s="1"/>
  <c r="G225" i="8"/>
  <c r="A221" i="4"/>
  <c r="H221" i="4" s="1"/>
  <c r="A213" i="4"/>
  <c r="H213" i="4" s="1"/>
  <c r="D213" i="8"/>
  <c r="H213" i="8" s="1"/>
  <c r="A205" i="4"/>
  <c r="H205" i="4" s="1"/>
  <c r="D205" i="8"/>
  <c r="H205" i="8" s="1"/>
  <c r="A197" i="4"/>
  <c r="H197" i="4" s="1"/>
  <c r="D197" i="8"/>
  <c r="H197" i="8" s="1"/>
  <c r="A189" i="4"/>
  <c r="H189" i="4" s="1"/>
  <c r="D189" i="8"/>
  <c r="H189" i="8" s="1"/>
  <c r="A185" i="4"/>
  <c r="H185" i="4" s="1"/>
  <c r="A181" i="4"/>
  <c r="H181" i="4" s="1"/>
  <c r="D181" i="8"/>
  <c r="H181" i="8" s="1"/>
  <c r="A173" i="4"/>
  <c r="H173" i="4" s="1"/>
  <c r="D173" i="8"/>
  <c r="H173" i="8" s="1"/>
  <c r="A165" i="4"/>
  <c r="H165" i="4" s="1"/>
  <c r="A157" i="4"/>
  <c r="H157" i="4" s="1"/>
  <c r="D157" i="8"/>
  <c r="H157" i="8" s="1"/>
  <c r="F157" i="8"/>
  <c r="A149" i="4"/>
  <c r="H149" i="4" s="1"/>
  <c r="E149" i="8"/>
  <c r="Q38" i="7" s="1"/>
  <c r="D149" i="8"/>
  <c r="H149" i="8" s="1"/>
  <c r="A141" i="4"/>
  <c r="H141" i="4" s="1"/>
  <c r="E141" i="8"/>
  <c r="E141" i="4"/>
  <c r="E134" i="4"/>
  <c r="A133" i="4"/>
  <c r="H133" i="4" s="1"/>
  <c r="E133" i="8"/>
  <c r="D117" i="4"/>
  <c r="A22" i="4"/>
  <c r="H22" i="4" s="1"/>
  <c r="A103" i="4"/>
  <c r="H103" i="4" s="1"/>
  <c r="E73" i="4"/>
  <c r="D103" i="8"/>
  <c r="H103" i="8" s="1"/>
  <c r="G103" i="8"/>
  <c r="A95" i="4"/>
  <c r="H95" i="4" s="1"/>
  <c r="E95" i="8"/>
  <c r="K39" i="7" s="1"/>
  <c r="E93" i="4"/>
  <c r="D95" i="8"/>
  <c r="E81" i="4"/>
  <c r="E89" i="4"/>
  <c r="A79" i="4"/>
  <c r="H79" i="4" s="1"/>
  <c r="D79" i="8"/>
  <c r="H79" i="8" s="1"/>
  <c r="E77" i="4"/>
  <c r="D102" i="4"/>
  <c r="D31" i="4"/>
  <c r="A14" i="4"/>
  <c r="H14" i="4" s="1"/>
  <c r="E299" i="8"/>
  <c r="E229" i="8"/>
  <c r="E245" i="8"/>
  <c r="E161" i="4"/>
  <c r="E173" i="8"/>
  <c r="E189" i="8"/>
  <c r="F255" i="8"/>
  <c r="D221" i="8"/>
  <c r="H221" i="8" s="1"/>
  <c r="E136" i="4"/>
  <c r="E140" i="4"/>
  <c r="E162" i="4"/>
  <c r="D222" i="8"/>
  <c r="H222" i="8" s="1"/>
  <c r="D214" i="8"/>
  <c r="H214" i="8" s="1"/>
  <c r="E278" i="8"/>
  <c r="E286" i="8"/>
  <c r="E294" i="8"/>
  <c r="D118" i="8"/>
  <c r="H118" i="8" s="1"/>
  <c r="D142" i="8"/>
  <c r="H142" i="8" s="1"/>
  <c r="D127" i="4"/>
  <c r="E182" i="8"/>
  <c r="E190" i="8"/>
  <c r="D126" i="8"/>
  <c r="H126" i="8" s="1"/>
  <c r="E254" i="8"/>
  <c r="D262" i="8"/>
  <c r="H262" i="8" s="1"/>
  <c r="D294" i="8"/>
  <c r="H294" i="8" s="1"/>
  <c r="D302" i="8"/>
  <c r="H302" i="8" s="1"/>
  <c r="E121" i="4"/>
  <c r="E130" i="4"/>
  <c r="E110" i="4"/>
  <c r="E132" i="4"/>
  <c r="E131" i="4"/>
  <c r="D230" i="8"/>
  <c r="H230" i="8" s="1"/>
  <c r="D238" i="8"/>
  <c r="H238" i="8" s="1"/>
  <c r="E69" i="4"/>
  <c r="E135" i="4"/>
  <c r="E144" i="4"/>
  <c r="E112" i="4"/>
  <c r="E98" i="4"/>
  <c r="D136" i="4"/>
  <c r="E114" i="4"/>
  <c r="D83" i="4"/>
  <c r="E74" i="4"/>
  <c r="E123" i="4"/>
  <c r="E127" i="4"/>
  <c r="E105" i="4"/>
  <c r="E101" i="4"/>
  <c r="E104" i="4"/>
  <c r="E108" i="4"/>
  <c r="E109" i="4"/>
  <c r="E102" i="4"/>
  <c r="E25" i="4"/>
  <c r="E68" i="4"/>
  <c r="E100" i="4"/>
  <c r="E138" i="4"/>
  <c r="E118" i="4"/>
  <c r="E126" i="4"/>
  <c r="D72" i="4"/>
  <c r="E84" i="4"/>
  <c r="D144" i="4"/>
  <c r="D141" i="4"/>
  <c r="D132" i="4"/>
  <c r="D122" i="4"/>
  <c r="D121" i="4"/>
  <c r="D114" i="4"/>
  <c r="D109" i="4"/>
  <c r="D108" i="4"/>
  <c r="D105" i="4"/>
  <c r="D101" i="4"/>
  <c r="D100" i="4"/>
  <c r="D98" i="4"/>
  <c r="D96" i="4"/>
  <c r="E60" i="7"/>
  <c r="E96" i="4"/>
  <c r="E56" i="7"/>
  <c r="E76" i="7"/>
  <c r="E92" i="4"/>
  <c r="D92" i="4"/>
  <c r="E62" i="7"/>
  <c r="E71" i="7"/>
  <c r="E90" i="4"/>
  <c r="D90" i="4"/>
  <c r="E82" i="7"/>
  <c r="D89" i="4"/>
  <c r="E67" i="7"/>
  <c r="E88" i="4"/>
  <c r="D88" i="4"/>
  <c r="D82" i="4"/>
  <c r="E82" i="4"/>
  <c r="E80" i="7"/>
  <c r="E77" i="7"/>
  <c r="E80" i="4"/>
  <c r="D80" i="4"/>
  <c r="E72" i="7"/>
  <c r="E73" i="7"/>
  <c r="D74" i="4"/>
  <c r="E72" i="4"/>
  <c r="E64" i="7"/>
  <c r="E84" i="7"/>
  <c r="C84" i="7"/>
  <c r="D69" i="4"/>
  <c r="D68" i="4"/>
  <c r="E81" i="7"/>
  <c r="E67" i="4"/>
  <c r="E78" i="7"/>
  <c r="E74" i="7"/>
  <c r="E79" i="7"/>
  <c r="E69" i="7"/>
  <c r="E68" i="7"/>
  <c r="E75" i="7"/>
  <c r="E70" i="7"/>
  <c r="E83" i="7"/>
  <c r="E33" i="4"/>
  <c r="C71" i="7"/>
  <c r="I82" i="7"/>
  <c r="E85" i="7"/>
  <c r="K83" i="7"/>
  <c r="K57" i="7"/>
  <c r="K65" i="7"/>
  <c r="K61" i="7"/>
  <c r="C77" i="7"/>
  <c r="K75" i="7"/>
  <c r="F223" i="8"/>
  <c r="K58" i="7"/>
  <c r="K70" i="7"/>
  <c r="K74" i="7"/>
  <c r="K78" i="7"/>
  <c r="K82" i="7"/>
  <c r="K56" i="7"/>
  <c r="K60" i="7"/>
  <c r="K64" i="7"/>
  <c r="K68" i="7"/>
  <c r="K72" i="7"/>
  <c r="K76" i="7"/>
  <c r="K80" i="7"/>
  <c r="K84" i="7"/>
  <c r="C69" i="7"/>
  <c r="C66" i="7"/>
  <c r="I79" i="7"/>
  <c r="D104" i="4"/>
  <c r="K59" i="7"/>
  <c r="K63" i="7"/>
  <c r="K69" i="7"/>
  <c r="K73" i="7"/>
  <c r="K77" i="7"/>
  <c r="K81" i="7"/>
  <c r="K85" i="7"/>
  <c r="D269" i="8"/>
  <c r="H269" i="8" s="1"/>
  <c r="D277" i="8"/>
  <c r="H277" i="8" s="1"/>
  <c r="D285" i="8"/>
  <c r="H285" i="8" s="1"/>
  <c r="D293" i="8"/>
  <c r="H293" i="8" s="1"/>
  <c r="D301" i="8"/>
  <c r="H301" i="8" s="1"/>
  <c r="D259" i="8"/>
  <c r="H259" i="8" s="1"/>
  <c r="D263" i="8"/>
  <c r="H263" i="8" s="1"/>
  <c r="A94" i="4"/>
  <c r="H94" i="4" s="1"/>
  <c r="F86" i="8"/>
  <c r="A86" i="4"/>
  <c r="H86" i="4" s="1"/>
  <c r="A70" i="4"/>
  <c r="H70" i="4" s="1"/>
  <c r="C73" i="7"/>
  <c r="C80" i="7"/>
  <c r="C60" i="7"/>
  <c r="I72" i="7"/>
  <c r="I58" i="7"/>
  <c r="I65" i="7"/>
  <c r="C64" i="7"/>
  <c r="C67" i="7"/>
  <c r="C74" i="7"/>
  <c r="I80" i="7"/>
  <c r="I66" i="7"/>
  <c r="I60" i="7"/>
  <c r="I83" i="7"/>
  <c r="I71" i="7"/>
  <c r="I37" i="7"/>
  <c r="C79" i="7"/>
  <c r="C76" i="7"/>
  <c r="I84" i="7"/>
  <c r="I75" i="7"/>
  <c r="C70" i="7"/>
  <c r="I76" i="7"/>
  <c r="I68" i="7"/>
  <c r="I81" i="7"/>
  <c r="I77" i="7"/>
  <c r="I73" i="7"/>
  <c r="I69" i="7"/>
  <c r="I61" i="7"/>
  <c r="I85" i="7"/>
  <c r="C81" i="7"/>
  <c r="C72" i="7"/>
  <c r="C68" i="7"/>
  <c r="C85" i="7"/>
  <c r="C83" i="7"/>
  <c r="C75" i="7"/>
  <c r="C82" i="7"/>
  <c r="C78" i="7"/>
  <c r="I78" i="7"/>
  <c r="I74" i="7"/>
  <c r="I70" i="7"/>
  <c r="I67" i="7"/>
  <c r="I63" i="7"/>
  <c r="I59" i="7"/>
  <c r="C56" i="7"/>
  <c r="C62" i="7"/>
  <c r="C58" i="7"/>
  <c r="D6" i="4"/>
  <c r="D10" i="4"/>
  <c r="D33" i="4"/>
  <c r="E6" i="4"/>
  <c r="E10" i="4"/>
  <c r="K86" i="7"/>
  <c r="E86" i="7"/>
  <c r="C86" i="7"/>
  <c r="E120" i="4"/>
  <c r="D120" i="4"/>
  <c r="D62" i="8"/>
  <c r="A62" i="4"/>
  <c r="H62" i="4" s="1"/>
  <c r="A60" i="4"/>
  <c r="H60" i="4" s="1"/>
  <c r="A54" i="4"/>
  <c r="H54" i="4" s="1"/>
  <c r="E57" i="4"/>
  <c r="D57" i="4"/>
  <c r="A46" i="4"/>
  <c r="H46" i="4" s="1"/>
  <c r="E44" i="8"/>
  <c r="E43" i="7" s="1"/>
  <c r="D55" i="4"/>
  <c r="A38" i="4"/>
  <c r="H38" i="4" s="1"/>
  <c r="E51" i="4"/>
  <c r="A30" i="4"/>
  <c r="H30" i="4" s="1"/>
  <c r="A28" i="4"/>
  <c r="H28" i="4" s="1"/>
  <c r="E29" i="4"/>
  <c r="A20" i="4"/>
  <c r="H20" i="4" s="1"/>
  <c r="G59" i="8"/>
  <c r="F66" i="8"/>
  <c r="F54" i="8"/>
  <c r="F14" i="8"/>
  <c r="G11" i="8"/>
  <c r="A11" i="4"/>
  <c r="H11" i="4" s="1"/>
  <c r="A23" i="4"/>
  <c r="H23" i="4" s="1"/>
  <c r="F11" i="8"/>
  <c r="F19" i="8"/>
  <c r="D134" i="4"/>
  <c r="D143" i="4"/>
  <c r="E149" i="4"/>
  <c r="E163" i="4"/>
  <c r="D139" i="4"/>
  <c r="E137" i="4"/>
  <c r="E157" i="4"/>
  <c r="D155" i="4"/>
  <c r="D163" i="4"/>
  <c r="E155" i="4"/>
  <c r="E159" i="4"/>
  <c r="D18" i="4"/>
  <c r="D99" i="4"/>
  <c r="D51" i="4"/>
  <c r="E27" i="4"/>
  <c r="D67" i="4"/>
  <c r="D162" i="4"/>
  <c r="D161" i="4"/>
  <c r="D159" i="4"/>
  <c r="D157" i="4"/>
  <c r="E125" i="4"/>
  <c r="E153" i="4"/>
  <c r="D153" i="4"/>
  <c r="D110" i="4"/>
  <c r="D145" i="4"/>
  <c r="D150" i="4"/>
  <c r="D149" i="4"/>
  <c r="D118" i="4"/>
  <c r="D126" i="4"/>
  <c r="D123" i="4"/>
  <c r="E111" i="4"/>
  <c r="D111" i="4"/>
  <c r="E87" i="4"/>
  <c r="E142" i="4"/>
  <c r="D77" i="4"/>
  <c r="D87" i="4"/>
  <c r="E83" i="4"/>
  <c r="E106" i="4"/>
  <c r="D140" i="4"/>
  <c r="D128" i="4"/>
  <c r="D93" i="4"/>
  <c r="D106" i="4"/>
  <c r="D73" i="4"/>
  <c r="D25" i="4"/>
  <c r="D81" i="4"/>
  <c r="D137" i="4"/>
  <c r="E99" i="4"/>
  <c r="E139" i="4"/>
  <c r="D124" i="4"/>
  <c r="D129" i="4"/>
  <c r="E115" i="4"/>
  <c r="E124" i="4"/>
  <c r="E133" i="4"/>
  <c r="E14" i="4"/>
  <c r="E61" i="4"/>
  <c r="E86" i="4"/>
  <c r="D84" i="4"/>
  <c r="D91" i="4"/>
  <c r="D107" i="4"/>
  <c r="D130" i="4"/>
  <c r="E71" i="4"/>
  <c r="D113" i="4"/>
  <c r="E116" i="4"/>
  <c r="E91" i="4"/>
  <c r="D116" i="4"/>
  <c r="E119" i="4"/>
  <c r="E145" i="4"/>
  <c r="E129" i="4"/>
  <c r="D71" i="4"/>
  <c r="E113" i="4"/>
  <c r="E97" i="4"/>
  <c r="D79" i="4"/>
  <c r="E31" i="4"/>
  <c r="E43" i="4"/>
  <c r="E75" i="4"/>
  <c r="D95" i="4"/>
  <c r="D103" i="4"/>
  <c r="D115" i="4"/>
  <c r="E103" i="4"/>
  <c r="D43" i="4"/>
  <c r="D75" i="4"/>
  <c r="E95" i="4"/>
  <c r="D125" i="4"/>
  <c r="E107" i="4"/>
  <c r="D138" i="4"/>
  <c r="I57" i="7"/>
  <c r="D142" i="4"/>
  <c r="D119" i="4"/>
  <c r="D133" i="4"/>
  <c r="E53" i="4"/>
  <c r="D53" i="4"/>
  <c r="E55" i="4"/>
  <c r="E65" i="4"/>
  <c r="E85" i="4"/>
  <c r="D61" i="4"/>
  <c r="E37" i="4"/>
  <c r="D65" i="4"/>
  <c r="E9" i="4"/>
  <c r="D19" i="4"/>
  <c r="E13" i="4"/>
  <c r="E11" i="4"/>
  <c r="E5" i="4"/>
  <c r="E3" i="4"/>
  <c r="D4" i="4"/>
  <c r="D12" i="4"/>
  <c r="D16" i="4"/>
  <c r="D28" i="4"/>
  <c r="D34" i="4"/>
  <c r="D38" i="4"/>
  <c r="D40" i="4"/>
  <c r="D52" i="4"/>
  <c r="D54" i="4"/>
  <c r="E54" i="4"/>
  <c r="D56" i="4"/>
  <c r="E56" i="4"/>
  <c r="D58" i="4"/>
  <c r="D60" i="4"/>
  <c r="E60" i="4"/>
  <c r="D62" i="4"/>
  <c r="E62" i="4"/>
  <c r="D64" i="4"/>
  <c r="E64" i="4"/>
  <c r="D66" i="4"/>
  <c r="E66" i="4"/>
  <c r="D70" i="4"/>
  <c r="E70" i="4"/>
  <c r="E58" i="4"/>
  <c r="E52" i="4"/>
  <c r="D135" i="4"/>
  <c r="D112" i="4"/>
  <c r="D97" i="4"/>
  <c r="C57" i="7"/>
  <c r="D94" i="4"/>
  <c r="E57" i="7"/>
  <c r="E94" i="4"/>
  <c r="C63" i="7"/>
  <c r="D86" i="4"/>
  <c r="C65" i="7"/>
  <c r="D85" i="4"/>
  <c r="E78" i="4"/>
  <c r="E79" i="4"/>
  <c r="C61" i="7"/>
  <c r="D78" i="4"/>
  <c r="D76" i="4"/>
  <c r="E76" i="4"/>
  <c r="C59" i="7"/>
  <c r="D63" i="4"/>
  <c r="E63" i="4"/>
  <c r="D59" i="4"/>
  <c r="E59" i="4"/>
  <c r="D49" i="4"/>
  <c r="E49" i="4"/>
  <c r="E48" i="4"/>
  <c r="D47" i="4"/>
  <c r="E47" i="4"/>
  <c r="E46" i="4"/>
  <c r="E45" i="4"/>
  <c r="D45" i="4"/>
  <c r="D42" i="4"/>
  <c r="E15" i="4"/>
  <c r="E41" i="4"/>
  <c r="D41" i="4"/>
  <c r="E39" i="4"/>
  <c r="D39" i="4"/>
  <c r="D17" i="4"/>
  <c r="D37" i="4"/>
  <c r="D36" i="4"/>
  <c r="E17" i="4"/>
  <c r="E35" i="4"/>
  <c r="D35" i="4"/>
  <c r="D32" i="4"/>
  <c r="D30" i="4"/>
  <c r="D20" i="4"/>
  <c r="D29" i="4"/>
  <c r="D27" i="4"/>
  <c r="D26" i="4"/>
  <c r="D24" i="4"/>
  <c r="E22" i="4"/>
  <c r="D22" i="4"/>
  <c r="D14" i="4"/>
  <c r="I56" i="7"/>
  <c r="I86" i="7"/>
  <c r="I62" i="7"/>
  <c r="E61" i="7"/>
  <c r="E63" i="7"/>
  <c r="E59" i="7"/>
  <c r="E65" i="7"/>
  <c r="E50" i="4"/>
  <c r="D50" i="4"/>
  <c r="E12" i="4"/>
  <c r="E20" i="4"/>
  <c r="E24" i="4"/>
  <c r="E30" i="4"/>
  <c r="E32" i="4"/>
  <c r="E38" i="4"/>
  <c r="E40" i="4"/>
  <c r="D44" i="4"/>
  <c r="E8" i="4"/>
  <c r="E16" i="4"/>
  <c r="E26" i="4"/>
  <c r="E28" i="4"/>
  <c r="E34" i="4"/>
  <c r="E36" i="4"/>
  <c r="E42" i="4"/>
  <c r="E44" i="4"/>
  <c r="D46" i="4"/>
  <c r="D48" i="4"/>
  <c r="E4" i="4"/>
  <c r="K87" i="7"/>
  <c r="I87" i="7"/>
  <c r="C87" i="7"/>
  <c r="E87" i="7"/>
  <c r="K88" i="7"/>
  <c r="I88" i="7"/>
  <c r="E88" i="7"/>
  <c r="C88" i="7"/>
  <c r="Q56" i="7"/>
  <c r="K89" i="7"/>
  <c r="I89" i="7"/>
  <c r="E89" i="7"/>
  <c r="C89" i="7"/>
  <c r="O56" i="7"/>
  <c r="Q57" i="7"/>
  <c r="K90" i="7"/>
  <c r="I90" i="7"/>
  <c r="E90" i="7"/>
  <c r="C90" i="7"/>
  <c r="O57" i="7"/>
  <c r="Q58" i="7"/>
  <c r="K91" i="7"/>
  <c r="I91" i="7"/>
  <c r="C91" i="7"/>
  <c r="E91" i="7"/>
  <c r="O58" i="7"/>
  <c r="Q59" i="7"/>
  <c r="K92" i="7"/>
  <c r="I92" i="7"/>
  <c r="E92" i="7"/>
  <c r="C92" i="7"/>
  <c r="O59" i="7"/>
  <c r="Q60" i="7"/>
  <c r="K93" i="7"/>
  <c r="I93" i="7"/>
  <c r="E93" i="7"/>
  <c r="C93" i="7"/>
  <c r="O60" i="7"/>
  <c r="Q61" i="7"/>
  <c r="K94" i="7"/>
  <c r="I94" i="7"/>
  <c r="E94" i="7"/>
  <c r="C94" i="7"/>
  <c r="O61" i="7"/>
  <c r="Q62" i="7"/>
  <c r="K95" i="7"/>
  <c r="I95" i="7"/>
  <c r="C95" i="7"/>
  <c r="E95" i="7"/>
  <c r="O62" i="7"/>
  <c r="Q63" i="7"/>
  <c r="K96" i="7"/>
  <c r="I96" i="7"/>
  <c r="E96" i="7"/>
  <c r="C96" i="7"/>
  <c r="O63" i="7"/>
  <c r="Q64" i="7"/>
  <c r="K97" i="7"/>
  <c r="I97" i="7"/>
  <c r="E97" i="7"/>
  <c r="C97" i="7"/>
  <c r="O64" i="7"/>
  <c r="Q65" i="7"/>
  <c r="K98" i="7"/>
  <c r="I98" i="7"/>
  <c r="E98" i="7"/>
  <c r="C98" i="7"/>
  <c r="O65" i="7"/>
  <c r="Q66" i="7"/>
  <c r="K99" i="7"/>
  <c r="I99" i="7"/>
  <c r="C99" i="7"/>
  <c r="E99" i="7"/>
  <c r="O66" i="7"/>
  <c r="Q67" i="7"/>
  <c r="K100" i="7"/>
  <c r="I100" i="7"/>
  <c r="E100" i="7"/>
  <c r="C100" i="7"/>
  <c r="O67" i="7"/>
  <c r="Q68" i="7"/>
  <c r="K101" i="7"/>
  <c r="I101" i="7"/>
  <c r="E101" i="7"/>
  <c r="C101" i="7"/>
  <c r="O68" i="7"/>
  <c r="Q69" i="7"/>
  <c r="K102" i="7"/>
  <c r="I102" i="7"/>
  <c r="E102" i="7"/>
  <c r="C102" i="7"/>
  <c r="O69" i="7"/>
  <c r="Q70" i="7"/>
  <c r="K103" i="7"/>
  <c r="I103" i="7"/>
  <c r="C103" i="7"/>
  <c r="E103" i="7"/>
  <c r="O70" i="7"/>
  <c r="Q71" i="7"/>
  <c r="K104" i="7"/>
  <c r="I104" i="7"/>
  <c r="E104" i="7"/>
  <c r="C104" i="7"/>
  <c r="O71" i="7"/>
  <c r="Q72" i="7"/>
  <c r="K105" i="7"/>
  <c r="I105" i="7"/>
  <c r="E105" i="7"/>
  <c r="C105" i="7"/>
  <c r="O72" i="7"/>
  <c r="Q73" i="7"/>
  <c r="K106" i="7"/>
  <c r="I106" i="7"/>
  <c r="E106" i="7"/>
  <c r="C106" i="7"/>
  <c r="O73" i="7"/>
  <c r="Q74" i="7"/>
  <c r="K107" i="7"/>
  <c r="I107" i="7"/>
  <c r="E107" i="7"/>
  <c r="C107" i="7"/>
  <c r="O74" i="7"/>
  <c r="Q75" i="7"/>
  <c r="K108" i="7"/>
  <c r="I108" i="7"/>
  <c r="E108" i="7"/>
  <c r="C108" i="7"/>
  <c r="O75" i="7"/>
  <c r="Q76" i="7"/>
  <c r="K109" i="7"/>
  <c r="I109" i="7"/>
  <c r="E109" i="7"/>
  <c r="C109" i="7"/>
  <c r="O76" i="7"/>
  <c r="Q77" i="7"/>
  <c r="K110" i="7"/>
  <c r="I110" i="7"/>
  <c r="E110" i="7"/>
  <c r="C110" i="7"/>
  <c r="O77" i="7"/>
  <c r="Q78" i="7"/>
  <c r="K111" i="7"/>
  <c r="I111" i="7"/>
  <c r="E111" i="7"/>
  <c r="C111" i="7"/>
  <c r="O78" i="7"/>
  <c r="Q79" i="7"/>
  <c r="K112" i="7"/>
  <c r="I112" i="7"/>
  <c r="E112" i="7"/>
  <c r="C112" i="7"/>
  <c r="O79" i="7"/>
  <c r="Q80" i="7"/>
  <c r="K113" i="7"/>
  <c r="I113" i="7"/>
  <c r="E113" i="7"/>
  <c r="C113" i="7"/>
  <c r="O80" i="7"/>
  <c r="Q81" i="7"/>
  <c r="K114" i="7"/>
  <c r="I114" i="7"/>
  <c r="E114" i="7"/>
  <c r="C114" i="7"/>
  <c r="O81" i="7"/>
  <c r="Q82" i="7"/>
  <c r="K115" i="7"/>
  <c r="I115" i="7"/>
  <c r="E115" i="7"/>
  <c r="C115" i="7"/>
  <c r="O82" i="7"/>
  <c r="Q83" i="7"/>
  <c r="K116" i="7"/>
  <c r="I116" i="7"/>
  <c r="E116" i="7"/>
  <c r="C116" i="7"/>
  <c r="O83" i="7"/>
  <c r="Q84" i="7"/>
  <c r="K117" i="7"/>
  <c r="I117" i="7"/>
  <c r="E117" i="7"/>
  <c r="C117" i="7"/>
  <c r="O84" i="7"/>
  <c r="Q85" i="7"/>
  <c r="K118" i="7"/>
  <c r="I118" i="7"/>
  <c r="E118" i="7"/>
  <c r="C118" i="7"/>
  <c r="O85" i="7"/>
  <c r="Q86" i="7"/>
  <c r="K119" i="7"/>
  <c r="I119" i="7"/>
  <c r="E119" i="7"/>
  <c r="C119" i="7"/>
  <c r="O86" i="7"/>
  <c r="Q87" i="7"/>
  <c r="K120" i="7"/>
  <c r="I120" i="7"/>
  <c r="E120" i="7"/>
  <c r="C120" i="7"/>
  <c r="O87" i="7"/>
  <c r="Q88" i="7"/>
  <c r="O88" i="7"/>
  <c r="Q89" i="7"/>
  <c r="O89" i="7"/>
  <c r="Q90" i="7"/>
  <c r="O90" i="7"/>
  <c r="Q91" i="7"/>
  <c r="O91" i="7"/>
  <c r="Q92" i="7"/>
  <c r="O92" i="7"/>
  <c r="Q93" i="7"/>
  <c r="O93" i="7"/>
  <c r="Q94" i="7"/>
  <c r="O94" i="7"/>
  <c r="Q95" i="7"/>
  <c r="O95" i="7"/>
  <c r="Q96" i="7"/>
  <c r="O96" i="7"/>
  <c r="Q97" i="7"/>
  <c r="O97" i="7"/>
  <c r="Q98" i="7"/>
  <c r="O98" i="7"/>
  <c r="Q99" i="7"/>
  <c r="O99" i="7"/>
  <c r="Q100" i="7"/>
  <c r="O100" i="7"/>
  <c r="Q101" i="7"/>
  <c r="O101" i="7"/>
  <c r="Q102" i="7"/>
  <c r="O102" i="7"/>
  <c r="Q103" i="7"/>
  <c r="O103" i="7"/>
  <c r="O104" i="7"/>
  <c r="Q104" i="7"/>
  <c r="Q105" i="7"/>
  <c r="O105" i="7"/>
  <c r="Q106" i="7"/>
  <c r="O106" i="7"/>
  <c r="Q107" i="7"/>
  <c r="O107" i="7"/>
  <c r="Q108" i="7"/>
  <c r="O108" i="7"/>
  <c r="Q109" i="7"/>
  <c r="O109" i="7"/>
  <c r="Q110" i="7"/>
  <c r="O110" i="7"/>
  <c r="Q111" i="7"/>
  <c r="O111" i="7"/>
  <c r="Q112" i="7"/>
  <c r="O112" i="7"/>
  <c r="Q113" i="7"/>
  <c r="O113" i="7"/>
  <c r="Q114" i="7"/>
  <c r="O114" i="7"/>
  <c r="Q115" i="7"/>
  <c r="O115" i="7"/>
  <c r="Q116" i="7"/>
  <c r="O116" i="7"/>
  <c r="Q117" i="7"/>
  <c r="O117" i="7"/>
  <c r="Q118" i="7"/>
  <c r="O118" i="7"/>
  <c r="Q119" i="7"/>
  <c r="O119" i="7"/>
  <c r="Q120" i="7"/>
  <c r="O120" i="7"/>
  <c r="E15" i="2"/>
  <c r="N71" i="5"/>
  <c r="E17" i="2"/>
  <c r="N81" i="5"/>
  <c r="E13" i="2"/>
  <c r="N61" i="5"/>
  <c r="E21" i="2"/>
  <c r="N101" i="5"/>
  <c r="E14" i="2"/>
  <c r="N66" i="5"/>
  <c r="E18" i="2"/>
  <c r="N86" i="5"/>
  <c r="E20" i="2"/>
  <c r="N96" i="5"/>
  <c r="E16" i="2"/>
  <c r="N76" i="5"/>
  <c r="E19" i="2"/>
  <c r="N91" i="5"/>
  <c r="D58" i="8" l="1"/>
  <c r="E50" i="8"/>
  <c r="E26" i="8"/>
  <c r="E25" i="7" s="1"/>
  <c r="E56" i="8"/>
  <c r="E55" i="7" s="1"/>
  <c r="E48" i="8"/>
  <c r="E47" i="7" s="1"/>
  <c r="D32" i="8"/>
  <c r="C31" i="7" s="1"/>
  <c r="A56" i="4"/>
  <c r="H56" i="4" s="1"/>
  <c r="G80" i="8"/>
  <c r="A24" i="4"/>
  <c r="H24" i="4" s="1"/>
  <c r="E104" i="8"/>
  <c r="K48" i="7" s="1"/>
  <c r="F130" i="8"/>
  <c r="G66" i="8"/>
  <c r="G34" i="8"/>
  <c r="A26" i="4"/>
  <c r="H26" i="4" s="1"/>
  <c r="A64" i="4"/>
  <c r="H64" i="4" s="1"/>
  <c r="G284" i="8"/>
  <c r="G58" i="8"/>
  <c r="F34" i="8"/>
  <c r="F58" i="8"/>
  <c r="A48" i="4"/>
  <c r="H48" i="4" s="1"/>
  <c r="F56" i="8"/>
  <c r="D64" i="8"/>
  <c r="H64" i="8" s="1"/>
  <c r="F200" i="8"/>
  <c r="E129" i="8"/>
  <c r="F141" i="8"/>
  <c r="A209" i="4"/>
  <c r="H209" i="4" s="1"/>
  <c r="F301" i="8"/>
  <c r="G85" i="8"/>
  <c r="E128" i="8"/>
  <c r="G293" i="8"/>
  <c r="D80" i="8"/>
  <c r="H80" i="8" s="1"/>
  <c r="G266" i="8"/>
  <c r="F71" i="8"/>
  <c r="F42" i="8"/>
  <c r="A129" i="4"/>
  <c r="H129" i="4" s="1"/>
  <c r="F173" i="8"/>
  <c r="E240" i="8"/>
  <c r="G244" i="8"/>
  <c r="F136" i="8"/>
  <c r="D216" i="8"/>
  <c r="H216" i="8" s="1"/>
  <c r="F186" i="8"/>
  <c r="F50" i="8"/>
  <c r="G228" i="8"/>
  <c r="F16" i="8"/>
  <c r="G189" i="8"/>
  <c r="G180" i="8"/>
  <c r="A18" i="4"/>
  <c r="H18" i="4" s="1"/>
  <c r="G104" i="8"/>
  <c r="F29" i="8"/>
  <c r="A16" i="4"/>
  <c r="H16" i="4" s="1"/>
  <c r="F40" i="8"/>
  <c r="A50" i="4"/>
  <c r="H50" i="4" s="1"/>
  <c r="A58" i="4"/>
  <c r="H58" i="4" s="1"/>
  <c r="E258" i="8"/>
  <c r="F253" i="8"/>
  <c r="F31" i="8"/>
  <c r="A32" i="4"/>
  <c r="H32" i="4" s="1"/>
  <c r="D50" i="8"/>
  <c r="H50" i="8" s="1"/>
  <c r="F221" i="8"/>
  <c r="D208" i="8"/>
  <c r="H208" i="8" s="1"/>
  <c r="F276" i="8"/>
  <c r="G18" i="8"/>
  <c r="G145" i="8"/>
  <c r="G205" i="8"/>
  <c r="D72" i="8"/>
  <c r="H72" i="8" s="1"/>
  <c r="D128" i="8"/>
  <c r="H128" i="8" s="1"/>
  <c r="A224" i="4"/>
  <c r="H224" i="4" s="1"/>
  <c r="G42" i="8"/>
  <c r="F30" i="8"/>
  <c r="F209" i="8"/>
  <c r="G121" i="8"/>
  <c r="F121" i="8"/>
  <c r="F23" i="8"/>
  <c r="F260" i="8"/>
  <c r="G114" i="8"/>
  <c r="F48" i="8"/>
  <c r="D296" i="8"/>
  <c r="H296" i="8" s="1"/>
  <c r="G192" i="13"/>
  <c r="D192" i="13" s="1"/>
  <c r="G168" i="13"/>
  <c r="G152" i="13"/>
  <c r="G144" i="13"/>
  <c r="C144" i="13" s="1"/>
  <c r="G137" i="13"/>
  <c r="B137" i="13" s="1"/>
  <c r="G129" i="13"/>
  <c r="A129" i="13" s="1"/>
  <c r="G105" i="13"/>
  <c r="D105" i="13" s="1"/>
  <c r="G89" i="13"/>
  <c r="G81" i="13"/>
  <c r="B81" i="13" s="1"/>
  <c r="G65" i="13"/>
  <c r="A65" i="13" s="1"/>
  <c r="G57" i="13"/>
  <c r="D57" i="13" s="1"/>
  <c r="G49" i="13"/>
  <c r="D49" i="13" s="1"/>
  <c r="G41" i="13"/>
  <c r="D41" i="13" s="1"/>
  <c r="G33" i="13"/>
  <c r="C33" i="13" s="1"/>
  <c r="G25" i="13"/>
  <c r="G17" i="13"/>
  <c r="A17" i="13" s="1"/>
  <c r="A152" i="4"/>
  <c r="H152" i="4" s="1"/>
  <c r="A49" i="4"/>
  <c r="H49" i="4" s="1"/>
  <c r="A113" i="4"/>
  <c r="H113" i="4" s="1"/>
  <c r="G295" i="13"/>
  <c r="D295" i="13" s="1"/>
  <c r="G287" i="13"/>
  <c r="C287" i="13" s="1"/>
  <c r="G279" i="13"/>
  <c r="D279" i="13" s="1"/>
  <c r="G271" i="8"/>
  <c r="G263" i="13"/>
  <c r="A263" i="13" s="1"/>
  <c r="G255" i="13"/>
  <c r="B255" i="13" s="1"/>
  <c r="G239" i="13"/>
  <c r="B239" i="13" s="1"/>
  <c r="G231" i="13"/>
  <c r="D231" i="13" s="1"/>
  <c r="G223" i="13"/>
  <c r="D223" i="13" s="1"/>
  <c r="G215" i="13"/>
  <c r="G207" i="13"/>
  <c r="C207" i="13" s="1"/>
  <c r="G199" i="13"/>
  <c r="B199" i="13" s="1"/>
  <c r="G191" i="13"/>
  <c r="C191" i="13" s="1"/>
  <c r="G183" i="13"/>
  <c r="G175" i="13"/>
  <c r="B175" i="13" s="1"/>
  <c r="G167" i="13"/>
  <c r="D167" i="13" s="1"/>
  <c r="G159" i="13"/>
  <c r="D159" i="13" s="1"/>
  <c r="G151" i="13"/>
  <c r="G143" i="13"/>
  <c r="B143" i="13" s="1"/>
  <c r="G136" i="13"/>
  <c r="G128" i="13"/>
  <c r="A128" i="13" s="1"/>
  <c r="G120" i="13"/>
  <c r="D120" i="13" s="1"/>
  <c r="G112" i="13"/>
  <c r="D112" i="13" s="1"/>
  <c r="G104" i="13"/>
  <c r="G96" i="13"/>
  <c r="B96" i="13" s="1"/>
  <c r="G88" i="13"/>
  <c r="D88" i="13" s="1"/>
  <c r="G80" i="13"/>
  <c r="D80" i="13" s="1"/>
  <c r="G72" i="13"/>
  <c r="G64" i="13"/>
  <c r="G56" i="13"/>
  <c r="B56" i="13" s="1"/>
  <c r="G48" i="13"/>
  <c r="A48" i="13" s="1"/>
  <c r="G40" i="13"/>
  <c r="G32" i="13"/>
  <c r="A32" i="13" s="1"/>
  <c r="G24" i="13"/>
  <c r="G16" i="13"/>
  <c r="A16" i="13" s="1"/>
  <c r="G5" i="13"/>
  <c r="E168" i="8"/>
  <c r="A192" i="4"/>
  <c r="H192" i="4" s="1"/>
  <c r="A168" i="4"/>
  <c r="H168" i="4" s="1"/>
  <c r="G214" i="13"/>
  <c r="D214" i="13" s="1"/>
  <c r="G240" i="8"/>
  <c r="E192" i="8"/>
  <c r="E200" i="8"/>
  <c r="G302" i="13"/>
  <c r="G294" i="13"/>
  <c r="B294" i="13" s="1"/>
  <c r="G286" i="13"/>
  <c r="A286" i="13" s="1"/>
  <c r="G278" i="13"/>
  <c r="C278" i="13" s="1"/>
  <c r="G270" i="13"/>
  <c r="G262" i="13"/>
  <c r="G254" i="13"/>
  <c r="G246" i="13"/>
  <c r="G238" i="13"/>
  <c r="B238" i="13" s="1"/>
  <c r="G230" i="13"/>
  <c r="G222" i="13"/>
  <c r="G206" i="13"/>
  <c r="G198" i="13"/>
  <c r="G190" i="13"/>
  <c r="G182" i="13"/>
  <c r="G174" i="13"/>
  <c r="G166" i="13"/>
  <c r="B166" i="13" s="1"/>
  <c r="G158" i="13"/>
  <c r="C158" i="13" s="1"/>
  <c r="G150" i="13"/>
  <c r="F263" i="8"/>
  <c r="F254" i="8"/>
  <c r="D286" i="8"/>
  <c r="H286" i="8" s="1"/>
  <c r="E246" i="8"/>
  <c r="E270" i="8"/>
  <c r="E279" i="8"/>
  <c r="D299" i="8"/>
  <c r="H299" i="8" s="1"/>
  <c r="A279" i="4"/>
  <c r="H279" i="4" s="1"/>
  <c r="F240" i="8"/>
  <c r="E222" i="8"/>
  <c r="E175" i="8"/>
  <c r="A239" i="4"/>
  <c r="H239" i="4" s="1"/>
  <c r="E296" i="8"/>
  <c r="G278" i="8"/>
  <c r="F104" i="8"/>
  <c r="G137" i="8"/>
  <c r="G167" i="8"/>
  <c r="E112" i="8"/>
  <c r="G254" i="8"/>
  <c r="G25" i="8"/>
  <c r="D65" i="8"/>
  <c r="H65" i="8" s="1"/>
  <c r="E57" i="8"/>
  <c r="D167" i="8"/>
  <c r="H167" i="8" s="1"/>
  <c r="D168" i="8"/>
  <c r="H168" i="8" s="1"/>
  <c r="A294" i="4"/>
  <c r="H294" i="4" s="1"/>
  <c r="A238" i="4"/>
  <c r="H238" i="4" s="1"/>
  <c r="A214" i="4"/>
  <c r="H214" i="4" s="1"/>
  <c r="A190" i="4"/>
  <c r="H190" i="4" s="1"/>
  <c r="A167" i="4"/>
  <c r="H167" i="4" s="1"/>
  <c r="F80" i="8"/>
  <c r="A72" i="4"/>
  <c r="H72" i="4" s="1"/>
  <c r="A41" i="4"/>
  <c r="H41" i="4" s="1"/>
  <c r="G301" i="13"/>
  <c r="G293" i="13"/>
  <c r="C293" i="13" s="1"/>
  <c r="G285" i="13"/>
  <c r="G277" i="13"/>
  <c r="G269" i="13"/>
  <c r="G261" i="13"/>
  <c r="C261" i="13" s="1"/>
  <c r="G253" i="13"/>
  <c r="G245" i="13"/>
  <c r="G237" i="13"/>
  <c r="G229" i="13"/>
  <c r="B229" i="13" s="1"/>
  <c r="G221" i="13"/>
  <c r="B221" i="13" s="1"/>
  <c r="G213" i="13"/>
  <c r="B213" i="13" s="1"/>
  <c r="G205" i="13"/>
  <c r="G197" i="13"/>
  <c r="G189" i="13"/>
  <c r="G181" i="13"/>
  <c r="G173" i="13"/>
  <c r="G165" i="13"/>
  <c r="D165" i="13" s="1"/>
  <c r="G157" i="13"/>
  <c r="G149" i="13"/>
  <c r="G142" i="13"/>
  <c r="B142" i="13" s="1"/>
  <c r="G134" i="13"/>
  <c r="G126" i="13"/>
  <c r="G118" i="13"/>
  <c r="G110" i="13"/>
  <c r="B110" i="13" s="1"/>
  <c r="G102" i="13"/>
  <c r="B102" i="13" s="1"/>
  <c r="G94" i="13"/>
  <c r="G86" i="13"/>
  <c r="G78" i="13"/>
  <c r="B78" i="13" s="1"/>
  <c r="G70" i="13"/>
  <c r="G62" i="13"/>
  <c r="G54" i="13"/>
  <c r="G46" i="13"/>
  <c r="D46" i="13" s="1"/>
  <c r="G38" i="13"/>
  <c r="D38" i="13" s="1"/>
  <c r="G30" i="13"/>
  <c r="G22" i="13"/>
  <c r="G14" i="13"/>
  <c r="A14" i="13" s="1"/>
  <c r="G135" i="13"/>
  <c r="G127" i="13"/>
  <c r="A127" i="13" s="1"/>
  <c r="G119" i="13"/>
  <c r="D119" i="13" s="1"/>
  <c r="G111" i="13"/>
  <c r="G103" i="13"/>
  <c r="G95" i="13"/>
  <c r="A95" i="13" s="1"/>
  <c r="G87" i="13"/>
  <c r="D87" i="13" s="1"/>
  <c r="G79" i="13"/>
  <c r="G71" i="13"/>
  <c r="G63" i="13"/>
  <c r="B63" i="13" s="1"/>
  <c r="G55" i="13"/>
  <c r="D55" i="13" s="1"/>
  <c r="G47" i="13"/>
  <c r="G39" i="13"/>
  <c r="G31" i="13"/>
  <c r="A31" i="13" s="1"/>
  <c r="G23" i="13"/>
  <c r="D23" i="13" s="1"/>
  <c r="G15" i="13"/>
  <c r="G4" i="13"/>
  <c r="G47" i="8"/>
  <c r="A17" i="4"/>
  <c r="H17" i="4" s="1"/>
  <c r="G303" i="8"/>
  <c r="G49" i="8"/>
  <c r="D174" i="8"/>
  <c r="H174" i="8" s="1"/>
  <c r="D111" i="8"/>
  <c r="H111" i="8" s="1"/>
  <c r="D278" i="8"/>
  <c r="H278" i="8" s="1"/>
  <c r="E238" i="8"/>
  <c r="E206" i="8"/>
  <c r="D303" i="8"/>
  <c r="H303" i="8" s="1"/>
  <c r="A71" i="4"/>
  <c r="H71" i="4" s="1"/>
  <c r="A87" i="4"/>
  <c r="H87" i="4" s="1"/>
  <c r="E103" i="8"/>
  <c r="K47" i="7" s="1"/>
  <c r="D295" i="8"/>
  <c r="H295" i="8" s="1"/>
  <c r="F275" i="8"/>
  <c r="G224" i="8"/>
  <c r="D175" i="8"/>
  <c r="H175" i="8" s="1"/>
  <c r="F72" i="8"/>
  <c r="G113" i="8"/>
  <c r="E219" i="8"/>
  <c r="E271" i="8"/>
  <c r="D47" i="8"/>
  <c r="C46" i="7" s="1"/>
  <c r="F63" i="8"/>
  <c r="G48" i="8"/>
  <c r="E183" i="8"/>
  <c r="G151" i="8"/>
  <c r="D152" i="8"/>
  <c r="H152" i="8" s="1"/>
  <c r="E184" i="8"/>
  <c r="D158" i="8"/>
  <c r="H158" i="8" s="1"/>
  <c r="E119" i="8"/>
  <c r="A270" i="4"/>
  <c r="H270" i="4" s="1"/>
  <c r="A166" i="4"/>
  <c r="H166" i="4" s="1"/>
  <c r="A144" i="4"/>
  <c r="H144" i="4" s="1"/>
  <c r="A89" i="4"/>
  <c r="H89" i="4" s="1"/>
  <c r="A39" i="4"/>
  <c r="H39" i="4" s="1"/>
  <c r="G296" i="8"/>
  <c r="G288" i="8"/>
  <c r="G280" i="8"/>
  <c r="F272" i="8"/>
  <c r="G227" i="8"/>
  <c r="G179" i="8"/>
  <c r="G300" i="13"/>
  <c r="G292" i="13"/>
  <c r="G284" i="13"/>
  <c r="G276" i="13"/>
  <c r="B276" i="13" s="1"/>
  <c r="G268" i="13"/>
  <c r="G260" i="13"/>
  <c r="G252" i="13"/>
  <c r="G244" i="13"/>
  <c r="D244" i="13" s="1"/>
  <c r="G236" i="13"/>
  <c r="G228" i="13"/>
  <c r="G220" i="13"/>
  <c r="G212" i="13"/>
  <c r="C212" i="13" s="1"/>
  <c r="G204" i="13"/>
  <c r="A204" i="13" s="1"/>
  <c r="G196" i="13"/>
  <c r="A196" i="13" s="1"/>
  <c r="G188" i="13"/>
  <c r="G180" i="13"/>
  <c r="D180" i="13" s="1"/>
  <c r="G172" i="13"/>
  <c r="G164" i="13"/>
  <c r="G156" i="13"/>
  <c r="G148" i="13"/>
  <c r="D148" i="13" s="1"/>
  <c r="G141" i="13"/>
  <c r="G133" i="13"/>
  <c r="G125" i="13"/>
  <c r="G117" i="13"/>
  <c r="D117" i="13" s="1"/>
  <c r="G109" i="13"/>
  <c r="G101" i="13"/>
  <c r="G93" i="13"/>
  <c r="G85" i="13"/>
  <c r="B85" i="13" s="1"/>
  <c r="G77" i="13"/>
  <c r="G69" i="13"/>
  <c r="F45" i="8"/>
  <c r="F184" i="8"/>
  <c r="A264" i="4"/>
  <c r="H264" i="4" s="1"/>
  <c r="D17" i="8"/>
  <c r="C16" i="7" s="1"/>
  <c r="F49" i="8"/>
  <c r="D254" i="8"/>
  <c r="H254" i="8" s="1"/>
  <c r="D270" i="8"/>
  <c r="H270" i="8" s="1"/>
  <c r="E230" i="8"/>
  <c r="E198" i="8"/>
  <c r="F137" i="8"/>
  <c r="F216" i="8"/>
  <c r="D288" i="8"/>
  <c r="H288" i="8" s="1"/>
  <c r="A254" i="4"/>
  <c r="H254" i="4" s="1"/>
  <c r="G129" i="8"/>
  <c r="G227" i="13"/>
  <c r="C227" i="13" s="1"/>
  <c r="A100" i="4"/>
  <c r="H100" i="4" s="1"/>
  <c r="G60" i="13"/>
  <c r="A60" i="13" s="1"/>
  <c r="G52" i="13"/>
  <c r="G44" i="13"/>
  <c r="G36" i="13"/>
  <c r="C36" i="13" s="1"/>
  <c r="G20" i="13"/>
  <c r="G12" i="13"/>
  <c r="D12" i="13" s="1"/>
  <c r="E272" i="8"/>
  <c r="F47" i="8"/>
  <c r="D287" i="8"/>
  <c r="H287" i="8" s="1"/>
  <c r="F87" i="8"/>
  <c r="F190" i="8"/>
  <c r="F222" i="8"/>
  <c r="A302" i="4"/>
  <c r="H302" i="4" s="1"/>
  <c r="A230" i="4"/>
  <c r="H230" i="4" s="1"/>
  <c r="A208" i="4"/>
  <c r="H208" i="4" s="1"/>
  <c r="A184" i="4"/>
  <c r="H184" i="4" s="1"/>
  <c r="A65" i="4"/>
  <c r="H65" i="4" s="1"/>
  <c r="A33" i="4"/>
  <c r="H33" i="4" s="1"/>
  <c r="A15" i="4"/>
  <c r="H15" i="4" s="1"/>
  <c r="G55" i="8"/>
  <c r="D281" i="8"/>
  <c r="H281" i="8" s="1"/>
  <c r="E262" i="8"/>
  <c r="D206" i="8"/>
  <c r="H206" i="8" s="1"/>
  <c r="D182" i="8"/>
  <c r="H182" i="8" s="1"/>
  <c r="F291" i="8"/>
  <c r="G267" i="8"/>
  <c r="D183" i="8"/>
  <c r="H183" i="8" s="1"/>
  <c r="D119" i="8"/>
  <c r="H119" i="8" s="1"/>
  <c r="D200" i="8"/>
  <c r="H200" i="8" s="1"/>
  <c r="F232" i="8"/>
  <c r="G199" i="8"/>
  <c r="E223" i="8"/>
  <c r="E159" i="8"/>
  <c r="Q48" i="7" s="1"/>
  <c r="E63" i="8"/>
  <c r="E207" i="8"/>
  <c r="E176" i="8"/>
  <c r="F160" i="8"/>
  <c r="F176" i="8"/>
  <c r="F192" i="8"/>
  <c r="F224" i="8"/>
  <c r="A256" i="4"/>
  <c r="H256" i="4" s="1"/>
  <c r="A278" i="4"/>
  <c r="H278" i="4" s="1"/>
  <c r="A206" i="4"/>
  <c r="H206" i="4" s="1"/>
  <c r="A182" i="4"/>
  <c r="H182" i="4" s="1"/>
  <c r="A160" i="4"/>
  <c r="H160" i="4" s="1"/>
  <c r="A136" i="4"/>
  <c r="H136" i="4" s="1"/>
  <c r="A63" i="4"/>
  <c r="H63" i="4" s="1"/>
  <c r="A31" i="4"/>
  <c r="H31" i="4" s="1"/>
  <c r="F302" i="8"/>
  <c r="G262" i="8"/>
  <c r="G239" i="8"/>
  <c r="F191" i="8"/>
  <c r="F159" i="8"/>
  <c r="G143" i="8"/>
  <c r="G56" i="8"/>
  <c r="E250" i="8"/>
  <c r="D234" i="8"/>
  <c r="H234" i="8" s="1"/>
  <c r="D210" i="8"/>
  <c r="H210" i="8" s="1"/>
  <c r="A194" i="4"/>
  <c r="H194" i="4" s="1"/>
  <c r="D186" i="8"/>
  <c r="H186" i="8" s="1"/>
  <c r="A162" i="4"/>
  <c r="H162" i="4" s="1"/>
  <c r="A83" i="4"/>
  <c r="H83" i="4" s="1"/>
  <c r="G67" i="13"/>
  <c r="G27" i="13"/>
  <c r="G19" i="13"/>
  <c r="D19" i="13" s="1"/>
  <c r="G11" i="13"/>
  <c r="D11" i="13" s="1"/>
  <c r="G200" i="8"/>
  <c r="D246" i="8"/>
  <c r="H246" i="8" s="1"/>
  <c r="E174" i="8"/>
  <c r="D198" i="8"/>
  <c r="H198" i="8" s="1"/>
  <c r="E302" i="8"/>
  <c r="D190" i="8"/>
  <c r="H190" i="8" s="1"/>
  <c r="E137" i="8"/>
  <c r="G184" i="8"/>
  <c r="D248" i="8"/>
  <c r="H248" i="8" s="1"/>
  <c r="D192" i="8"/>
  <c r="H192" i="8" s="1"/>
  <c r="E248" i="8"/>
  <c r="F57" i="8"/>
  <c r="F199" i="8"/>
  <c r="E97" i="8"/>
  <c r="K41" i="7" s="1"/>
  <c r="E216" i="8"/>
  <c r="D176" i="8"/>
  <c r="H176" i="8" s="1"/>
  <c r="A280" i="4"/>
  <c r="H280" i="4" s="1"/>
  <c r="A248" i="4"/>
  <c r="H248" i="4" s="1"/>
  <c r="A158" i="4"/>
  <c r="H158" i="4" s="1"/>
  <c r="A135" i="4"/>
  <c r="H135" i="4" s="1"/>
  <c r="A105" i="4"/>
  <c r="H105" i="4" s="1"/>
  <c r="A81" i="4"/>
  <c r="H81" i="4" s="1"/>
  <c r="A57" i="4"/>
  <c r="H57" i="4" s="1"/>
  <c r="A25" i="4"/>
  <c r="H25" i="4" s="1"/>
  <c r="G297" i="13"/>
  <c r="A297" i="13" s="1"/>
  <c r="E273" i="8"/>
  <c r="D265" i="8"/>
  <c r="H265" i="8" s="1"/>
  <c r="G249" i="13"/>
  <c r="C249" i="13" s="1"/>
  <c r="A233" i="4"/>
  <c r="H233" i="4" s="1"/>
  <c r="A225" i="4"/>
  <c r="H225" i="4" s="1"/>
  <c r="G201" i="8"/>
  <c r="G193" i="13"/>
  <c r="G177" i="13"/>
  <c r="B177" i="13" s="1"/>
  <c r="G161" i="8"/>
  <c r="A98" i="4"/>
  <c r="H98" i="4" s="1"/>
  <c r="G66" i="13"/>
  <c r="B66" i="13" s="1"/>
  <c r="G58" i="13"/>
  <c r="B58" i="13" s="1"/>
  <c r="G50" i="13"/>
  <c r="A50" i="13" s="1"/>
  <c r="G42" i="13"/>
  <c r="G34" i="13"/>
  <c r="A34" i="13" s="1"/>
  <c r="G26" i="13"/>
  <c r="B26" i="13" s="1"/>
  <c r="G18" i="13"/>
  <c r="B65" i="13"/>
  <c r="A71" i="13"/>
  <c r="B71" i="13"/>
  <c r="B133" i="13"/>
  <c r="A126" i="13"/>
  <c r="B125" i="13"/>
  <c r="A57" i="13"/>
  <c r="A104" i="13"/>
  <c r="A69" i="13"/>
  <c r="A101" i="13"/>
  <c r="A141" i="13"/>
  <c r="B89" i="13"/>
  <c r="B141" i="13"/>
  <c r="A156" i="13"/>
  <c r="B152" i="13"/>
  <c r="B79" i="13"/>
  <c r="A103" i="13"/>
  <c r="B42" i="13"/>
  <c r="B40" i="13"/>
  <c r="B50" i="13"/>
  <c r="A30" i="13"/>
  <c r="A39" i="13"/>
  <c r="A118" i="13"/>
  <c r="A89" i="13"/>
  <c r="A105" i="13"/>
  <c r="B25" i="13"/>
  <c r="B135" i="13"/>
  <c r="A166" i="13"/>
  <c r="B128" i="13"/>
  <c r="A94" i="13"/>
  <c r="A25" i="13"/>
  <c r="A157" i="13"/>
  <c r="A18" i="13"/>
  <c r="B57" i="13"/>
  <c r="A22" i="13"/>
  <c r="B39" i="13"/>
  <c r="B47" i="13"/>
  <c r="A63" i="13"/>
  <c r="A125" i="13"/>
  <c r="A77" i="13"/>
  <c r="A149" i="13"/>
  <c r="B149" i="13"/>
  <c r="B69" i="13"/>
  <c r="A47" i="13"/>
  <c r="A112" i="13"/>
  <c r="B64" i="13"/>
  <c r="A72" i="13"/>
  <c r="A135" i="13"/>
  <c r="B72" i="13"/>
  <c r="B126" i="13"/>
  <c r="B136" i="13"/>
  <c r="A152" i="13"/>
  <c r="B164" i="13"/>
  <c r="A40" i="13"/>
  <c r="A150" i="13"/>
  <c r="B30" i="13"/>
  <c r="A86" i="13"/>
  <c r="A64" i="13"/>
  <c r="B54" i="13"/>
  <c r="A133" i="13"/>
  <c r="A93" i="13"/>
  <c r="B15" i="13"/>
  <c r="B62" i="13"/>
  <c r="A54" i="13"/>
  <c r="A79" i="13"/>
  <c r="B86" i="13"/>
  <c r="A111" i="13"/>
  <c r="A96" i="13"/>
  <c r="B118" i="13"/>
  <c r="B104" i="13"/>
  <c r="A136" i="13"/>
  <c r="B77" i="13"/>
  <c r="B93" i="13"/>
  <c r="A46" i="13"/>
  <c r="B22" i="13"/>
  <c r="A41" i="13"/>
  <c r="A56" i="13"/>
  <c r="A109" i="13"/>
  <c r="B109" i="13"/>
  <c r="A42" i="13"/>
  <c r="A78" i="13"/>
  <c r="B94" i="13"/>
  <c r="A62" i="13"/>
  <c r="A52" i="13"/>
  <c r="A142" i="13"/>
  <c r="B103" i="13"/>
  <c r="B111" i="13"/>
  <c r="B157" i="13"/>
  <c r="B101" i="13"/>
  <c r="B156" i="13"/>
  <c r="B150" i="13"/>
  <c r="O32" i="7"/>
  <c r="O46" i="7"/>
  <c r="I47" i="7"/>
  <c r="O31" i="7"/>
  <c r="O38" i="7"/>
  <c r="I55" i="7"/>
  <c r="G69" i="8"/>
  <c r="F69" i="8"/>
  <c r="F236" i="8"/>
  <c r="G236" i="8"/>
  <c r="F172" i="8"/>
  <c r="F220" i="8"/>
  <c r="G220" i="8"/>
  <c r="C49" i="7"/>
  <c r="F126" i="8"/>
  <c r="G126" i="8"/>
  <c r="F41" i="8"/>
  <c r="O47" i="7"/>
  <c r="O45" i="7"/>
  <c r="O41" i="7"/>
  <c r="G87" i="8"/>
  <c r="H109" i="8"/>
  <c r="I53" i="7"/>
  <c r="G88" i="8"/>
  <c r="F88" i="8"/>
  <c r="B4" i="13"/>
  <c r="E49" i="7"/>
  <c r="G102" i="8"/>
  <c r="F102" i="8"/>
  <c r="G70" i="8"/>
  <c r="F70" i="8"/>
  <c r="G299" i="13"/>
  <c r="A299" i="4"/>
  <c r="H299" i="4" s="1"/>
  <c r="F299" i="8"/>
  <c r="G291" i="13"/>
  <c r="E291" i="8"/>
  <c r="A291" i="4"/>
  <c r="H291" i="4" s="1"/>
  <c r="G283" i="13"/>
  <c r="D283" i="8"/>
  <c r="H283" i="8" s="1"/>
  <c r="F283" i="8"/>
  <c r="G283" i="8"/>
  <c r="E283" i="8"/>
  <c r="G275" i="13"/>
  <c r="A275" i="4"/>
  <c r="H275" i="4" s="1"/>
  <c r="D275" i="8"/>
  <c r="H275" i="8" s="1"/>
  <c r="G275" i="8"/>
  <c r="G267" i="13"/>
  <c r="C267" i="13" s="1"/>
  <c r="E267" i="8"/>
  <c r="F267" i="8"/>
  <c r="G259" i="13"/>
  <c r="A259" i="13" s="1"/>
  <c r="E259" i="8"/>
  <c r="A259" i="4"/>
  <c r="H259" i="4" s="1"/>
  <c r="G259" i="8"/>
  <c r="F259" i="8"/>
  <c r="G251" i="13"/>
  <c r="A251" i="13" s="1"/>
  <c r="A251" i="4"/>
  <c r="H251" i="4" s="1"/>
  <c r="D251" i="8"/>
  <c r="H251" i="8" s="1"/>
  <c r="E251" i="8"/>
  <c r="G243" i="13"/>
  <c r="C243" i="13" s="1"/>
  <c r="A243" i="4"/>
  <c r="H243" i="4" s="1"/>
  <c r="D243" i="8"/>
  <c r="H243" i="8" s="1"/>
  <c r="E243" i="8"/>
  <c r="G235" i="13"/>
  <c r="B235" i="13" s="1"/>
  <c r="E235" i="8"/>
  <c r="D235" i="8"/>
  <c r="H235" i="8" s="1"/>
  <c r="G235" i="8"/>
  <c r="A235" i="4"/>
  <c r="H235" i="4" s="1"/>
  <c r="G219" i="13"/>
  <c r="B219" i="13" s="1"/>
  <c r="G219" i="8"/>
  <c r="A219" i="4"/>
  <c r="H219" i="4" s="1"/>
  <c r="D219" i="8"/>
  <c r="H219" i="8" s="1"/>
  <c r="G211" i="13"/>
  <c r="B211" i="13" s="1"/>
  <c r="E211" i="8"/>
  <c r="D211" i="8"/>
  <c r="H211" i="8" s="1"/>
  <c r="E92" i="8"/>
  <c r="K36" i="7" s="1"/>
  <c r="G15" i="8"/>
  <c r="H95" i="8"/>
  <c r="I39" i="7"/>
  <c r="H164" i="8"/>
  <c r="O53" i="7"/>
  <c r="H94" i="8"/>
  <c r="I38" i="7"/>
  <c r="G38" i="8"/>
  <c r="F38" i="8"/>
  <c r="G298" i="13"/>
  <c r="E298" i="8"/>
  <c r="D290" i="8"/>
  <c r="H290" i="8" s="1"/>
  <c r="E290" i="8"/>
  <c r="G282" i="8"/>
  <c r="F274" i="8"/>
  <c r="F258" i="8"/>
  <c r="E178" i="8"/>
  <c r="D178" i="8"/>
  <c r="H178" i="8" s="1"/>
  <c r="G170" i="13"/>
  <c r="B170" i="13" s="1"/>
  <c r="D170" i="8"/>
  <c r="H170" i="8" s="1"/>
  <c r="E146" i="8"/>
  <c r="Q35" i="7" s="1"/>
  <c r="D131" i="8"/>
  <c r="H131" i="8" s="1"/>
  <c r="G123" i="8"/>
  <c r="D123" i="8"/>
  <c r="H123" i="8" s="1"/>
  <c r="G115" i="13"/>
  <c r="B115" i="13" s="1"/>
  <c r="A115" i="4"/>
  <c r="H115" i="4" s="1"/>
  <c r="E115" i="8"/>
  <c r="G107" i="8"/>
  <c r="E107" i="8"/>
  <c r="K51" i="7" s="1"/>
  <c r="D91" i="8"/>
  <c r="O30" i="7" s="1"/>
  <c r="D75" i="8"/>
  <c r="H75" i="8" s="1"/>
  <c r="G28" i="13"/>
  <c r="E28" i="8"/>
  <c r="E27" i="7" s="1"/>
  <c r="Q26" i="7"/>
  <c r="K31" i="7"/>
  <c r="G252" i="8"/>
  <c r="G190" i="8"/>
  <c r="F231" i="8"/>
  <c r="G231" i="8"/>
  <c r="G183" i="8"/>
  <c r="F183" i="8"/>
  <c r="G281" i="13"/>
  <c r="A281" i="13" s="1"/>
  <c r="A281" i="4"/>
  <c r="H281" i="4" s="1"/>
  <c r="G185" i="8"/>
  <c r="F185" i="8"/>
  <c r="D145" i="8"/>
  <c r="G130" i="13"/>
  <c r="A130" i="13" s="1"/>
  <c r="A130" i="4"/>
  <c r="H130" i="4" s="1"/>
  <c r="E130" i="8"/>
  <c r="F82" i="8"/>
  <c r="A82" i="4"/>
  <c r="H82" i="4" s="1"/>
  <c r="G74" i="13"/>
  <c r="A74" i="13" s="1"/>
  <c r="D74" i="8"/>
  <c r="E67" i="8"/>
  <c r="D51" i="8"/>
  <c r="G43" i="13"/>
  <c r="A43" i="4"/>
  <c r="H43" i="4" s="1"/>
  <c r="E43" i="8"/>
  <c r="E42" i="7" s="1"/>
  <c r="F35" i="8"/>
  <c r="O40" i="7"/>
  <c r="F257" i="8"/>
  <c r="G257" i="8"/>
  <c r="D113" i="8"/>
  <c r="H113" i="8" s="1"/>
  <c r="D160" i="8"/>
  <c r="E109" i="8"/>
  <c r="K53" i="7" s="1"/>
  <c r="D148" i="8"/>
  <c r="E93" i="8"/>
  <c r="K37" i="7" s="1"/>
  <c r="E55" i="8"/>
  <c r="E54" i="7" s="1"/>
  <c r="D73" i="8"/>
  <c r="H73" i="8" s="1"/>
  <c r="D57" i="8"/>
  <c r="H57" i="8" s="1"/>
  <c r="E150" i="8"/>
  <c r="Q39" i="7" s="1"/>
  <c r="E134" i="8"/>
  <c r="E70" i="8"/>
  <c r="D165" i="8"/>
  <c r="D137" i="8"/>
  <c r="H137" i="8" s="1"/>
  <c r="D71" i="8"/>
  <c r="H71" i="8" s="1"/>
  <c r="D166" i="8"/>
  <c r="E66" i="8"/>
  <c r="E62" i="8"/>
  <c r="D56" i="8"/>
  <c r="D89" i="8"/>
  <c r="E89" i="8"/>
  <c r="K33" i="7" s="1"/>
  <c r="D102" i="8"/>
  <c r="D144" i="8"/>
  <c r="D112" i="8"/>
  <c r="H112" i="8" s="1"/>
  <c r="D77" i="8"/>
  <c r="H77" i="8" s="1"/>
  <c r="E49" i="8"/>
  <c r="E48" i="7" s="1"/>
  <c r="E71" i="8"/>
  <c r="D49" i="8"/>
  <c r="D63" i="8"/>
  <c r="H63" i="8" s="1"/>
  <c r="E144" i="8"/>
  <c r="Q33" i="7" s="1"/>
  <c r="E88" i="8"/>
  <c r="K32" i="7" s="1"/>
  <c r="E86" i="8"/>
  <c r="D159" i="8"/>
  <c r="D150" i="8"/>
  <c r="D85" i="8"/>
  <c r="H85" i="8" s="1"/>
  <c r="D135" i="8"/>
  <c r="H135" i="8" s="1"/>
  <c r="D105" i="8"/>
  <c r="E77" i="8"/>
  <c r="Q16" i="7" s="1"/>
  <c r="E47" i="8"/>
  <c r="E46" i="7" s="1"/>
  <c r="D69" i="8"/>
  <c r="H69" i="8" s="1"/>
  <c r="D55" i="8"/>
  <c r="C54" i="7" s="1"/>
  <c r="E80" i="8"/>
  <c r="Q19" i="7" s="1"/>
  <c r="E126" i="8"/>
  <c r="E110" i="8"/>
  <c r="K54" i="7" s="1"/>
  <c r="E111" i="8"/>
  <c r="K55" i="7" s="1"/>
  <c r="E166" i="8"/>
  <c r="Q55" i="7" s="1"/>
  <c r="D66" i="8"/>
  <c r="H66" i="8" s="1"/>
  <c r="D48" i="8"/>
  <c r="E85" i="8"/>
  <c r="E105" i="8"/>
  <c r="K49" i="7" s="1"/>
  <c r="D70" i="8"/>
  <c r="D96" i="8"/>
  <c r="E135" i="8"/>
  <c r="E121" i="8"/>
  <c r="D104" i="8"/>
  <c r="E117" i="8"/>
  <c r="D81" i="8"/>
  <c r="H81" i="8" s="1"/>
  <c r="D127" i="8"/>
  <c r="H127" i="8" s="1"/>
  <c r="D101" i="8"/>
  <c r="E81" i="8"/>
  <c r="D88" i="8"/>
  <c r="E65" i="8"/>
  <c r="D39" i="8"/>
  <c r="I8" i="7" s="1"/>
  <c r="E120" i="8"/>
  <c r="E72" i="8"/>
  <c r="E158" i="8"/>
  <c r="Q47" i="7" s="1"/>
  <c r="E142" i="8"/>
  <c r="Q31" i="7" s="1"/>
  <c r="E102" i="8"/>
  <c r="K46" i="7" s="1"/>
  <c r="D133" i="8"/>
  <c r="H133" i="8" s="1"/>
  <c r="D87" i="8"/>
  <c r="E79" i="8"/>
  <c r="K23" i="7" s="1"/>
  <c r="D134" i="8"/>
  <c r="H134" i="8" s="1"/>
  <c r="D110" i="8"/>
  <c r="E58" i="8"/>
  <c r="D54" i="8"/>
  <c r="C53" i="7" s="1"/>
  <c r="D38" i="8"/>
  <c r="C37" i="7" s="1"/>
  <c r="B52" i="13"/>
  <c r="A4" i="13"/>
  <c r="A223" i="4"/>
  <c r="H223" i="4" s="1"/>
  <c r="A199" i="4"/>
  <c r="H199" i="4" s="1"/>
  <c r="A120" i="4"/>
  <c r="H120" i="4" s="1"/>
  <c r="G295" i="8"/>
  <c r="F287" i="8"/>
  <c r="G279" i="8"/>
  <c r="F271" i="8"/>
  <c r="G255" i="8"/>
  <c r="F241" i="8"/>
  <c r="G209" i="8"/>
  <c r="G193" i="8"/>
  <c r="G177" i="8"/>
  <c r="F161" i="8"/>
  <c r="F145" i="8"/>
  <c r="B10" i="8"/>
  <c r="A263" i="4"/>
  <c r="H263" i="4" s="1"/>
  <c r="F262" i="8"/>
  <c r="E295" i="8"/>
  <c r="A183" i="4"/>
  <c r="H183" i="4" s="1"/>
  <c r="D231" i="8"/>
  <c r="H231" i="8" s="1"/>
  <c r="G4" i="8"/>
  <c r="E136" i="8"/>
  <c r="E215" i="8"/>
  <c r="E255" i="8"/>
  <c r="E287" i="8"/>
  <c r="F143" i="8"/>
  <c r="E151" i="8"/>
  <c r="Q40" i="7" s="1"/>
  <c r="D215" i="8"/>
  <c r="H215" i="8" s="1"/>
  <c r="A231" i="4"/>
  <c r="H231" i="4" s="1"/>
  <c r="A215" i="4"/>
  <c r="H215" i="4" s="1"/>
  <c r="A112" i="4"/>
  <c r="H112" i="4" s="1"/>
  <c r="C245" i="13"/>
  <c r="B9" i="8"/>
  <c r="F112" i="8"/>
  <c r="G76" i="8"/>
  <c r="F251" i="8"/>
  <c r="F235" i="8"/>
  <c r="B8" i="8"/>
  <c r="E263" i="8"/>
  <c r="A295" i="4"/>
  <c r="H295" i="4" s="1"/>
  <c r="D255" i="8"/>
  <c r="H255" i="8" s="1"/>
  <c r="F300" i="8"/>
  <c r="A159" i="4"/>
  <c r="H159" i="4" s="1"/>
  <c r="A207" i="4"/>
  <c r="H207" i="4" s="1"/>
  <c r="E96" i="8"/>
  <c r="K40" i="7" s="1"/>
  <c r="E239" i="8"/>
  <c r="D120" i="8"/>
  <c r="H120" i="8" s="1"/>
  <c r="G136" i="8"/>
  <c r="G263" i="8"/>
  <c r="A191" i="4"/>
  <c r="H191" i="4" s="1"/>
  <c r="A151" i="4"/>
  <c r="H151" i="4" s="1"/>
  <c r="F106" i="8"/>
  <c r="A96" i="4"/>
  <c r="H96" i="4" s="1"/>
  <c r="A253" i="13"/>
  <c r="B285" i="13"/>
  <c r="A164" i="13"/>
  <c r="B7" i="8"/>
  <c r="F20" i="8"/>
  <c r="G20" i="8"/>
  <c r="F297" i="8"/>
  <c r="G297" i="8"/>
  <c r="F289" i="8"/>
  <c r="G289" i="8"/>
  <c r="F281" i="8"/>
  <c r="G281" i="8"/>
  <c r="F273" i="8"/>
  <c r="G273" i="8"/>
  <c r="F265" i="8"/>
  <c r="G265" i="8"/>
  <c r="G229" i="8"/>
  <c r="F229" i="8"/>
  <c r="F213" i="8"/>
  <c r="G213" i="8"/>
  <c r="G197" i="8"/>
  <c r="F197" i="8"/>
  <c r="F181" i="8"/>
  <c r="G181" i="8"/>
  <c r="G165" i="8"/>
  <c r="F165" i="8"/>
  <c r="G149" i="8"/>
  <c r="F149" i="8"/>
  <c r="F133" i="8"/>
  <c r="G133" i="8"/>
  <c r="A203" i="4"/>
  <c r="H203" i="4" s="1"/>
  <c r="D203" i="8"/>
  <c r="H203" i="8" s="1"/>
  <c r="G195" i="13"/>
  <c r="B195" i="13" s="1"/>
  <c r="D195" i="8"/>
  <c r="H195" i="8" s="1"/>
  <c r="E195" i="8"/>
  <c r="A195" i="4"/>
  <c r="H195" i="4" s="1"/>
  <c r="A187" i="4"/>
  <c r="H187" i="4" s="1"/>
  <c r="E187" i="8"/>
  <c r="G179" i="13"/>
  <c r="C179" i="13" s="1"/>
  <c r="D179" i="8"/>
  <c r="H179" i="8" s="1"/>
  <c r="A179" i="4"/>
  <c r="H179" i="4" s="1"/>
  <c r="E179" i="8"/>
  <c r="G171" i="13"/>
  <c r="A171" i="13" s="1"/>
  <c r="A171" i="4"/>
  <c r="H171" i="4" s="1"/>
  <c r="D171" i="8"/>
  <c r="H171" i="8" s="1"/>
  <c r="E171" i="8"/>
  <c r="G163" i="13"/>
  <c r="D163" i="8"/>
  <c r="A163" i="4"/>
  <c r="H163" i="4" s="1"/>
  <c r="E163" i="8"/>
  <c r="Q52" i="7" s="1"/>
  <c r="G155" i="13"/>
  <c r="D155" i="13" s="1"/>
  <c r="A155" i="4"/>
  <c r="H155" i="4" s="1"/>
  <c r="F155" i="8"/>
  <c r="D155" i="8"/>
  <c r="E155" i="8"/>
  <c r="Q44" i="7" s="1"/>
  <c r="G147" i="13"/>
  <c r="A147" i="4"/>
  <c r="H147" i="4" s="1"/>
  <c r="D147" i="8"/>
  <c r="E147" i="8"/>
  <c r="Q36" i="7" s="1"/>
  <c r="G140" i="13"/>
  <c r="D140" i="13" s="1"/>
  <c r="G140" i="8"/>
  <c r="D140" i="8"/>
  <c r="A140" i="4"/>
  <c r="H140" i="4" s="1"/>
  <c r="E140" i="8"/>
  <c r="E132" i="8"/>
  <c r="D132" i="8"/>
  <c r="H132" i="8" s="1"/>
  <c r="G132" i="8"/>
  <c r="F132" i="8"/>
  <c r="G124" i="13"/>
  <c r="D124" i="13" s="1"/>
  <c r="A124" i="4"/>
  <c r="H124" i="4" s="1"/>
  <c r="D124" i="8"/>
  <c r="H124" i="8" s="1"/>
  <c r="E124" i="8"/>
  <c r="G116" i="13"/>
  <c r="D116" i="13" s="1"/>
  <c r="A116" i="4"/>
  <c r="H116" i="4" s="1"/>
  <c r="D116" i="8"/>
  <c r="H116" i="8" s="1"/>
  <c r="F116" i="8"/>
  <c r="G108" i="13"/>
  <c r="C108" i="13" s="1"/>
  <c r="A108" i="4"/>
  <c r="H108" i="4" s="1"/>
  <c r="D108" i="8"/>
  <c r="E108" i="8"/>
  <c r="K52" i="7" s="1"/>
  <c r="F108" i="8"/>
  <c r="G100" i="13"/>
  <c r="F100" i="8"/>
  <c r="D100" i="8"/>
  <c r="E100" i="8"/>
  <c r="K44" i="7" s="1"/>
  <c r="G84" i="13"/>
  <c r="A84" i="4"/>
  <c r="H84" i="4" s="1"/>
  <c r="D84" i="8"/>
  <c r="H84" i="8" s="1"/>
  <c r="E84" i="8"/>
  <c r="F84" i="8"/>
  <c r="G76" i="13"/>
  <c r="B76" i="13" s="1"/>
  <c r="A76" i="4"/>
  <c r="H76" i="4" s="1"/>
  <c r="D76" i="8"/>
  <c r="H76" i="8" s="1"/>
  <c r="E76" i="8"/>
  <c r="G68" i="13"/>
  <c r="D68" i="13" s="1"/>
  <c r="D68" i="8"/>
  <c r="H68" i="8" s="1"/>
  <c r="E68" i="8"/>
  <c r="A68" i="4"/>
  <c r="H68" i="4" s="1"/>
  <c r="G61" i="13"/>
  <c r="D61" i="13" s="1"/>
  <c r="A61" i="4"/>
  <c r="H61" i="4" s="1"/>
  <c r="E61" i="8"/>
  <c r="D61" i="8"/>
  <c r="H61" i="8" s="1"/>
  <c r="F61" i="8"/>
  <c r="G53" i="13"/>
  <c r="B53" i="13" s="1"/>
  <c r="D53" i="8"/>
  <c r="I22" i="7" s="1"/>
  <c r="A53" i="4"/>
  <c r="H53" i="4" s="1"/>
  <c r="E53" i="8"/>
  <c r="E52" i="7" s="1"/>
  <c r="G45" i="13"/>
  <c r="D45" i="13" s="1"/>
  <c r="A45" i="4"/>
  <c r="H45" i="4" s="1"/>
  <c r="G45" i="8"/>
  <c r="G37" i="13"/>
  <c r="D37" i="13" s="1"/>
  <c r="A37" i="4"/>
  <c r="H37" i="4" s="1"/>
  <c r="D37" i="8"/>
  <c r="F37" i="8"/>
  <c r="G37" i="8"/>
  <c r="G29" i="13"/>
  <c r="B29" i="13" s="1"/>
  <c r="E29" i="8"/>
  <c r="E28" i="7" s="1"/>
  <c r="A29" i="4"/>
  <c r="H29" i="4" s="1"/>
  <c r="G21" i="13"/>
  <c r="D21" i="13" s="1"/>
  <c r="D21" i="8"/>
  <c r="C20" i="7" s="1"/>
  <c r="A21" i="4"/>
  <c r="H21" i="4" s="1"/>
  <c r="G13" i="13"/>
  <c r="D13" i="13" s="1"/>
  <c r="D13" i="8"/>
  <c r="C12" i="7" s="1"/>
  <c r="A13" i="4"/>
  <c r="H13" i="4" s="1"/>
  <c r="G6" i="13"/>
  <c r="A6" i="13" s="1"/>
  <c r="A9" i="4"/>
  <c r="H9" i="4" s="1"/>
  <c r="A84" i="13"/>
  <c r="F4" i="8"/>
  <c r="F78" i="8"/>
  <c r="G78" i="8"/>
  <c r="G26" i="8"/>
  <c r="F26" i="8"/>
  <c r="F119" i="8"/>
  <c r="G119" i="8"/>
  <c r="G111" i="8"/>
  <c r="F111" i="8"/>
  <c r="G94" i="8"/>
  <c r="G163" i="8"/>
  <c r="F163" i="8"/>
  <c r="G266" i="13"/>
  <c r="C266" i="13" s="1"/>
  <c r="A266" i="4"/>
  <c r="H266" i="4" s="1"/>
  <c r="G218" i="13"/>
  <c r="D218" i="13" s="1"/>
  <c r="A218" i="4"/>
  <c r="H218" i="4" s="1"/>
  <c r="G154" i="13"/>
  <c r="G154" i="8"/>
  <c r="F250" i="8"/>
  <c r="D162" i="8"/>
  <c r="G53" i="8"/>
  <c r="D194" i="8"/>
  <c r="H194" i="8" s="1"/>
  <c r="A234" i="4"/>
  <c r="H234" i="4" s="1"/>
  <c r="G125" i="8"/>
  <c r="F125" i="8"/>
  <c r="C12" i="13"/>
  <c r="G257" i="13"/>
  <c r="B257" i="13" s="1"/>
  <c r="A257" i="4"/>
  <c r="H257" i="4" s="1"/>
  <c r="E257" i="8"/>
  <c r="D193" i="13"/>
  <c r="C193" i="13"/>
  <c r="B193" i="13"/>
  <c r="A193" i="13"/>
  <c r="E161" i="8"/>
  <c r="Q50" i="7" s="1"/>
  <c r="D161" i="8"/>
  <c r="G138" i="13"/>
  <c r="E138" i="8"/>
  <c r="Q27" i="7" s="1"/>
  <c r="D138" i="8"/>
  <c r="A138" i="4"/>
  <c r="H138" i="4" s="1"/>
  <c r="G106" i="13"/>
  <c r="A106" i="4"/>
  <c r="H106" i="4" s="1"/>
  <c r="D106" i="8"/>
  <c r="E106" i="8"/>
  <c r="K50" i="7" s="1"/>
  <c r="G59" i="13"/>
  <c r="D59" i="13" s="1"/>
  <c r="A59" i="4"/>
  <c r="H59" i="4" s="1"/>
  <c r="E59" i="8"/>
  <c r="F227" i="8"/>
  <c r="G146" i="8"/>
  <c r="G156" i="8"/>
  <c r="F156" i="8"/>
  <c r="A265" i="4"/>
  <c r="H265" i="4" s="1"/>
  <c r="G288" i="13"/>
  <c r="D288" i="13" s="1"/>
  <c r="A288" i="4"/>
  <c r="H288" i="4" s="1"/>
  <c r="E288" i="8"/>
  <c r="G280" i="13"/>
  <c r="D280" i="13" s="1"/>
  <c r="E280" i="8"/>
  <c r="D280" i="8"/>
  <c r="H280" i="8" s="1"/>
  <c r="G272" i="13"/>
  <c r="A272" i="13" s="1"/>
  <c r="D272" i="8"/>
  <c r="H272" i="8" s="1"/>
  <c r="A272" i="4"/>
  <c r="H272" i="4" s="1"/>
  <c r="G264" i="13"/>
  <c r="E264" i="8"/>
  <c r="D264" i="8"/>
  <c r="H264" i="8" s="1"/>
  <c r="G256" i="13"/>
  <c r="C256" i="13" s="1"/>
  <c r="E256" i="8"/>
  <c r="D256" i="8"/>
  <c r="H256" i="8" s="1"/>
  <c r="G248" i="13"/>
  <c r="D248" i="13" s="1"/>
  <c r="G248" i="8"/>
  <c r="F248" i="8"/>
  <c r="G240" i="13"/>
  <c r="D240" i="8"/>
  <c r="H240" i="8" s="1"/>
  <c r="A240" i="4"/>
  <c r="H240" i="4" s="1"/>
  <c r="G232" i="13"/>
  <c r="D232" i="13" s="1"/>
  <c r="D232" i="8"/>
  <c r="H232" i="8" s="1"/>
  <c r="G232" i="8"/>
  <c r="E232" i="8"/>
  <c r="A232" i="4"/>
  <c r="H232" i="4" s="1"/>
  <c r="G224" i="13"/>
  <c r="D224" i="8"/>
  <c r="H224" i="8" s="1"/>
  <c r="E224" i="8"/>
  <c r="G216" i="13"/>
  <c r="D216" i="13" s="1"/>
  <c r="A216" i="4"/>
  <c r="H216" i="4" s="1"/>
  <c r="G208" i="13"/>
  <c r="C208" i="13" s="1"/>
  <c r="E208" i="8"/>
  <c r="F92" i="8"/>
  <c r="G92" i="8"/>
  <c r="G243" i="8"/>
  <c r="F243" i="8"/>
  <c r="F211" i="8"/>
  <c r="G211" i="8"/>
  <c r="G131" i="8"/>
  <c r="F131" i="8"/>
  <c r="G91" i="13"/>
  <c r="B91" i="13" s="1"/>
  <c r="A91" i="4"/>
  <c r="H91" i="4" s="1"/>
  <c r="E91" i="8"/>
  <c r="K35" i="7" s="1"/>
  <c r="B60" i="13"/>
  <c r="F60" i="8"/>
  <c r="F288" i="8"/>
  <c r="E154" i="8"/>
  <c r="Q43" i="7" s="1"/>
  <c r="G298" i="8"/>
  <c r="G303" i="13"/>
  <c r="A303" i="13" s="1"/>
  <c r="E303" i="8"/>
  <c r="G217" i="13"/>
  <c r="C217" i="13" s="1"/>
  <c r="A217" i="4"/>
  <c r="H217" i="4" s="1"/>
  <c r="D217" i="8"/>
  <c r="H217" i="8" s="1"/>
  <c r="G217" i="8"/>
  <c r="G153" i="13"/>
  <c r="C153" i="13" s="1"/>
  <c r="A153" i="4"/>
  <c r="H153" i="4" s="1"/>
  <c r="E153" i="8"/>
  <c r="Q42" i="7" s="1"/>
  <c r="G122" i="13"/>
  <c r="A122" i="4"/>
  <c r="H122" i="4" s="1"/>
  <c r="E122" i="8"/>
  <c r="G98" i="13"/>
  <c r="G98" i="8"/>
  <c r="F59" i="8"/>
  <c r="F279" i="8"/>
  <c r="E274" i="8"/>
  <c r="D218" i="8"/>
  <c r="H218" i="8" s="1"/>
  <c r="F162" i="8"/>
  <c r="E193" i="8"/>
  <c r="A161" i="4"/>
  <c r="H161" i="4" s="1"/>
  <c r="F177" i="8"/>
  <c r="G249" i="8"/>
  <c r="A5" i="4"/>
  <c r="H5" i="4" s="1"/>
  <c r="F52" i="8"/>
  <c r="D257" i="8"/>
  <c r="H257" i="8" s="1"/>
  <c r="D297" i="8"/>
  <c r="H297" i="8" s="1"/>
  <c r="F118" i="8"/>
  <c r="E177" i="8"/>
  <c r="D59" i="8"/>
  <c r="H59" i="8" s="1"/>
  <c r="D177" i="8"/>
  <c r="H177" i="8" s="1"/>
  <c r="F249" i="8"/>
  <c r="F280" i="8"/>
  <c r="F296" i="8"/>
  <c r="G50" i="8"/>
  <c r="G272" i="8"/>
  <c r="F98" i="8"/>
  <c r="F174" i="8"/>
  <c r="G174" i="8"/>
  <c r="F206" i="8"/>
  <c r="G206" i="8"/>
  <c r="F115" i="8"/>
  <c r="G290" i="13"/>
  <c r="D290" i="13" s="1"/>
  <c r="A290" i="4"/>
  <c r="H290" i="4" s="1"/>
  <c r="G250" i="13"/>
  <c r="D250" i="13" s="1"/>
  <c r="A250" i="4"/>
  <c r="H250" i="4" s="1"/>
  <c r="G242" i="13"/>
  <c r="B242" i="13" s="1"/>
  <c r="A242" i="4"/>
  <c r="H242" i="4" s="1"/>
  <c r="G210" i="13"/>
  <c r="E210" i="8"/>
  <c r="G210" i="8"/>
  <c r="G186" i="13"/>
  <c r="A186" i="13" s="1"/>
  <c r="A186" i="4"/>
  <c r="H186" i="4" s="1"/>
  <c r="E186" i="8"/>
  <c r="G131" i="13"/>
  <c r="D131" i="13" s="1"/>
  <c r="A131" i="4"/>
  <c r="H131" i="4" s="1"/>
  <c r="E131" i="8"/>
  <c r="A44" i="13"/>
  <c r="D115" i="8"/>
  <c r="H115" i="8" s="1"/>
  <c r="F90" i="8"/>
  <c r="G90" i="8"/>
  <c r="G74" i="8"/>
  <c r="F74" i="8"/>
  <c r="F109" i="8"/>
  <c r="G109" i="8"/>
  <c r="G289" i="13"/>
  <c r="E289" i="8"/>
  <c r="A289" i="4"/>
  <c r="H289" i="4" s="1"/>
  <c r="G273" i="13"/>
  <c r="D273" i="13" s="1"/>
  <c r="A273" i="4"/>
  <c r="H273" i="4" s="1"/>
  <c r="G241" i="13"/>
  <c r="B241" i="13" s="1"/>
  <c r="A241" i="4"/>
  <c r="H241" i="4" s="1"/>
  <c r="G225" i="13"/>
  <c r="B225" i="13" s="1"/>
  <c r="E225" i="8"/>
  <c r="D225" i="8"/>
  <c r="H225" i="8" s="1"/>
  <c r="G201" i="13"/>
  <c r="D201" i="8"/>
  <c r="H201" i="8" s="1"/>
  <c r="E201" i="8"/>
  <c r="F201" i="8"/>
  <c r="G185" i="13"/>
  <c r="E185" i="8"/>
  <c r="D185" i="8"/>
  <c r="H185" i="8" s="1"/>
  <c r="G145" i="13"/>
  <c r="A145" i="4"/>
  <c r="H145" i="4" s="1"/>
  <c r="E145" i="8"/>
  <c r="Q34" i="7" s="1"/>
  <c r="G114" i="13"/>
  <c r="C114" i="13" s="1"/>
  <c r="A114" i="4"/>
  <c r="H114" i="4" s="1"/>
  <c r="E114" i="8"/>
  <c r="G82" i="13"/>
  <c r="A82" i="13" s="1"/>
  <c r="E82" i="8"/>
  <c r="K26" i="7" s="1"/>
  <c r="G82" i="8"/>
  <c r="A4" i="4"/>
  <c r="H4" i="4" s="1"/>
  <c r="A52" i="4"/>
  <c r="H52" i="4" s="1"/>
  <c r="D60" i="8"/>
  <c r="D242" i="8"/>
  <c r="H242" i="8" s="1"/>
  <c r="B20" i="13"/>
  <c r="E60" i="8"/>
  <c r="E266" i="8"/>
  <c r="E218" i="8"/>
  <c r="E170" i="8"/>
  <c r="A27" i="4"/>
  <c r="H27" i="4" s="1"/>
  <c r="D298" i="8"/>
  <c r="H298" i="8" s="1"/>
  <c r="B12" i="13"/>
  <c r="A28" i="13"/>
  <c r="G5" i="8"/>
  <c r="F53" i="8"/>
  <c r="G63" i="8"/>
  <c r="D52" i="8"/>
  <c r="D249" i="8"/>
  <c r="H249" i="8" s="1"/>
  <c r="G142" i="8"/>
  <c r="E242" i="8"/>
  <c r="E249" i="8"/>
  <c r="D67" i="8"/>
  <c r="H67" i="8" s="1"/>
  <c r="F153" i="8"/>
  <c r="A177" i="4"/>
  <c r="H177" i="4" s="1"/>
  <c r="A201" i="4"/>
  <c r="H201" i="4" s="1"/>
  <c r="F217" i="8"/>
  <c r="A249" i="4"/>
  <c r="H249" i="4" s="1"/>
  <c r="G287" i="8"/>
  <c r="E74" i="8"/>
  <c r="G106" i="8"/>
  <c r="F117" i="8"/>
  <c r="G61" i="8"/>
  <c r="F303" i="8"/>
  <c r="D82" i="8"/>
  <c r="H82" i="8" s="1"/>
  <c r="D114" i="8"/>
  <c r="H114" i="8" s="1"/>
  <c r="G52" i="8"/>
  <c r="G208" i="8"/>
  <c r="F208" i="8"/>
  <c r="A297" i="4"/>
  <c r="H297" i="4" s="1"/>
  <c r="A74" i="4"/>
  <c r="H74" i="4" s="1"/>
  <c r="F110" i="8"/>
  <c r="G110" i="8"/>
  <c r="G256" i="8"/>
  <c r="F256" i="8"/>
  <c r="G274" i="13"/>
  <c r="A274" i="13" s="1"/>
  <c r="D274" i="8"/>
  <c r="H274" i="8" s="1"/>
  <c r="G234" i="13"/>
  <c r="C234" i="13" s="1"/>
  <c r="E234" i="8"/>
  <c r="G202" i="13"/>
  <c r="D202" i="13" s="1"/>
  <c r="A202" i="4"/>
  <c r="H202" i="4" s="1"/>
  <c r="D202" i="8"/>
  <c r="H202" i="8" s="1"/>
  <c r="G178" i="13"/>
  <c r="D178" i="13" s="1"/>
  <c r="F178" i="8"/>
  <c r="A178" i="4"/>
  <c r="H178" i="4" s="1"/>
  <c r="G139" i="13"/>
  <c r="D139" i="13" s="1"/>
  <c r="A139" i="4"/>
  <c r="H139" i="4" s="1"/>
  <c r="G139" i="8"/>
  <c r="D139" i="8"/>
  <c r="F139" i="8"/>
  <c r="E139" i="8"/>
  <c r="Q28" i="7" s="1"/>
  <c r="G99" i="13"/>
  <c r="C99" i="13" s="1"/>
  <c r="E99" i="8"/>
  <c r="K43" i="7" s="1"/>
  <c r="D99" i="8"/>
  <c r="D28" i="13"/>
  <c r="C28" i="13"/>
  <c r="B5" i="13"/>
  <c r="F13" i="8"/>
  <c r="F179" i="8"/>
  <c r="D154" i="8"/>
  <c r="G265" i="13"/>
  <c r="A265" i="13" s="1"/>
  <c r="E265" i="8"/>
  <c r="G233" i="13"/>
  <c r="B233" i="13" s="1"/>
  <c r="E233" i="8"/>
  <c r="D233" i="8"/>
  <c r="H233" i="8" s="1"/>
  <c r="G209" i="13"/>
  <c r="B209" i="13" s="1"/>
  <c r="D209" i="8"/>
  <c r="H209" i="8" s="1"/>
  <c r="E209" i="8"/>
  <c r="G169" i="13"/>
  <c r="A169" i="4"/>
  <c r="H169" i="4" s="1"/>
  <c r="G169" i="8"/>
  <c r="G90" i="13"/>
  <c r="A90" i="13" s="1"/>
  <c r="D90" i="8"/>
  <c r="E90" i="8"/>
  <c r="K34" i="7" s="1"/>
  <c r="A90" i="4"/>
  <c r="H90" i="4" s="1"/>
  <c r="G51" i="13"/>
  <c r="C51" i="13" s="1"/>
  <c r="E51" i="8"/>
  <c r="E50" i="7" s="1"/>
  <c r="A51" i="4"/>
  <c r="H51" i="4" s="1"/>
  <c r="G35" i="13"/>
  <c r="A35" i="13" s="1"/>
  <c r="A35" i="4"/>
  <c r="H35" i="4" s="1"/>
  <c r="A67" i="13"/>
  <c r="F218" i="8"/>
  <c r="F202" i="8"/>
  <c r="B44" i="13"/>
  <c r="B28" i="13"/>
  <c r="A37" i="13"/>
  <c r="A76" i="13"/>
  <c r="E5" i="8"/>
  <c r="E4" i="7" s="1"/>
  <c r="F12" i="8"/>
  <c r="A12" i="4"/>
  <c r="H12" i="4" s="1"/>
  <c r="A36" i="4"/>
  <c r="H36" i="4" s="1"/>
  <c r="E52" i="8"/>
  <c r="E51" i="7" s="1"/>
  <c r="D241" i="8"/>
  <c r="H241" i="8" s="1"/>
  <c r="D289" i="8"/>
  <c r="H289" i="8" s="1"/>
  <c r="E202" i="8"/>
  <c r="E217" i="8"/>
  <c r="A67" i="4"/>
  <c r="H67" i="4" s="1"/>
  <c r="D153" i="8"/>
  <c r="F169" i="8"/>
  <c r="F193" i="8"/>
  <c r="G241" i="8"/>
  <c r="A274" i="4"/>
  <c r="H274" i="4" s="1"/>
  <c r="F76" i="8"/>
  <c r="E241" i="8"/>
  <c r="E281" i="8"/>
  <c r="G130" i="8"/>
  <c r="F146" i="8"/>
  <c r="A298" i="4"/>
  <c r="H298" i="4" s="1"/>
  <c r="A210" i="4"/>
  <c r="H210" i="4" s="1"/>
  <c r="G195" i="8"/>
  <c r="G101" i="8"/>
  <c r="F101" i="8"/>
  <c r="G258" i="13"/>
  <c r="B258" i="13" s="1"/>
  <c r="A258" i="4"/>
  <c r="H258" i="4" s="1"/>
  <c r="E226" i="8"/>
  <c r="D226" i="8"/>
  <c r="H226" i="8" s="1"/>
  <c r="G194" i="13"/>
  <c r="A194" i="13" s="1"/>
  <c r="F194" i="8"/>
  <c r="G146" i="13"/>
  <c r="D146" i="13" s="1"/>
  <c r="A146" i="4"/>
  <c r="H146" i="4" s="1"/>
  <c r="D146" i="8"/>
  <c r="G123" i="13"/>
  <c r="D123" i="13" s="1"/>
  <c r="A123" i="4"/>
  <c r="H123" i="4" s="1"/>
  <c r="E123" i="8"/>
  <c r="G107" i="13"/>
  <c r="D107" i="13" s="1"/>
  <c r="A107" i="4"/>
  <c r="H107" i="4" s="1"/>
  <c r="G83" i="13"/>
  <c r="D83" i="13" s="1"/>
  <c r="D83" i="8"/>
  <c r="H83" i="8" s="1"/>
  <c r="E83" i="8"/>
  <c r="G75" i="13"/>
  <c r="B75" i="13" s="1"/>
  <c r="A75" i="4"/>
  <c r="H75" i="4" s="1"/>
  <c r="G75" i="8"/>
  <c r="E75" i="8"/>
  <c r="Q24" i="7" s="1"/>
  <c r="D20" i="8"/>
  <c r="H20" i="8" s="1"/>
  <c r="E282" i="8"/>
  <c r="F170" i="8"/>
  <c r="G44" i="8"/>
  <c r="A20" i="13"/>
  <c r="A12" i="13"/>
  <c r="A19" i="4"/>
  <c r="H19" i="4" s="1"/>
  <c r="G13" i="8"/>
  <c r="F27" i="8"/>
  <c r="E12" i="8"/>
  <c r="E11" i="7" s="1"/>
  <c r="F36" i="8"/>
  <c r="A44" i="4"/>
  <c r="H44" i="4" s="1"/>
  <c r="F295" i="8"/>
  <c r="B67" i="13"/>
  <c r="B84" i="13"/>
  <c r="D258" i="8"/>
  <c r="H258" i="8" s="1"/>
  <c r="E194" i="8"/>
  <c r="F154" i="8"/>
  <c r="D130" i="8"/>
  <c r="H130" i="8" s="1"/>
  <c r="F298" i="8"/>
  <c r="G60" i="8"/>
  <c r="A99" i="4"/>
  <c r="H99" i="4" s="1"/>
  <c r="D107" i="8"/>
  <c r="F129" i="8"/>
  <c r="D169" i="8"/>
  <c r="H169" i="8" s="1"/>
  <c r="D193" i="8"/>
  <c r="H193" i="8" s="1"/>
  <c r="G233" i="8"/>
  <c r="D266" i="8"/>
  <c r="H266" i="8" s="1"/>
  <c r="D282" i="8"/>
  <c r="H282" i="8" s="1"/>
  <c r="G122" i="8"/>
  <c r="F123" i="8"/>
  <c r="F195" i="8"/>
  <c r="D122" i="8"/>
  <c r="H122" i="8" s="1"/>
  <c r="D98" i="8"/>
  <c r="F67" i="8"/>
  <c r="F99" i="8"/>
  <c r="G99" i="8"/>
  <c r="A170" i="4"/>
  <c r="H170" i="4" s="1"/>
  <c r="A154" i="4"/>
  <c r="H154" i="4" s="1"/>
  <c r="G27" i="8"/>
  <c r="F5" i="8"/>
  <c r="G115" i="8"/>
  <c r="G162" i="8"/>
  <c r="G178" i="8"/>
  <c r="G194" i="8"/>
  <c r="F210" i="8"/>
  <c r="G302" i="8"/>
  <c r="F286" i="8"/>
  <c r="F278" i="8"/>
  <c r="F270" i="8"/>
  <c r="G191" i="8"/>
  <c r="G159" i="8"/>
  <c r="A243" i="13"/>
  <c r="A270" i="13"/>
  <c r="B284" i="13"/>
  <c r="B300" i="13"/>
  <c r="C286" i="13"/>
  <c r="C268" i="13"/>
  <c r="C57" i="13"/>
  <c r="F75" i="8"/>
  <c r="F107" i="8"/>
  <c r="F28" i="8"/>
  <c r="G100" i="8"/>
  <c r="G84" i="8"/>
  <c r="F122" i="8"/>
  <c r="F114" i="8"/>
  <c r="G35" i="8"/>
  <c r="G36" i="8"/>
  <c r="G216" i="8"/>
  <c r="A238" i="13"/>
  <c r="A245" i="13"/>
  <c r="A278" i="13"/>
  <c r="C283" i="13"/>
  <c r="C41" i="13"/>
  <c r="G212" i="8"/>
  <c r="F140" i="8"/>
  <c r="G170" i="8"/>
  <c r="G186" i="8"/>
  <c r="G202" i="8"/>
  <c r="G218" i="8"/>
  <c r="G234" i="8"/>
  <c r="G250" i="8"/>
  <c r="F282" i="8"/>
  <c r="G274" i="8"/>
  <c r="F266" i="8"/>
  <c r="G258" i="8"/>
  <c r="G39" i="8"/>
  <c r="F39" i="8"/>
  <c r="E18" i="12"/>
  <c r="E26" i="12"/>
  <c r="D18" i="12"/>
  <c r="D26" i="12"/>
  <c r="E19" i="12"/>
  <c r="E27" i="12"/>
  <c r="D19" i="12"/>
  <c r="D27" i="12"/>
  <c r="E20" i="12"/>
  <c r="E28" i="12"/>
  <c r="D20" i="12"/>
  <c r="D28" i="12"/>
  <c r="E21" i="12"/>
  <c r="E29" i="12"/>
  <c r="D21" i="12"/>
  <c r="D29" i="12"/>
  <c r="E14" i="12"/>
  <c r="E22" i="12"/>
  <c r="E30" i="12"/>
  <c r="D14" i="12"/>
  <c r="D22" i="12"/>
  <c r="D30" i="12"/>
  <c r="E24" i="12"/>
  <c r="D32" i="12"/>
  <c r="D24" i="12"/>
  <c r="E25" i="12"/>
  <c r="D15" i="12"/>
  <c r="E16" i="12"/>
  <c r="E31" i="12"/>
  <c r="D16" i="12"/>
  <c r="D25" i="12"/>
  <c r="E23" i="12"/>
  <c r="D17" i="12"/>
  <c r="E17" i="12"/>
  <c r="E15" i="12"/>
  <c r="D23" i="12"/>
  <c r="D31" i="12"/>
  <c r="C31" i="12"/>
  <c r="C27" i="12"/>
  <c r="C23" i="12"/>
  <c r="C19" i="12"/>
  <c r="C15" i="12"/>
  <c r="B31" i="12"/>
  <c r="B27" i="12"/>
  <c r="B23" i="12"/>
  <c r="B19" i="12"/>
  <c r="B15" i="12"/>
  <c r="C30" i="12"/>
  <c r="C26" i="12"/>
  <c r="C22" i="12"/>
  <c r="C18" i="12"/>
  <c r="C14" i="12"/>
  <c r="C29" i="12"/>
  <c r="C25" i="12"/>
  <c r="C21" i="12"/>
  <c r="C17" i="12"/>
  <c r="B32" i="12"/>
  <c r="B24" i="12"/>
  <c r="B16" i="12"/>
  <c r="B30" i="12"/>
  <c r="B22" i="12"/>
  <c r="B14" i="12"/>
  <c r="C40" i="12"/>
  <c r="B29" i="12"/>
  <c r="B21" i="12"/>
  <c r="B18" i="12"/>
  <c r="B17" i="12"/>
  <c r="C16" i="12"/>
  <c r="C28" i="12"/>
  <c r="C20" i="12"/>
  <c r="B26" i="12"/>
  <c r="C24" i="12"/>
  <c r="B28" i="12"/>
  <c r="B20" i="12"/>
  <c r="B25" i="12"/>
  <c r="G28" i="8"/>
  <c r="A252" i="15"/>
  <c r="B251" i="15"/>
  <c r="F79" i="8"/>
  <c r="G79" i="8"/>
  <c r="G152" i="8"/>
  <c r="F152" i="8"/>
  <c r="F166" i="8"/>
  <c r="G166" i="8"/>
  <c r="F182" i="8"/>
  <c r="G182" i="8"/>
  <c r="F198" i="8"/>
  <c r="G198" i="8"/>
  <c r="F214" i="8"/>
  <c r="G214" i="8"/>
  <c r="F22" i="8"/>
  <c r="G22" i="8"/>
  <c r="A229" i="15"/>
  <c r="B228" i="15"/>
  <c r="B208" i="15"/>
  <c r="A209" i="15"/>
  <c r="A34" i="15"/>
  <c r="B34" i="15" s="1"/>
  <c r="B33" i="15"/>
  <c r="A261" i="15"/>
  <c r="B260" i="15"/>
  <c r="F21" i="8"/>
  <c r="G21" i="8"/>
  <c r="I10" i="6"/>
  <c r="H26" i="6"/>
  <c r="I78" i="6"/>
  <c r="H174" i="6"/>
  <c r="H20" i="6"/>
  <c r="I72" i="6"/>
  <c r="H168" i="6"/>
  <c r="H12" i="6"/>
  <c r="H11" i="6"/>
  <c r="H10" i="6"/>
  <c r="H231" i="6"/>
  <c r="H246" i="6"/>
  <c r="H232" i="6"/>
  <c r="H236" i="6"/>
  <c r="H240" i="6"/>
  <c r="H208" i="6"/>
  <c r="H244" i="6"/>
  <c r="H8" i="6"/>
  <c r="H209" i="6"/>
  <c r="H225" i="6"/>
  <c r="H30" i="6"/>
  <c r="I172" i="6"/>
  <c r="I104" i="6"/>
  <c r="I48" i="6"/>
  <c r="H201" i="6"/>
  <c r="H131" i="6"/>
  <c r="H73" i="6"/>
  <c r="H48" i="6"/>
  <c r="H242" i="6"/>
  <c r="H247" i="6"/>
  <c r="I164" i="6"/>
  <c r="H194" i="6"/>
  <c r="H108" i="6"/>
  <c r="H193" i="6"/>
  <c r="H123" i="6"/>
  <c r="H65" i="6"/>
  <c r="H72" i="6"/>
  <c r="H44" i="6"/>
  <c r="H239" i="6"/>
  <c r="H204" i="6"/>
  <c r="H5" i="6"/>
  <c r="I158" i="6"/>
  <c r="I92" i="6"/>
  <c r="H102" i="6"/>
  <c r="H117" i="6"/>
  <c r="H59" i="6"/>
  <c r="H68" i="6"/>
  <c r="H250" i="6"/>
  <c r="H212" i="6"/>
  <c r="I152" i="6"/>
  <c r="I84" i="6"/>
  <c r="H94" i="6"/>
  <c r="H181" i="6"/>
  <c r="H111" i="6"/>
  <c r="H55" i="6"/>
  <c r="H64" i="6"/>
  <c r="H229" i="6"/>
  <c r="I118" i="6"/>
  <c r="I65" i="6"/>
  <c r="H134" i="6"/>
  <c r="I51" i="6"/>
  <c r="H143" i="6"/>
  <c r="H89" i="6"/>
  <c r="H43" i="6"/>
  <c r="H54" i="6"/>
  <c r="H224" i="6"/>
  <c r="H142" i="6"/>
  <c r="H103" i="6"/>
  <c r="H52" i="6"/>
  <c r="I12" i="6"/>
  <c r="H257" i="6"/>
  <c r="I144" i="6"/>
  <c r="H128" i="6"/>
  <c r="H97" i="6"/>
  <c r="H251" i="6"/>
  <c r="I138" i="6"/>
  <c r="H88" i="6"/>
  <c r="H81" i="6"/>
  <c r="H248" i="6"/>
  <c r="I64" i="6"/>
  <c r="I43" i="6"/>
  <c r="H47" i="6"/>
  <c r="I89" i="6"/>
  <c r="H167" i="6"/>
  <c r="I214" i="6"/>
  <c r="I229" i="6"/>
  <c r="I250" i="6"/>
  <c r="I254" i="6"/>
  <c r="I235" i="6"/>
  <c r="I233" i="6"/>
  <c r="I206" i="6"/>
  <c r="G65" i="8"/>
  <c r="F65" i="8"/>
  <c r="G43" i="8"/>
  <c r="F43" i="8"/>
  <c r="G33" i="8"/>
  <c r="F33" i="8"/>
  <c r="F17" i="8"/>
  <c r="G17" i="8"/>
  <c r="F95" i="8"/>
  <c r="G95" i="8"/>
  <c r="G128" i="8"/>
  <c r="F128" i="8"/>
  <c r="G144" i="8"/>
  <c r="F144" i="8"/>
  <c r="F158" i="8"/>
  <c r="G158" i="8"/>
  <c r="E24" i="8"/>
  <c r="E23" i="7" s="1"/>
  <c r="E16" i="8"/>
  <c r="E15" i="7" s="1"/>
  <c r="E4" i="8"/>
  <c r="E3" i="7" s="1"/>
  <c r="D5" i="8"/>
  <c r="C4" i="7" s="1"/>
  <c r="E11" i="8"/>
  <c r="E10" i="7" s="1"/>
  <c r="E15" i="8"/>
  <c r="E14" i="7" s="1"/>
  <c r="E19" i="8"/>
  <c r="E19" i="4" s="1"/>
  <c r="E23" i="8"/>
  <c r="E23" i="4" s="1"/>
  <c r="D29" i="8"/>
  <c r="H29" i="8" s="1"/>
  <c r="D18" i="8"/>
  <c r="C17" i="7" s="1"/>
  <c r="D30" i="8"/>
  <c r="H30" i="8" s="1"/>
  <c r="D24" i="8"/>
  <c r="H24" i="8" s="1"/>
  <c r="D16" i="8"/>
  <c r="H16" i="8" s="1"/>
  <c r="D4" i="8"/>
  <c r="C3" i="7" s="1"/>
  <c r="E42" i="8"/>
  <c r="E41" i="7" s="1"/>
  <c r="D11" i="8"/>
  <c r="C10" i="7" s="1"/>
  <c r="D15" i="8"/>
  <c r="H15" i="8" s="1"/>
  <c r="D19" i="8"/>
  <c r="C18" i="7" s="1"/>
  <c r="D23" i="8"/>
  <c r="C22" i="7" s="1"/>
  <c r="D33" i="8"/>
  <c r="C32" i="7" s="1"/>
  <c r="E22" i="8"/>
  <c r="E21" i="7" s="1"/>
  <c r="D40" i="8"/>
  <c r="I9" i="7" s="1"/>
  <c r="E20" i="8"/>
  <c r="E19" i="7" s="1"/>
  <c r="D12" i="8"/>
  <c r="H12" i="8" s="1"/>
  <c r="E13" i="8"/>
  <c r="E12" i="7" s="1"/>
  <c r="E17" i="8"/>
  <c r="E16" i="7" s="1"/>
  <c r="E21" i="8"/>
  <c r="E20" i="7" s="1"/>
  <c r="E6" i="8"/>
  <c r="E5" i="7" s="1"/>
  <c r="D43" i="8"/>
  <c r="E27" i="8"/>
  <c r="E26" i="7" s="1"/>
  <c r="E34" i="8"/>
  <c r="A295" i="15"/>
  <c r="B294" i="15"/>
  <c r="A96" i="15"/>
  <c r="B95" i="15"/>
  <c r="F6" i="8"/>
  <c r="G6" i="8"/>
  <c r="F51" i="8"/>
  <c r="G51" i="8"/>
  <c r="G96" i="8"/>
  <c r="F96" i="8"/>
  <c r="G62" i="8"/>
  <c r="F62" i="8"/>
  <c r="B145" i="15"/>
  <c r="A146" i="15"/>
  <c r="B146" i="15" s="1"/>
  <c r="A192" i="15"/>
  <c r="B191" i="15"/>
  <c r="H241" i="6"/>
  <c r="F135" i="8"/>
  <c r="G135" i="8"/>
  <c r="D298" i="13"/>
  <c r="B298" i="13"/>
  <c r="A298" i="13"/>
  <c r="C298" i="13"/>
  <c r="G282" i="13"/>
  <c r="A282" i="4"/>
  <c r="H282" i="4" s="1"/>
  <c r="B266" i="13"/>
  <c r="G226" i="13"/>
  <c r="D226" i="13" s="1"/>
  <c r="A226" i="4"/>
  <c r="H226" i="4" s="1"/>
  <c r="G203" i="13"/>
  <c r="E203" i="8"/>
  <c r="G187" i="13"/>
  <c r="D187" i="8"/>
  <c r="H187" i="8" s="1"/>
  <c r="D179" i="13"/>
  <c r="A179" i="13"/>
  <c r="B179" i="13"/>
  <c r="D163" i="13"/>
  <c r="C163" i="13"/>
  <c r="G132" i="13"/>
  <c r="D132" i="13" s="1"/>
  <c r="A132" i="4"/>
  <c r="H132" i="4" s="1"/>
  <c r="G92" i="13"/>
  <c r="A92" i="4"/>
  <c r="H92" i="4" s="1"/>
  <c r="D92" i="8"/>
  <c r="I53" i="6"/>
  <c r="I187" i="6"/>
  <c r="H187" i="6"/>
  <c r="H178" i="6"/>
  <c r="I178" i="6"/>
  <c r="I162" i="6"/>
  <c r="H162" i="6"/>
  <c r="I154" i="6"/>
  <c r="H154" i="6"/>
  <c r="I122" i="6"/>
  <c r="H122" i="6"/>
  <c r="I114" i="6"/>
  <c r="H114" i="6"/>
  <c r="I98" i="6"/>
  <c r="I82" i="6"/>
  <c r="I74" i="6"/>
  <c r="H74" i="6"/>
  <c r="I58" i="6"/>
  <c r="I34" i="6"/>
  <c r="A304" i="8"/>
  <c r="F147" i="8"/>
  <c r="G147" i="8"/>
  <c r="G296" i="13"/>
  <c r="A296" i="4"/>
  <c r="H296" i="4" s="1"/>
  <c r="C280" i="13"/>
  <c r="B280" i="13"/>
  <c r="A280" i="13"/>
  <c r="D303" i="13"/>
  <c r="C303" i="13"/>
  <c r="B303" i="13"/>
  <c r="B112" i="15"/>
  <c r="A113" i="15"/>
  <c r="A64" i="15"/>
  <c r="B63" i="15"/>
  <c r="G271" i="13"/>
  <c r="C271" i="13" s="1"/>
  <c r="D271" i="8"/>
  <c r="H271" i="8" s="1"/>
  <c r="G247" i="13"/>
  <c r="A247" i="13" s="1"/>
  <c r="A247" i="4"/>
  <c r="H247" i="4" s="1"/>
  <c r="G200" i="13"/>
  <c r="D200" i="13" s="1"/>
  <c r="A200" i="4"/>
  <c r="H200" i="4" s="1"/>
  <c r="G184" i="13"/>
  <c r="D184" i="13" s="1"/>
  <c r="D184" i="8"/>
  <c r="H184" i="8" s="1"/>
  <c r="G176" i="13"/>
  <c r="D176" i="13" s="1"/>
  <c r="A176" i="4"/>
  <c r="H176" i="4" s="1"/>
  <c r="B168" i="13"/>
  <c r="A168" i="13"/>
  <c r="G121" i="13"/>
  <c r="D121" i="13" s="1"/>
  <c r="A121" i="4"/>
  <c r="H121" i="4" s="1"/>
  <c r="D121" i="8"/>
  <c r="H121" i="8" s="1"/>
  <c r="G113" i="13"/>
  <c r="E113" i="8"/>
  <c r="G97" i="13"/>
  <c r="D97" i="13" s="1"/>
  <c r="A97" i="4"/>
  <c r="H97" i="4" s="1"/>
  <c r="D97" i="8"/>
  <c r="G73" i="13"/>
  <c r="D73" i="13" s="1"/>
  <c r="A73" i="4"/>
  <c r="H73" i="4" s="1"/>
  <c r="E73" i="8"/>
  <c r="K17" i="7" s="1"/>
  <c r="F148" i="8"/>
  <c r="B79" i="15"/>
  <c r="A80" i="15"/>
  <c r="C105" i="13"/>
  <c r="A309" i="15"/>
  <c r="D297" i="13"/>
  <c r="B297" i="13"/>
  <c r="C297" i="13"/>
  <c r="B289" i="13"/>
  <c r="A289" i="13"/>
  <c r="D281" i="13"/>
  <c r="C281" i="13"/>
  <c r="D249" i="13"/>
  <c r="A249" i="13"/>
  <c r="D20" i="13"/>
  <c r="C20" i="13"/>
  <c r="D5" i="13"/>
  <c r="C5" i="13"/>
  <c r="I4" i="6"/>
  <c r="H4" i="6"/>
  <c r="G160" i="8"/>
  <c r="G176" i="8"/>
  <c r="G192" i="8"/>
  <c r="G124" i="8"/>
  <c r="G116" i="8"/>
  <c r="G108" i="8"/>
  <c r="F239" i="8"/>
  <c r="G223" i="8"/>
  <c r="A160" i="15"/>
  <c r="B196" i="13"/>
  <c r="B204" i="13"/>
  <c r="B281" i="13"/>
  <c r="D302" i="13"/>
  <c r="B302" i="13"/>
  <c r="C302" i="13"/>
  <c r="A302" i="13"/>
  <c r="D286" i="13"/>
  <c r="B286" i="13"/>
  <c r="D278" i="13"/>
  <c r="B278" i="13"/>
  <c r="A278" i="15"/>
  <c r="H234" i="6"/>
  <c r="G155" i="8"/>
  <c r="A48" i="15"/>
  <c r="A241" i="13"/>
  <c r="I83" i="6"/>
  <c r="I197" i="6"/>
  <c r="H180" i="6"/>
  <c r="I148" i="6"/>
  <c r="I132" i="6"/>
  <c r="I124" i="6"/>
  <c r="I108" i="6"/>
  <c r="I68" i="6"/>
  <c r="I52" i="6"/>
  <c r="I44" i="6"/>
  <c r="I13" i="6"/>
  <c r="I21" i="6"/>
  <c r="I29" i="6"/>
  <c r="I218" i="6"/>
  <c r="I203" i="6"/>
  <c r="I253" i="6"/>
  <c r="I258" i="6"/>
  <c r="I239" i="6"/>
  <c r="I213" i="6"/>
  <c r="I210" i="6"/>
  <c r="D267" i="13"/>
  <c r="D243" i="13"/>
  <c r="B243" i="13"/>
  <c r="B172" i="13"/>
  <c r="A172" i="13"/>
  <c r="D109" i="13"/>
  <c r="C109" i="13"/>
  <c r="D93" i="13"/>
  <c r="C93" i="13"/>
  <c r="D22" i="13"/>
  <c r="C22" i="13"/>
  <c r="I67" i="6"/>
  <c r="H196" i="6"/>
  <c r="I188" i="6"/>
  <c r="I171" i="6"/>
  <c r="H163" i="6"/>
  <c r="I147" i="6"/>
  <c r="I131" i="6"/>
  <c r="I123" i="6"/>
  <c r="I107" i="6"/>
  <c r="H91" i="6"/>
  <c r="H83" i="6"/>
  <c r="H67" i="6"/>
  <c r="I59" i="6"/>
  <c r="I35" i="6"/>
  <c r="I30" i="6"/>
  <c r="I216" i="6"/>
  <c r="I231" i="6"/>
  <c r="I252" i="6"/>
  <c r="I256" i="6"/>
  <c r="I237" i="6"/>
  <c r="I243" i="6"/>
  <c r="I208" i="6"/>
  <c r="C13" i="13"/>
  <c r="I202" i="6"/>
  <c r="I194" i="6"/>
  <c r="H186" i="6"/>
  <c r="I177" i="6"/>
  <c r="I161" i="6"/>
  <c r="I153" i="6"/>
  <c r="I137" i="6"/>
  <c r="I121" i="6"/>
  <c r="I113" i="6"/>
  <c r="I81" i="6"/>
  <c r="I73" i="6"/>
  <c r="I57" i="6"/>
  <c r="I49" i="6"/>
  <c r="I33" i="6"/>
  <c r="I5" i="6"/>
  <c r="I242" i="6"/>
  <c r="I227" i="6"/>
  <c r="I261" i="6"/>
  <c r="I248" i="6"/>
  <c r="I251" i="6"/>
  <c r="I232" i="6"/>
  <c r="I221" i="6"/>
  <c r="I204" i="6"/>
  <c r="H237" i="6"/>
  <c r="H233" i="6"/>
  <c r="H222" i="6"/>
  <c r="H218" i="6"/>
  <c r="H206" i="6"/>
  <c r="H235" i="6"/>
  <c r="H253" i="6"/>
  <c r="I201" i="6"/>
  <c r="I193" i="6"/>
  <c r="H176" i="6"/>
  <c r="I168" i="6"/>
  <c r="I128" i="6"/>
  <c r="I88" i="6"/>
  <c r="I211" i="6"/>
  <c r="I240" i="6"/>
  <c r="I225" i="6"/>
  <c r="I259" i="6"/>
  <c r="I246" i="6"/>
  <c r="I249" i="6"/>
  <c r="I230" i="6"/>
  <c r="I219" i="6"/>
  <c r="H223" i="6"/>
  <c r="H230" i="6"/>
  <c r="H243" i="6"/>
  <c r="H214" i="6"/>
  <c r="H211" i="6"/>
  <c r="H249" i="6"/>
  <c r="H228" i="6"/>
  <c r="H213" i="6"/>
  <c r="C68" i="13"/>
  <c r="C37" i="13"/>
  <c r="H200" i="6"/>
  <c r="H192" i="6"/>
  <c r="H184" i="6"/>
  <c r="I167" i="6"/>
  <c r="I151" i="6"/>
  <c r="I143" i="6"/>
  <c r="I127" i="6"/>
  <c r="I103" i="6"/>
  <c r="I55" i="6"/>
  <c r="I47" i="6"/>
  <c r="I39" i="6"/>
  <c r="I26" i="6"/>
  <c r="I209" i="6"/>
  <c r="I238" i="6"/>
  <c r="I257" i="6"/>
  <c r="I244" i="6"/>
  <c r="I247" i="6"/>
  <c r="I228" i="6"/>
  <c r="I217" i="6"/>
  <c r="H259" i="6"/>
  <c r="H226" i="6"/>
  <c r="H203" i="6"/>
  <c r="H207" i="6"/>
  <c r="H260" i="6"/>
  <c r="H227" i="6"/>
  <c r="H221" i="6"/>
  <c r="H245" i="6"/>
  <c r="C21" i="13"/>
  <c r="I111" i="6"/>
  <c r="I191" i="6"/>
  <c r="I183" i="6"/>
  <c r="I174" i="6"/>
  <c r="I142" i="6"/>
  <c r="I134" i="6"/>
  <c r="I102" i="6"/>
  <c r="I94" i="6"/>
  <c r="I62" i="6"/>
  <c r="I38" i="6"/>
  <c r="I8" i="6"/>
  <c r="I19" i="6"/>
  <c r="I222" i="6"/>
  <c r="I207" i="6"/>
  <c r="I236" i="6"/>
  <c r="I223" i="6"/>
  <c r="I255" i="6"/>
  <c r="I262" i="6"/>
  <c r="I245" i="6"/>
  <c r="I226" i="6"/>
  <c r="I215" i="6"/>
  <c r="H255" i="6"/>
  <c r="H219" i="6"/>
  <c r="H258" i="6"/>
  <c r="H256" i="6"/>
  <c r="H238" i="6"/>
  <c r="H205" i="6"/>
  <c r="H217" i="6"/>
  <c r="I97" i="6"/>
  <c r="H198" i="6"/>
  <c r="H190" i="6"/>
  <c r="I181" i="6"/>
  <c r="I173" i="6"/>
  <c r="I157" i="6"/>
  <c r="I141" i="6"/>
  <c r="I133" i="6"/>
  <c r="I117" i="6"/>
  <c r="I101" i="6"/>
  <c r="I93" i="6"/>
  <c r="I85" i="6"/>
  <c r="I77" i="6"/>
  <c r="I69" i="6"/>
  <c r="I61" i="6"/>
  <c r="H53" i="6"/>
  <c r="I45" i="6"/>
  <c r="I20" i="6"/>
  <c r="I182" i="6"/>
  <c r="H182" i="6"/>
  <c r="I220" i="6"/>
  <c r="I205" i="6"/>
  <c r="I234" i="6"/>
  <c r="I260" i="6"/>
  <c r="I241" i="6"/>
  <c r="I224" i="6"/>
  <c r="I212" i="6"/>
  <c r="H252" i="6"/>
  <c r="H215" i="6"/>
  <c r="H254" i="6"/>
  <c r="H262" i="6"/>
  <c r="H216" i="6"/>
  <c r="H261" i="6"/>
  <c r="H210" i="6"/>
  <c r="H220" i="6"/>
  <c r="G226" i="8"/>
  <c r="F226" i="8"/>
  <c r="F230" i="8"/>
  <c r="G230" i="8"/>
  <c r="F238" i="8"/>
  <c r="G238" i="8"/>
  <c r="F242" i="8"/>
  <c r="G242" i="8"/>
  <c r="G246" i="8"/>
  <c r="G222" i="8"/>
  <c r="F83" i="8"/>
  <c r="G83" i="8"/>
  <c r="F91" i="8"/>
  <c r="G91" i="8"/>
  <c r="F134" i="8"/>
  <c r="G134" i="8"/>
  <c r="G138" i="8"/>
  <c r="F138" i="8"/>
  <c r="G150" i="8"/>
  <c r="F150" i="8"/>
  <c r="F164" i="8"/>
  <c r="G164" i="8"/>
  <c r="F168" i="8"/>
  <c r="G168" i="8"/>
  <c r="G188" i="8"/>
  <c r="F188" i="8"/>
  <c r="F196" i="8"/>
  <c r="G196" i="8"/>
  <c r="F204" i="8"/>
  <c r="G204" i="8"/>
  <c r="F68" i="8"/>
  <c r="G68" i="8"/>
  <c r="G294" i="8"/>
  <c r="F294" i="8"/>
  <c r="G290" i="8"/>
  <c r="F290" i="8"/>
  <c r="F268" i="8"/>
  <c r="G268" i="8"/>
  <c r="F264" i="8"/>
  <c r="G264" i="8"/>
  <c r="F207" i="8"/>
  <c r="G207" i="8"/>
  <c r="F203" i="8"/>
  <c r="G203" i="8"/>
  <c r="F187" i="8"/>
  <c r="G187" i="8"/>
  <c r="F175" i="8"/>
  <c r="G175" i="8"/>
  <c r="F171" i="8"/>
  <c r="G171" i="8"/>
  <c r="G127" i="8"/>
  <c r="F127" i="8"/>
  <c r="F105" i="8"/>
  <c r="G105" i="8"/>
  <c r="F97" i="8"/>
  <c r="G97" i="8"/>
  <c r="F89" i="8"/>
  <c r="G89" i="8"/>
  <c r="F81" i="8"/>
  <c r="G81" i="8"/>
  <c r="F73" i="8"/>
  <c r="G73" i="8"/>
  <c r="G64" i="8"/>
  <c r="F64" i="8"/>
  <c r="G32" i="8"/>
  <c r="F32" i="8"/>
  <c r="E25" i="8"/>
  <c r="D45" i="8"/>
  <c r="E45" i="8"/>
  <c r="E41" i="8"/>
  <c r="E39" i="8"/>
  <c r="E37" i="8"/>
  <c r="E33" i="8"/>
  <c r="E31" i="8"/>
  <c r="D41" i="8"/>
  <c r="C40" i="7" s="1"/>
  <c r="D25" i="8"/>
  <c r="C24" i="7" s="1"/>
  <c r="D10" i="8"/>
  <c r="C9" i="7" s="1"/>
  <c r="D31" i="8"/>
  <c r="H31" i="8" s="1"/>
  <c r="E14" i="8"/>
  <c r="E13" i="7" s="1"/>
  <c r="D6" i="8"/>
  <c r="E18" i="8"/>
  <c r="E17" i="7" s="1"/>
  <c r="D22" i="8"/>
  <c r="H22" i="8" s="1"/>
  <c r="E35" i="8"/>
  <c r="E34" i="7" s="1"/>
  <c r="D35" i="8"/>
  <c r="C34" i="7" s="1"/>
  <c r="D27" i="8"/>
  <c r="D14" i="8"/>
  <c r="C13" i="7" s="1"/>
  <c r="E46" i="8"/>
  <c r="D46" i="8"/>
  <c r="D44" i="8"/>
  <c r="C43" i="7" s="1"/>
  <c r="D42" i="8"/>
  <c r="E40" i="8"/>
  <c r="E38" i="8"/>
  <c r="E37" i="7" s="1"/>
  <c r="E36" i="8"/>
  <c r="D36" i="8"/>
  <c r="I5" i="7" s="1"/>
  <c r="D34" i="8"/>
  <c r="C33" i="7" s="1"/>
  <c r="E32" i="8"/>
  <c r="E30" i="8"/>
  <c r="D28" i="8"/>
  <c r="C27" i="7" s="1"/>
  <c r="D26" i="8"/>
  <c r="D237" i="13"/>
  <c r="A237" i="13"/>
  <c r="D233" i="13"/>
  <c r="A227" i="13"/>
  <c r="D221" i="13"/>
  <c r="C221" i="13"/>
  <c r="A221" i="13"/>
  <c r="D219" i="13"/>
  <c r="D213" i="13"/>
  <c r="C213" i="13"/>
  <c r="A213" i="13"/>
  <c r="A207" i="13"/>
  <c r="D89" i="13"/>
  <c r="C89" i="13"/>
  <c r="D69" i="13"/>
  <c r="C69" i="13"/>
  <c r="D67" i="13"/>
  <c r="C67" i="13"/>
  <c r="D66" i="13"/>
  <c r="C66" i="13"/>
  <c r="D64" i="13"/>
  <c r="C64" i="13"/>
  <c r="D62" i="13"/>
  <c r="C62" i="13"/>
  <c r="D60" i="13"/>
  <c r="C56" i="13"/>
  <c r="D54" i="13"/>
  <c r="C54" i="13"/>
  <c r="D52" i="13"/>
  <c r="C52" i="13"/>
  <c r="D50" i="13"/>
  <c r="C50" i="13"/>
  <c r="D48" i="13"/>
  <c r="C46" i="13"/>
  <c r="D44" i="13"/>
  <c r="C44" i="13"/>
  <c r="D42" i="13"/>
  <c r="C42" i="13"/>
  <c r="D40" i="13"/>
  <c r="C40" i="13"/>
  <c r="D291" i="13"/>
  <c r="C291" i="13"/>
  <c r="D289" i="13"/>
  <c r="C289" i="13"/>
  <c r="D277" i="13"/>
  <c r="C277" i="13"/>
  <c r="D275" i="13"/>
  <c r="C275" i="13"/>
  <c r="D260" i="13"/>
  <c r="C260" i="13"/>
  <c r="C171" i="13"/>
  <c r="D157" i="13"/>
  <c r="C157" i="13"/>
  <c r="D147" i="13"/>
  <c r="C147" i="13"/>
  <c r="D136" i="13"/>
  <c r="C136" i="13"/>
  <c r="D128" i="13"/>
  <c r="C128" i="13"/>
  <c r="C112" i="13"/>
  <c r="D106" i="13"/>
  <c r="C106" i="13"/>
  <c r="D104" i="13"/>
  <c r="C104" i="13"/>
  <c r="D33" i="13"/>
  <c r="D25" i="13"/>
  <c r="C25" i="13"/>
  <c r="D4" i="13"/>
  <c r="C4" i="13"/>
  <c r="J1" i="4"/>
  <c r="D255" i="13"/>
  <c r="C255" i="13"/>
  <c r="B107" i="13"/>
  <c r="D287" i="13"/>
  <c r="B287" i="13"/>
  <c r="A51" i="13"/>
  <c r="Q17" i="7"/>
  <c r="B3" i="8"/>
  <c r="Q22" i="7"/>
  <c r="H45" i="6"/>
  <c r="H49" i="6"/>
  <c r="H57" i="6"/>
  <c r="H61" i="6"/>
  <c r="H69" i="6"/>
  <c r="H77" i="6"/>
  <c r="H85" i="6"/>
  <c r="H93" i="6"/>
  <c r="H101" i="6"/>
  <c r="H107" i="6"/>
  <c r="H113" i="6"/>
  <c r="H121" i="6"/>
  <c r="H127" i="6"/>
  <c r="H133" i="6"/>
  <c r="H141" i="6"/>
  <c r="H147" i="6"/>
  <c r="H161" i="6"/>
  <c r="H173" i="6"/>
  <c r="H188" i="6"/>
  <c r="H202" i="6"/>
  <c r="H33" i="6"/>
  <c r="I163" i="6"/>
  <c r="I91" i="6"/>
  <c r="H15" i="6"/>
  <c r="H21" i="6"/>
  <c r="H29" i="6"/>
  <c r="I198" i="6"/>
  <c r="I192" i="6"/>
  <c r="I184" i="6"/>
  <c r="H151" i="6"/>
  <c r="H157" i="6"/>
  <c r="H171" i="6"/>
  <c r="H177" i="6"/>
  <c r="H183" i="6"/>
  <c r="H191" i="6"/>
  <c r="H197" i="6"/>
  <c r="H78" i="6"/>
  <c r="H84" i="6"/>
  <c r="H92" i="6"/>
  <c r="H98" i="6"/>
  <c r="H104" i="6"/>
  <c r="H112" i="6"/>
  <c r="H118" i="6"/>
  <c r="H124" i="6"/>
  <c r="H132" i="6"/>
  <c r="H138" i="6"/>
  <c r="H144" i="6"/>
  <c r="H152" i="6"/>
  <c r="H158" i="6"/>
  <c r="H164" i="6"/>
  <c r="H172" i="6"/>
  <c r="H34" i="6"/>
  <c r="I200" i="6"/>
  <c r="I196" i="6"/>
  <c r="I190" i="6"/>
  <c r="I186" i="6"/>
  <c r="I180" i="6"/>
  <c r="I176" i="6"/>
  <c r="H13" i="6"/>
  <c r="H19" i="6"/>
  <c r="I199" i="6"/>
  <c r="H199" i="6"/>
  <c r="I195" i="6"/>
  <c r="H195" i="6"/>
  <c r="I189" i="6"/>
  <c r="H189" i="6"/>
  <c r="I185" i="6"/>
  <c r="H185" i="6"/>
  <c r="I179" i="6"/>
  <c r="H179" i="6"/>
  <c r="I175" i="6"/>
  <c r="H175" i="6"/>
  <c r="I169" i="6"/>
  <c r="H169" i="6"/>
  <c r="I165" i="6"/>
  <c r="H165" i="6"/>
  <c r="I159" i="6"/>
  <c r="H159" i="6"/>
  <c r="I155" i="6"/>
  <c r="H155" i="6"/>
  <c r="I149" i="6"/>
  <c r="H149" i="6"/>
  <c r="I145" i="6"/>
  <c r="H145" i="6"/>
  <c r="I139" i="6"/>
  <c r="H139" i="6"/>
  <c r="I135" i="6"/>
  <c r="H135" i="6"/>
  <c r="I129" i="6"/>
  <c r="H129" i="6"/>
  <c r="I125" i="6"/>
  <c r="H125" i="6"/>
  <c r="I119" i="6"/>
  <c r="H119" i="6"/>
  <c r="I115" i="6"/>
  <c r="H115" i="6"/>
  <c r="I109" i="6"/>
  <c r="H109" i="6"/>
  <c r="I105" i="6"/>
  <c r="H105" i="6"/>
  <c r="I99" i="6"/>
  <c r="H99" i="6"/>
  <c r="I95" i="6"/>
  <c r="H95" i="6"/>
  <c r="I87" i="6"/>
  <c r="H87" i="6"/>
  <c r="I79" i="6"/>
  <c r="H79" i="6"/>
  <c r="I75" i="6"/>
  <c r="H75" i="6"/>
  <c r="I71" i="6"/>
  <c r="H71" i="6"/>
  <c r="I63" i="6"/>
  <c r="H63" i="6"/>
  <c r="I7" i="6"/>
  <c r="H7" i="6"/>
  <c r="I16" i="6"/>
  <c r="H16" i="6"/>
  <c r="I25" i="6"/>
  <c r="H25" i="6"/>
  <c r="I27" i="6"/>
  <c r="H27" i="6"/>
  <c r="A185" i="6"/>
  <c r="A155" i="6"/>
  <c r="A156" i="6" s="1"/>
  <c r="A175" i="6"/>
  <c r="A165" i="6"/>
  <c r="A145" i="6"/>
  <c r="B145" i="6" s="1"/>
  <c r="I37" i="6"/>
  <c r="H37" i="6"/>
  <c r="H42" i="6"/>
  <c r="I42" i="6"/>
  <c r="I40" i="6"/>
  <c r="H40" i="6"/>
  <c r="B155" i="6"/>
  <c r="H9" i="6"/>
  <c r="I9" i="6"/>
  <c r="I3" i="6"/>
  <c r="H3" i="6"/>
  <c r="I6" i="6"/>
  <c r="H6" i="6"/>
  <c r="A206" i="6"/>
  <c r="B205" i="6"/>
  <c r="A195" i="6"/>
  <c r="I170" i="6"/>
  <c r="H170" i="6"/>
  <c r="I166" i="6"/>
  <c r="H166" i="6"/>
  <c r="I160" i="6"/>
  <c r="H160" i="6"/>
  <c r="I156" i="6"/>
  <c r="H156" i="6"/>
  <c r="I150" i="6"/>
  <c r="H150" i="6"/>
  <c r="I146" i="6"/>
  <c r="H146" i="6"/>
  <c r="I140" i="6"/>
  <c r="H140" i="6"/>
  <c r="I136" i="6"/>
  <c r="H136" i="6"/>
  <c r="I130" i="6"/>
  <c r="H130" i="6"/>
  <c r="I126" i="6"/>
  <c r="H126" i="6"/>
  <c r="I120" i="6"/>
  <c r="H120" i="6"/>
  <c r="I116" i="6"/>
  <c r="H116" i="6"/>
  <c r="I110" i="6"/>
  <c r="H110" i="6"/>
  <c r="I106" i="6"/>
  <c r="H106" i="6"/>
  <c r="I100" i="6"/>
  <c r="H100" i="6"/>
  <c r="I96" i="6"/>
  <c r="H96" i="6"/>
  <c r="I90" i="6"/>
  <c r="H90" i="6"/>
  <c r="I86" i="6"/>
  <c r="H86" i="6"/>
  <c r="I80" i="6"/>
  <c r="H80" i="6"/>
  <c r="I76" i="6"/>
  <c r="H76" i="6"/>
  <c r="I70" i="6"/>
  <c r="H70" i="6"/>
  <c r="I66" i="6"/>
  <c r="H66" i="6"/>
  <c r="I60" i="6"/>
  <c r="H60" i="6"/>
  <c r="I56" i="6"/>
  <c r="H56" i="6"/>
  <c r="I50" i="6"/>
  <c r="H50" i="6"/>
  <c r="I46" i="6"/>
  <c r="H46" i="6"/>
  <c r="I41" i="6"/>
  <c r="H41" i="6"/>
  <c r="I36" i="6"/>
  <c r="H36" i="6"/>
  <c r="I14" i="6"/>
  <c r="H14" i="6"/>
  <c r="I17" i="6"/>
  <c r="H17" i="6"/>
  <c r="I22" i="6"/>
  <c r="H22" i="6"/>
  <c r="I23" i="6"/>
  <c r="H23" i="6"/>
  <c r="I28" i="6"/>
  <c r="H28" i="6"/>
  <c r="I31" i="6"/>
  <c r="H31" i="6"/>
  <c r="I18" i="6"/>
  <c r="H18" i="6"/>
  <c r="I24" i="6"/>
  <c r="H24" i="6"/>
  <c r="I32" i="6"/>
  <c r="H32" i="6"/>
  <c r="O18" i="7"/>
  <c r="O17" i="7"/>
  <c r="H70" i="8"/>
  <c r="K25" i="7"/>
  <c r="K13" i="7"/>
  <c r="O25" i="7"/>
  <c r="I23" i="7"/>
  <c r="O7" i="7"/>
  <c r="D263" i="13"/>
  <c r="A231" i="13"/>
  <c r="D199" i="13"/>
  <c r="C199" i="13"/>
  <c r="A199" i="13"/>
  <c r="A167" i="13"/>
  <c r="D115" i="13"/>
  <c r="C115" i="13"/>
  <c r="A115" i="13"/>
  <c r="C59" i="13"/>
  <c r="D27" i="13"/>
  <c r="C27" i="13"/>
  <c r="D247" i="13"/>
  <c r="D215" i="13"/>
  <c r="C215" i="13"/>
  <c r="A215" i="13"/>
  <c r="B215" i="13"/>
  <c r="D183" i="13"/>
  <c r="C183" i="13"/>
  <c r="A183" i="13"/>
  <c r="B183" i="13"/>
  <c r="D151" i="13"/>
  <c r="B151" i="13"/>
  <c r="C151" i="13"/>
  <c r="A151" i="13"/>
  <c r="D43" i="13"/>
  <c r="C43" i="13"/>
  <c r="G2" i="13"/>
  <c r="E2" i="8"/>
  <c r="E2" i="4" s="1"/>
  <c r="G2" i="8"/>
  <c r="A2" i="4"/>
  <c r="H2" i="4" s="1"/>
  <c r="D2" i="8"/>
  <c r="D2" i="4" s="1"/>
  <c r="B59" i="13"/>
  <c r="B27" i="13"/>
  <c r="I16" i="7"/>
  <c r="A27" i="13"/>
  <c r="A43" i="13"/>
  <c r="B43" i="13"/>
  <c r="F2" i="8"/>
  <c r="D111" i="13"/>
  <c r="C111" i="13"/>
  <c r="D95" i="13"/>
  <c r="C95" i="13"/>
  <c r="D79" i="13"/>
  <c r="C79" i="13"/>
  <c r="D47" i="13"/>
  <c r="C47" i="13"/>
  <c r="D31" i="13"/>
  <c r="C31" i="13"/>
  <c r="D15" i="13"/>
  <c r="C15" i="13"/>
  <c r="D137" i="13"/>
  <c r="C137" i="13"/>
  <c r="D135" i="13"/>
  <c r="C135" i="13"/>
  <c r="D133" i="13"/>
  <c r="C133" i="13"/>
  <c r="D129" i="13"/>
  <c r="D125" i="13"/>
  <c r="C125" i="13"/>
  <c r="D103" i="13"/>
  <c r="C103" i="13"/>
  <c r="D71" i="13"/>
  <c r="C71" i="13"/>
  <c r="D39" i="13"/>
  <c r="C39" i="13"/>
  <c r="G162" i="13"/>
  <c r="D162" i="13" s="1"/>
  <c r="E162" i="8"/>
  <c r="Q51" i="7" s="1"/>
  <c r="G161" i="13"/>
  <c r="G160" i="13"/>
  <c r="D160" i="13" s="1"/>
  <c r="E160" i="8"/>
  <c r="Q49" i="7" s="1"/>
  <c r="D256" i="13"/>
  <c r="D252" i="13"/>
  <c r="C252" i="13"/>
  <c r="D240" i="13"/>
  <c r="C240" i="13"/>
  <c r="D236" i="13"/>
  <c r="C236" i="13"/>
  <c r="D228" i="13"/>
  <c r="C228" i="13"/>
  <c r="D224" i="13"/>
  <c r="C224" i="13"/>
  <c r="D220" i="13"/>
  <c r="C220" i="13"/>
  <c r="D208" i="13"/>
  <c r="D204" i="13"/>
  <c r="C204" i="13"/>
  <c r="D196" i="13"/>
  <c r="C196" i="13"/>
  <c r="D188" i="13"/>
  <c r="C188" i="13"/>
  <c r="D172" i="13"/>
  <c r="C172" i="13"/>
  <c r="D168" i="13"/>
  <c r="C168" i="13"/>
  <c r="D164" i="13"/>
  <c r="C164" i="13"/>
  <c r="D156" i="13"/>
  <c r="C156" i="13"/>
  <c r="D152" i="13"/>
  <c r="C152" i="13"/>
  <c r="D144" i="13"/>
  <c r="D254" i="13"/>
  <c r="C254" i="13"/>
  <c r="D246" i="13"/>
  <c r="C246" i="13"/>
  <c r="C242" i="13"/>
  <c r="D238" i="13"/>
  <c r="C238" i="13"/>
  <c r="D222" i="13"/>
  <c r="C222" i="13"/>
  <c r="D210" i="13"/>
  <c r="C210" i="13"/>
  <c r="D206" i="13"/>
  <c r="C206" i="13"/>
  <c r="C202" i="13"/>
  <c r="D198" i="13"/>
  <c r="C198" i="13"/>
  <c r="C194" i="13"/>
  <c r="C186" i="13"/>
  <c r="D182" i="13"/>
  <c r="C182" i="13"/>
  <c r="D174" i="13"/>
  <c r="C174" i="13"/>
  <c r="D166" i="13"/>
  <c r="C166" i="13"/>
  <c r="D154" i="13"/>
  <c r="C154" i="13"/>
  <c r="D150" i="13"/>
  <c r="C150" i="13"/>
  <c r="C142" i="13"/>
  <c r="H62" i="8"/>
  <c r="I25" i="7"/>
  <c r="D11" i="4"/>
  <c r="I24" i="7"/>
  <c r="H47" i="8"/>
  <c r="A258" i="6"/>
  <c r="B257" i="6"/>
  <c r="A247" i="6"/>
  <c r="B246" i="6"/>
  <c r="A228" i="6"/>
  <c r="B227" i="6"/>
  <c r="A237" i="6"/>
  <c r="B236" i="6"/>
  <c r="H54" i="8"/>
  <c r="H58" i="8"/>
  <c r="D9" i="4"/>
  <c r="A217" i="6"/>
  <c r="B216" i="6"/>
  <c r="E21" i="4"/>
  <c r="D15" i="4"/>
  <c r="D5" i="4"/>
  <c r="D8" i="4"/>
  <c r="B406" i="15"/>
  <c r="A407" i="15"/>
  <c r="A391" i="15"/>
  <c r="B390" i="15"/>
  <c r="H32" i="8"/>
  <c r="B374" i="15"/>
  <c r="A375" i="15"/>
  <c r="A358" i="15"/>
  <c r="B357" i="15"/>
  <c r="B342" i="15"/>
  <c r="A343" i="15"/>
  <c r="A326" i="15"/>
  <c r="B325" i="15"/>
  <c r="D7" i="4"/>
  <c r="H35" i="6"/>
  <c r="H39" i="6"/>
  <c r="D3" i="4"/>
  <c r="D13" i="4"/>
  <c r="D21" i="4"/>
  <c r="D23" i="4"/>
  <c r="K12" i="7" l="1"/>
  <c r="I30" i="7"/>
  <c r="Q11" i="7"/>
  <c r="O14" i="7"/>
  <c r="K27" i="7"/>
  <c r="A75" i="13"/>
  <c r="A209" i="13"/>
  <c r="K22" i="7"/>
  <c r="O6" i="7"/>
  <c r="C35" i="13"/>
  <c r="D171" i="13"/>
  <c r="C61" i="13"/>
  <c r="B249" i="13"/>
  <c r="A170" i="13"/>
  <c r="B95" i="13"/>
  <c r="A66" i="13"/>
  <c r="B46" i="13"/>
  <c r="C155" i="13"/>
  <c r="H5" i="8"/>
  <c r="H17" i="8"/>
  <c r="D186" i="13"/>
  <c r="C248" i="13"/>
  <c r="B279" i="13"/>
  <c r="B167" i="13"/>
  <c r="B231" i="13"/>
  <c r="Q7" i="7"/>
  <c r="A159" i="13"/>
  <c r="A191" i="13"/>
  <c r="A68" i="13"/>
  <c r="Q13" i="7"/>
  <c r="Q29" i="7"/>
  <c r="B32" i="13"/>
  <c r="A119" i="13"/>
  <c r="B31" i="13"/>
  <c r="B61" i="13"/>
  <c r="Q20" i="7"/>
  <c r="B34" i="13"/>
  <c r="B14" i="13"/>
  <c r="A257" i="13"/>
  <c r="A290" i="13"/>
  <c r="D170" i="13"/>
  <c r="D63" i="13"/>
  <c r="C75" i="13"/>
  <c r="C167" i="13"/>
  <c r="B272" i="13"/>
  <c r="B290" i="13"/>
  <c r="G8" i="8"/>
  <c r="A110" i="13"/>
  <c r="A137" i="13"/>
  <c r="B127" i="13"/>
  <c r="B159" i="13"/>
  <c r="A61" i="13"/>
  <c r="C170" i="13"/>
  <c r="C63" i="13"/>
  <c r="D142" i="13"/>
  <c r="D194" i="13"/>
  <c r="C127" i="13"/>
  <c r="C231" i="13"/>
  <c r="B223" i="13"/>
  <c r="D191" i="13"/>
  <c r="D153" i="13"/>
  <c r="C229" i="13"/>
  <c r="D127" i="13"/>
  <c r="A287" i="13"/>
  <c r="A255" i="13"/>
  <c r="A219" i="13"/>
  <c r="A233" i="13"/>
  <c r="B186" i="13"/>
  <c r="C272" i="13"/>
  <c r="B171" i="13"/>
  <c r="C290" i="13"/>
  <c r="F8" i="8"/>
  <c r="B68" i="13"/>
  <c r="K5" i="7"/>
  <c r="I18" i="7"/>
  <c r="B41" i="13"/>
  <c r="A223" i="13"/>
  <c r="B191" i="13"/>
  <c r="I2" i="7"/>
  <c r="C219" i="13"/>
  <c r="C233" i="13"/>
  <c r="D272" i="13"/>
  <c r="B105" i="13"/>
  <c r="K30" i="7"/>
  <c r="C23" i="13"/>
  <c r="A59" i="13"/>
  <c r="C295" i="13"/>
  <c r="D271" i="13"/>
  <c r="C239" i="13"/>
  <c r="B251" i="13"/>
  <c r="D265" i="13"/>
  <c r="A192" i="13"/>
  <c r="C80" i="13"/>
  <c r="D74" i="13"/>
  <c r="K21" i="7"/>
  <c r="B295" i="13"/>
  <c r="B192" i="13"/>
  <c r="B17" i="13"/>
  <c r="B144" i="13"/>
  <c r="C214" i="13"/>
  <c r="C184" i="13"/>
  <c r="A295" i="13"/>
  <c r="A19" i="13"/>
  <c r="C17" i="13"/>
  <c r="C143" i="13"/>
  <c r="C273" i="13"/>
  <c r="C81" i="13"/>
  <c r="A211" i="13"/>
  <c r="D239" i="13"/>
  <c r="C251" i="13"/>
  <c r="A49" i="13"/>
  <c r="B148" i="13"/>
  <c r="B119" i="13"/>
  <c r="A158" i="13"/>
  <c r="A144" i="13"/>
  <c r="B55" i="13"/>
  <c r="A81" i="13"/>
  <c r="Q30" i="7"/>
  <c r="D207" i="13"/>
  <c r="C91" i="13"/>
  <c r="D91" i="13"/>
  <c r="C19" i="13"/>
  <c r="D17" i="13"/>
  <c r="D143" i="13"/>
  <c r="D81" i="13"/>
  <c r="C211" i="13"/>
  <c r="A235" i="13"/>
  <c r="D251" i="13"/>
  <c r="C288" i="13"/>
  <c r="A234" i="13"/>
  <c r="A143" i="13"/>
  <c r="O8" i="7"/>
  <c r="A91" i="13"/>
  <c r="A267" i="13"/>
  <c r="A36" i="13"/>
  <c r="B36" i="13"/>
  <c r="B112" i="13"/>
  <c r="B49" i="13"/>
  <c r="A80" i="13"/>
  <c r="D266" i="13"/>
  <c r="C235" i="13"/>
  <c r="D51" i="13"/>
  <c r="D175" i="13"/>
  <c r="D36" i="13"/>
  <c r="D235" i="13"/>
  <c r="B267" i="13"/>
  <c r="A266" i="13"/>
  <c r="B74" i="13"/>
  <c r="K24" i="7"/>
  <c r="K6" i="7"/>
  <c r="B16" i="13"/>
  <c r="B48" i="13"/>
  <c r="A239" i="13"/>
  <c r="C49" i="13"/>
  <c r="B263" i="13"/>
  <c r="C175" i="13"/>
  <c r="D211" i="13"/>
  <c r="B234" i="13"/>
  <c r="A175" i="13"/>
  <c r="C192" i="13"/>
  <c r="C263" i="13"/>
  <c r="Q18" i="7"/>
  <c r="D234" i="13"/>
  <c r="C87" i="13"/>
  <c r="C48" i="13"/>
  <c r="C97" i="13"/>
  <c r="E9" i="8"/>
  <c r="E8" i="7" s="1"/>
  <c r="Q12" i="7"/>
  <c r="A29" i="13"/>
  <c r="B207" i="13"/>
  <c r="K20" i="7"/>
  <c r="K16" i="7"/>
  <c r="K10" i="7"/>
  <c r="B80" i="13"/>
  <c r="A190" i="13"/>
  <c r="B190" i="13"/>
  <c r="A88" i="13"/>
  <c r="A120" i="13"/>
  <c r="A165" i="13"/>
  <c r="A38" i="13"/>
  <c r="D158" i="13"/>
  <c r="C140" i="13"/>
  <c r="C176" i="13"/>
  <c r="D212" i="13"/>
  <c r="C279" i="13"/>
  <c r="C223" i="13"/>
  <c r="A107" i="13"/>
  <c r="D6" i="13"/>
  <c r="D35" i="13"/>
  <c r="D114" i="13"/>
  <c r="C58" i="13"/>
  <c r="C85" i="13"/>
  <c r="C209" i="13"/>
  <c r="A217" i="13"/>
  <c r="A225" i="13"/>
  <c r="A180" i="13"/>
  <c r="B194" i="13"/>
  <c r="C257" i="13"/>
  <c r="C259" i="13"/>
  <c r="C130" i="13"/>
  <c r="B6" i="13"/>
  <c r="A26" i="13"/>
  <c r="A58" i="13"/>
  <c r="D34" i="13"/>
  <c r="C34" i="13"/>
  <c r="A188" i="13"/>
  <c r="B188" i="13"/>
  <c r="B220" i="13"/>
  <c r="A220" i="13"/>
  <c r="B252" i="13"/>
  <c r="A252" i="13"/>
  <c r="D284" i="13"/>
  <c r="C284" i="13"/>
  <c r="A284" i="13"/>
  <c r="D14" i="13"/>
  <c r="C14" i="13"/>
  <c r="D78" i="13"/>
  <c r="C78" i="13"/>
  <c r="D110" i="13"/>
  <c r="C110" i="13"/>
  <c r="D173" i="13"/>
  <c r="B173" i="13"/>
  <c r="A173" i="13"/>
  <c r="C173" i="13"/>
  <c r="D205" i="13"/>
  <c r="C205" i="13"/>
  <c r="B205" i="13"/>
  <c r="A205" i="13"/>
  <c r="C237" i="13"/>
  <c r="B237" i="13"/>
  <c r="D269" i="13"/>
  <c r="B269" i="13"/>
  <c r="A269" i="13"/>
  <c r="C269" i="13"/>
  <c r="D301" i="13"/>
  <c r="C301" i="13"/>
  <c r="B301" i="13"/>
  <c r="A301" i="13"/>
  <c r="A198" i="13"/>
  <c r="B198" i="13"/>
  <c r="D270" i="13"/>
  <c r="B270" i="13"/>
  <c r="C270" i="13"/>
  <c r="D32" i="13"/>
  <c r="C32" i="13"/>
  <c r="D96" i="13"/>
  <c r="C96" i="13"/>
  <c r="D70" i="13"/>
  <c r="C70" i="13"/>
  <c r="D134" i="13"/>
  <c r="C134" i="13"/>
  <c r="A293" i="13"/>
  <c r="B293" i="13"/>
  <c r="A230" i="13"/>
  <c r="B230" i="13"/>
  <c r="D24" i="13"/>
  <c r="C24" i="13"/>
  <c r="C6" i="13"/>
  <c r="D56" i="13"/>
  <c r="G7" i="13"/>
  <c r="A7" i="13" s="1"/>
  <c r="D65" i="13"/>
  <c r="C65" i="13"/>
  <c r="C216" i="13"/>
  <c r="C232" i="13"/>
  <c r="A279" i="13"/>
  <c r="C107" i="13"/>
  <c r="C120" i="13"/>
  <c r="D293" i="13"/>
  <c r="D58" i="13"/>
  <c r="D85" i="13"/>
  <c r="D209" i="13"/>
  <c r="D217" i="13"/>
  <c r="C225" i="13"/>
  <c r="C45" i="13"/>
  <c r="B180" i="13"/>
  <c r="B227" i="13"/>
  <c r="D257" i="13"/>
  <c r="D7" i="8"/>
  <c r="C6" i="7" s="1"/>
  <c r="D130" i="13"/>
  <c r="A53" i="13"/>
  <c r="B120" i="13"/>
  <c r="B88" i="13"/>
  <c r="A102" i="13"/>
  <c r="B33" i="13"/>
  <c r="B165" i="13"/>
  <c r="A87" i="13"/>
  <c r="B244" i="13"/>
  <c r="A244" i="13"/>
  <c r="B262" i="13"/>
  <c r="A262" i="13"/>
  <c r="C178" i="13"/>
  <c r="C132" i="13"/>
  <c r="C180" i="13"/>
  <c r="C55" i="13"/>
  <c r="C119" i="13"/>
  <c r="C129" i="13"/>
  <c r="C159" i="13"/>
  <c r="C165" i="13"/>
  <c r="C262" i="13"/>
  <c r="C60" i="13"/>
  <c r="D225" i="13"/>
  <c r="B217" i="13"/>
  <c r="G7" i="8"/>
  <c r="C88" i="13"/>
  <c r="A294" i="13"/>
  <c r="B82" i="13"/>
  <c r="C177" i="13"/>
  <c r="B37" i="13"/>
  <c r="B261" i="13"/>
  <c r="B134" i="13"/>
  <c r="B24" i="13"/>
  <c r="A33" i="13"/>
  <c r="A55" i="13"/>
  <c r="A70" i="13"/>
  <c r="D101" i="13"/>
  <c r="C101" i="13"/>
  <c r="A228" i="13"/>
  <c r="B228" i="13"/>
  <c r="A260" i="13"/>
  <c r="B260" i="13"/>
  <c r="D292" i="13"/>
  <c r="B292" i="13"/>
  <c r="C292" i="13"/>
  <c r="A292" i="13"/>
  <c r="D86" i="13"/>
  <c r="C86" i="13"/>
  <c r="D118" i="13"/>
  <c r="C118" i="13"/>
  <c r="D149" i="13"/>
  <c r="C149" i="13"/>
  <c r="D181" i="13"/>
  <c r="B181" i="13"/>
  <c r="C181" i="13"/>
  <c r="A181" i="13"/>
  <c r="D245" i="13"/>
  <c r="B245" i="13"/>
  <c r="B277" i="13"/>
  <c r="A277" i="13"/>
  <c r="B174" i="13"/>
  <c r="A174" i="13"/>
  <c r="A206" i="13"/>
  <c r="B206" i="13"/>
  <c r="B246" i="13"/>
  <c r="A246" i="13"/>
  <c r="B214" i="13"/>
  <c r="A214" i="13"/>
  <c r="D72" i="13"/>
  <c r="C72" i="13"/>
  <c r="C124" i="13"/>
  <c r="A177" i="13"/>
  <c r="D177" i="13"/>
  <c r="B158" i="13"/>
  <c r="A85" i="13"/>
  <c r="D276" i="13"/>
  <c r="C276" i="13"/>
  <c r="A276" i="13"/>
  <c r="F7" i="8"/>
  <c r="B130" i="13"/>
  <c r="D230" i="13"/>
  <c r="C148" i="13"/>
  <c r="C123" i="13"/>
  <c r="C38" i="13"/>
  <c r="D227" i="13"/>
  <c r="C294" i="13"/>
  <c r="C139" i="13"/>
  <c r="D108" i="13"/>
  <c r="A45" i="13"/>
  <c r="C11" i="13"/>
  <c r="A117" i="13"/>
  <c r="B87" i="13"/>
  <c r="A148" i="13"/>
  <c r="B38" i="13"/>
  <c r="B129" i="13"/>
  <c r="D18" i="13"/>
  <c r="C18" i="13"/>
  <c r="D77" i="13"/>
  <c r="C77" i="13"/>
  <c r="D141" i="13"/>
  <c r="C141" i="13"/>
  <c r="B236" i="13"/>
  <c r="A236" i="13"/>
  <c r="D268" i="13"/>
  <c r="B268" i="13"/>
  <c r="A268" i="13"/>
  <c r="D300" i="13"/>
  <c r="C300" i="13"/>
  <c r="A300" i="13"/>
  <c r="D30" i="13"/>
  <c r="C30" i="13"/>
  <c r="D94" i="13"/>
  <c r="C94" i="13"/>
  <c r="D126" i="13"/>
  <c r="C126" i="13"/>
  <c r="D189" i="13"/>
  <c r="C189" i="13"/>
  <c r="B189" i="13"/>
  <c r="A189" i="13"/>
  <c r="D253" i="13"/>
  <c r="B253" i="13"/>
  <c r="C253" i="13"/>
  <c r="D285" i="13"/>
  <c r="C285" i="13"/>
  <c r="A285" i="13"/>
  <c r="A182" i="13"/>
  <c r="B182" i="13"/>
  <c r="B222" i="13"/>
  <c r="A222" i="13"/>
  <c r="B254" i="13"/>
  <c r="A254" i="13"/>
  <c r="D16" i="13"/>
  <c r="C16" i="13"/>
  <c r="D26" i="13"/>
  <c r="C26" i="13"/>
  <c r="B212" i="13"/>
  <c r="A212" i="13"/>
  <c r="D102" i="13"/>
  <c r="C102" i="13"/>
  <c r="D197" i="13"/>
  <c r="A197" i="13"/>
  <c r="C197" i="13"/>
  <c r="B197" i="13"/>
  <c r="D261" i="13"/>
  <c r="A261" i="13"/>
  <c r="C244" i="13"/>
  <c r="D75" i="13"/>
  <c r="D229" i="13"/>
  <c r="C230" i="13"/>
  <c r="D262" i="13"/>
  <c r="E7" i="8"/>
  <c r="E7" i="4" s="1"/>
  <c r="C190" i="13"/>
  <c r="C250" i="13"/>
  <c r="B247" i="13"/>
  <c r="D190" i="13"/>
  <c r="C247" i="13"/>
  <c r="A229" i="13"/>
  <c r="C117" i="13"/>
  <c r="D294" i="13"/>
  <c r="B45" i="13"/>
  <c r="B11" i="13"/>
  <c r="A134" i="13"/>
  <c r="A24" i="13"/>
  <c r="B70" i="13"/>
  <c r="B117" i="13"/>
  <c r="O22" i="7"/>
  <c r="H21" i="8"/>
  <c r="I12" i="7"/>
  <c r="I28" i="7"/>
  <c r="Q23" i="7"/>
  <c r="I29" i="7"/>
  <c r="O26" i="7"/>
  <c r="A23" i="13"/>
  <c r="A11" i="13"/>
  <c r="A21" i="13"/>
  <c r="A5" i="13"/>
  <c r="A15" i="13"/>
  <c r="B23" i="13"/>
  <c r="B19" i="13"/>
  <c r="B21" i="13"/>
  <c r="H35" i="8"/>
  <c r="H25" i="8"/>
  <c r="O9" i="7"/>
  <c r="C19" i="7"/>
  <c r="O3" i="7"/>
  <c r="H4" i="8"/>
  <c r="O23" i="7"/>
  <c r="C26" i="3"/>
  <c r="K18" i="7"/>
  <c r="O24" i="7"/>
  <c r="I17" i="7"/>
  <c r="H38" i="8"/>
  <c r="E12" i="3" s="1"/>
  <c r="O4" i="7"/>
  <c r="O21" i="7"/>
  <c r="K19" i="7"/>
  <c r="E22" i="7"/>
  <c r="I26" i="7"/>
  <c r="C25" i="3"/>
  <c r="I20" i="7"/>
  <c r="I19" i="7"/>
  <c r="C15" i="7"/>
  <c r="O2" i="7"/>
  <c r="K28" i="7"/>
  <c r="H33" i="8"/>
  <c r="C77" i="3" s="1"/>
  <c r="O16" i="7"/>
  <c r="H60" i="8"/>
  <c r="C103" i="3" s="1"/>
  <c r="H74" i="8"/>
  <c r="I21" i="7"/>
  <c r="O20" i="7"/>
  <c r="I11" i="7"/>
  <c r="O1" i="7"/>
  <c r="H55" i="8"/>
  <c r="K29" i="7"/>
  <c r="C23" i="7"/>
  <c r="E18" i="7"/>
  <c r="I1" i="7"/>
  <c r="O19" i="7"/>
  <c r="K11" i="7"/>
  <c r="C30" i="7"/>
  <c r="C29" i="7"/>
  <c r="H139" i="8"/>
  <c r="G27" i="3" s="1"/>
  <c r="O28" i="7"/>
  <c r="H28" i="8"/>
  <c r="A83" i="13"/>
  <c r="O5" i="7"/>
  <c r="C35" i="7"/>
  <c r="Q10" i="7"/>
  <c r="E40" i="7"/>
  <c r="H98" i="8"/>
  <c r="J38" i="3" s="1"/>
  <c r="I42" i="7"/>
  <c r="H138" i="8"/>
  <c r="G40" i="3" s="1"/>
  <c r="O27" i="7"/>
  <c r="H37" i="8"/>
  <c r="D51" i="3" s="1"/>
  <c r="C36" i="7"/>
  <c r="H53" i="8"/>
  <c r="C52" i="7"/>
  <c r="H48" i="8"/>
  <c r="C47" i="7"/>
  <c r="H166" i="8"/>
  <c r="L144" i="3" s="1"/>
  <c r="O55" i="7"/>
  <c r="B275" i="13"/>
  <c r="A275" i="13"/>
  <c r="A291" i="13"/>
  <c r="B291" i="13"/>
  <c r="C121" i="13"/>
  <c r="C83" i="13"/>
  <c r="H154" i="8"/>
  <c r="J131" i="3" s="1"/>
  <c r="O43" i="7"/>
  <c r="H52" i="8"/>
  <c r="C51" i="7"/>
  <c r="H163" i="8"/>
  <c r="L27" i="3" s="1"/>
  <c r="O52" i="7"/>
  <c r="G8" i="13"/>
  <c r="A8" i="13" s="1"/>
  <c r="E8" i="8"/>
  <c r="E7" i="7" s="1"/>
  <c r="D8" i="8"/>
  <c r="G10" i="13"/>
  <c r="A10" i="4"/>
  <c r="H10" i="4" s="1"/>
  <c r="E10" i="8"/>
  <c r="E9" i="7" s="1"/>
  <c r="G10" i="8"/>
  <c r="H39" i="8"/>
  <c r="C38" i="7"/>
  <c r="H104" i="8"/>
  <c r="K103" i="3" s="1"/>
  <c r="I48" i="7"/>
  <c r="H144" i="8"/>
  <c r="O33" i="7"/>
  <c r="H91" i="8"/>
  <c r="I35" i="7"/>
  <c r="D259" i="13"/>
  <c r="B259" i="13"/>
  <c r="O11" i="7"/>
  <c r="C41" i="7"/>
  <c r="B83" i="13"/>
  <c r="Q5" i="7"/>
  <c r="E35" i="7"/>
  <c r="Q14" i="7"/>
  <c r="E44" i="7"/>
  <c r="H18" i="8"/>
  <c r="H45" i="8"/>
  <c r="G25" i="3" s="1"/>
  <c r="C44" i="7"/>
  <c r="H92" i="8"/>
  <c r="I129" i="3" s="1"/>
  <c r="I36" i="7"/>
  <c r="A242" i="13"/>
  <c r="H146" i="8"/>
  <c r="I79" i="3" s="1"/>
  <c r="O35" i="7"/>
  <c r="H153" i="8"/>
  <c r="J53" i="3" s="1"/>
  <c r="O42" i="7"/>
  <c r="H90" i="8"/>
  <c r="I77" i="3" s="1"/>
  <c r="I34" i="7"/>
  <c r="H162" i="8"/>
  <c r="L14" i="3" s="1"/>
  <c r="O51" i="7"/>
  <c r="H108" i="8"/>
  <c r="L38" i="3" s="1"/>
  <c r="I52" i="7"/>
  <c r="H87" i="8"/>
  <c r="H77" i="3" s="1"/>
  <c r="I31" i="7"/>
  <c r="H102" i="8"/>
  <c r="K129" i="3" s="1"/>
  <c r="I46" i="7"/>
  <c r="I27" i="7"/>
  <c r="C14" i="7"/>
  <c r="C146" i="13"/>
  <c r="C28" i="7"/>
  <c r="Q9" i="7"/>
  <c r="E39" i="7"/>
  <c r="B265" i="13"/>
  <c r="H107" i="8"/>
  <c r="L116" i="3" s="1"/>
  <c r="I51" i="7"/>
  <c r="H161" i="8"/>
  <c r="K79" i="3" s="1"/>
  <c r="O50" i="7"/>
  <c r="Q25" i="7"/>
  <c r="H140" i="8"/>
  <c r="H40" i="3" s="1"/>
  <c r="O29" i="7"/>
  <c r="H155" i="8"/>
  <c r="J92" i="3" s="1"/>
  <c r="O44" i="7"/>
  <c r="H88" i="8"/>
  <c r="I32" i="7"/>
  <c r="H105" i="8"/>
  <c r="I49" i="7"/>
  <c r="H165" i="8"/>
  <c r="L131" i="3" s="1"/>
  <c r="O54" i="7"/>
  <c r="H148" i="8"/>
  <c r="O37" i="7"/>
  <c r="D299" i="13"/>
  <c r="B299" i="13"/>
  <c r="A299" i="13"/>
  <c r="C299" i="13"/>
  <c r="H106" i="8"/>
  <c r="K116" i="3" s="1"/>
  <c r="I50" i="7"/>
  <c r="H96" i="8"/>
  <c r="J25" i="3" s="1"/>
  <c r="I40" i="7"/>
  <c r="H49" i="8"/>
  <c r="C48" i="7"/>
  <c r="H89" i="8"/>
  <c r="I33" i="7"/>
  <c r="F10" i="8"/>
  <c r="H100" i="8"/>
  <c r="J142" i="3" s="1"/>
  <c r="I44" i="7"/>
  <c r="H101" i="8"/>
  <c r="K64" i="3" s="1"/>
  <c r="I45" i="7"/>
  <c r="H56" i="8"/>
  <c r="K12" i="3" s="1"/>
  <c r="C55" i="7"/>
  <c r="H160" i="8"/>
  <c r="K66" i="3" s="1"/>
  <c r="O49" i="7"/>
  <c r="D283" i="13"/>
  <c r="B283" i="13"/>
  <c r="A283" i="13"/>
  <c r="C21" i="7"/>
  <c r="Q1" i="7"/>
  <c r="E31" i="7"/>
  <c r="O15" i="7"/>
  <c r="C45" i="7"/>
  <c r="Q6" i="7"/>
  <c r="E36" i="7"/>
  <c r="C74" i="13"/>
  <c r="G9" i="13"/>
  <c r="D9" i="8"/>
  <c r="G9" i="8"/>
  <c r="F9" i="8"/>
  <c r="H150" i="8"/>
  <c r="I53" i="3" s="1"/>
  <c r="O39" i="7"/>
  <c r="H51" i="8"/>
  <c r="C50" i="7"/>
  <c r="Q2" i="7"/>
  <c r="E32" i="7"/>
  <c r="H97" i="8"/>
  <c r="J12" i="3" s="1"/>
  <c r="I41" i="7"/>
  <c r="Q3" i="7"/>
  <c r="E33" i="7"/>
  <c r="H14" i="8"/>
  <c r="C26" i="7"/>
  <c r="A9" i="13"/>
  <c r="B51" i="13"/>
  <c r="Q15" i="7"/>
  <c r="E45" i="7"/>
  <c r="Q8" i="7"/>
  <c r="E38" i="7"/>
  <c r="C265" i="13"/>
  <c r="O12" i="7"/>
  <c r="C42" i="7"/>
  <c r="H40" i="8"/>
  <c r="E64" i="3" s="1"/>
  <c r="C39" i="7"/>
  <c r="H99" i="8"/>
  <c r="J77" i="3" s="1"/>
  <c r="I43" i="7"/>
  <c r="B90" i="13"/>
  <c r="H147" i="8"/>
  <c r="I92" i="3" s="1"/>
  <c r="O36" i="7"/>
  <c r="H110" i="8"/>
  <c r="L90" i="3" s="1"/>
  <c r="I54" i="7"/>
  <c r="Q21" i="7"/>
  <c r="H159" i="8"/>
  <c r="O48" i="7"/>
  <c r="H145" i="8"/>
  <c r="I40" i="3" s="1"/>
  <c r="O34" i="7"/>
  <c r="I3" i="7"/>
  <c r="D39" i="3"/>
  <c r="A2" i="13"/>
  <c r="C11" i="7"/>
  <c r="I4" i="7"/>
  <c r="D37" i="3"/>
  <c r="D32" i="3" s="1"/>
  <c r="H43" i="8"/>
  <c r="J27" i="3" s="1"/>
  <c r="I13" i="7"/>
  <c r="K3" i="7"/>
  <c r="G39" i="3"/>
  <c r="H11" i="8"/>
  <c r="K4" i="7"/>
  <c r="V80" i="5"/>
  <c r="I80" i="5" s="1"/>
  <c r="E11" i="3"/>
  <c r="H13" i="8"/>
  <c r="H46" i="8"/>
  <c r="G77" i="3" s="1"/>
  <c r="K8" i="7"/>
  <c r="H336" i="3"/>
  <c r="H331" i="3" s="1"/>
  <c r="K7" i="7"/>
  <c r="S100" i="5"/>
  <c r="F100" i="5" s="1"/>
  <c r="T100" i="5"/>
  <c r="G100" i="5" s="1"/>
  <c r="I219" i="3"/>
  <c r="I214" i="3" s="1"/>
  <c r="C272" i="3"/>
  <c r="K193" i="3"/>
  <c r="K188" i="3" s="1"/>
  <c r="D99" i="13"/>
  <c r="H298" i="3"/>
  <c r="U45" i="5"/>
  <c r="H45" i="5" s="1"/>
  <c r="D11" i="3"/>
  <c r="D7" i="3" s="1"/>
  <c r="R40" i="5"/>
  <c r="E40" i="5" s="1"/>
  <c r="H27" i="8"/>
  <c r="I7" i="7"/>
  <c r="C218" i="13"/>
  <c r="C200" i="13"/>
  <c r="C131" i="13"/>
  <c r="C336" i="3"/>
  <c r="C331" i="3" s="1"/>
  <c r="L271" i="3"/>
  <c r="L266" i="3" s="1"/>
  <c r="L129" i="3"/>
  <c r="Q55" i="5"/>
  <c r="D55" i="5" s="1"/>
  <c r="C37" i="3"/>
  <c r="C32" i="3" s="1"/>
  <c r="S5" i="5"/>
  <c r="F5" i="5" s="1"/>
  <c r="H11" i="3"/>
  <c r="H6" i="3" s="1"/>
  <c r="I6" i="7"/>
  <c r="T15" i="5"/>
  <c r="G15" i="5" s="1"/>
  <c r="D241" i="13"/>
  <c r="C116" i="13"/>
  <c r="A139" i="13"/>
  <c r="B139" i="13"/>
  <c r="B154" i="13"/>
  <c r="A154" i="13"/>
  <c r="D29" i="13"/>
  <c r="C29" i="13"/>
  <c r="B140" i="13"/>
  <c r="A140" i="13"/>
  <c r="A218" i="13"/>
  <c r="B218" i="13"/>
  <c r="C226" i="13"/>
  <c r="X85" i="5"/>
  <c r="K85" i="5" s="1"/>
  <c r="G11" i="3"/>
  <c r="D310" i="3"/>
  <c r="D305" i="3" s="1"/>
  <c r="P60" i="5"/>
  <c r="C60" i="5" s="1"/>
  <c r="I271" i="3"/>
  <c r="I266" i="3" s="1"/>
  <c r="I310" i="3"/>
  <c r="I305" i="3" s="1"/>
  <c r="D194" i="3"/>
  <c r="L220" i="3"/>
  <c r="K11" i="3"/>
  <c r="K6" i="3" s="1"/>
  <c r="C12" i="3"/>
  <c r="F11" i="3"/>
  <c r="F6" i="3" s="1"/>
  <c r="L232" i="3"/>
  <c r="L227" i="3" s="1"/>
  <c r="H36" i="8"/>
  <c r="D64" i="3" s="1"/>
  <c r="H19" i="8"/>
  <c r="D25" i="3" s="1"/>
  <c r="F39" i="3"/>
  <c r="B123" i="13"/>
  <c r="A123" i="13"/>
  <c r="B35" i="13"/>
  <c r="D169" i="13"/>
  <c r="B169" i="13"/>
  <c r="C169" i="13"/>
  <c r="A169" i="13"/>
  <c r="B13" i="13"/>
  <c r="D82" i="13"/>
  <c r="C82" i="13"/>
  <c r="B210" i="13"/>
  <c r="A210" i="13"/>
  <c r="D98" i="13"/>
  <c r="C98" i="13"/>
  <c r="A98" i="13"/>
  <c r="B98" i="13"/>
  <c r="B224" i="13"/>
  <c r="A224" i="13"/>
  <c r="B240" i="13"/>
  <c r="A240" i="13"/>
  <c r="A106" i="13"/>
  <c r="B106" i="13"/>
  <c r="D76" i="13"/>
  <c r="C76" i="13"/>
  <c r="B155" i="13"/>
  <c r="A155" i="13"/>
  <c r="D185" i="13"/>
  <c r="A185" i="13"/>
  <c r="C185" i="13"/>
  <c r="B185" i="13"/>
  <c r="A100" i="13"/>
  <c r="B100" i="13"/>
  <c r="L298" i="3"/>
  <c r="H23" i="8"/>
  <c r="G38" i="3" s="1"/>
  <c r="C274" i="13"/>
  <c r="A116" i="13"/>
  <c r="B116" i="13"/>
  <c r="D195" i="13"/>
  <c r="A195" i="13"/>
  <c r="C195" i="13"/>
  <c r="F324" i="3"/>
  <c r="G207" i="3"/>
  <c r="H181" i="3"/>
  <c r="Q100" i="5"/>
  <c r="D100" i="5" s="1"/>
  <c r="F37" i="3"/>
  <c r="F32" i="3" s="1"/>
  <c r="H42" i="8"/>
  <c r="I27" i="3" s="1"/>
  <c r="D242" i="13"/>
  <c r="C258" i="13"/>
  <c r="C100" i="13"/>
  <c r="B274" i="13"/>
  <c r="B146" i="13"/>
  <c r="A146" i="13"/>
  <c r="D90" i="13"/>
  <c r="C90" i="13"/>
  <c r="B114" i="13"/>
  <c r="A114" i="13"/>
  <c r="D122" i="13"/>
  <c r="C122" i="13"/>
  <c r="B122" i="13"/>
  <c r="A122" i="13"/>
  <c r="B208" i="13"/>
  <c r="A208" i="13"/>
  <c r="B248" i="13"/>
  <c r="A248" i="13"/>
  <c r="D53" i="13"/>
  <c r="C53" i="13"/>
  <c r="B147" i="13"/>
  <c r="A147" i="13"/>
  <c r="K313" i="3"/>
  <c r="B131" i="13"/>
  <c r="A131" i="13"/>
  <c r="A13" i="13"/>
  <c r="G324" i="3"/>
  <c r="I311" i="3"/>
  <c r="I220" i="3"/>
  <c r="K76" i="3"/>
  <c r="K71" i="3" s="1"/>
  <c r="C233" i="3"/>
  <c r="K232" i="3"/>
  <c r="K227" i="3" s="1"/>
  <c r="I14" i="7"/>
  <c r="D258" i="13"/>
  <c r="W10" i="5"/>
  <c r="J10" i="5" s="1"/>
  <c r="J105" i="3"/>
  <c r="J155" i="3"/>
  <c r="A288" i="13"/>
  <c r="D100" i="13"/>
  <c r="A258" i="13"/>
  <c r="D274" i="13"/>
  <c r="B273" i="13"/>
  <c r="A273" i="13"/>
  <c r="B250" i="13"/>
  <c r="A250" i="13"/>
  <c r="D138" i="13"/>
  <c r="B138" i="13"/>
  <c r="A138" i="13"/>
  <c r="C138" i="13"/>
  <c r="B163" i="13"/>
  <c r="A163" i="13"/>
  <c r="D264" i="13"/>
  <c r="B264" i="13"/>
  <c r="C264" i="13"/>
  <c r="A264" i="13"/>
  <c r="E116" i="3"/>
  <c r="E324" i="3"/>
  <c r="I155" i="3"/>
  <c r="B288" i="13"/>
  <c r="A202" i="13"/>
  <c r="B202" i="13"/>
  <c r="D201" i="13"/>
  <c r="C201" i="13"/>
  <c r="B201" i="13"/>
  <c r="A201" i="13"/>
  <c r="B216" i="13"/>
  <c r="A216" i="13"/>
  <c r="B232" i="13"/>
  <c r="A232" i="13"/>
  <c r="D84" i="13"/>
  <c r="C84" i="13"/>
  <c r="B99" i="13"/>
  <c r="A99" i="13"/>
  <c r="B178" i="13"/>
  <c r="A178" i="13"/>
  <c r="J246" i="3"/>
  <c r="H10" i="8"/>
  <c r="E103" i="3"/>
  <c r="K1" i="7"/>
  <c r="I15" i="7"/>
  <c r="C241" i="13"/>
  <c r="D145" i="13"/>
  <c r="C145" i="13"/>
  <c r="A145" i="13"/>
  <c r="B145" i="13"/>
  <c r="A153" i="13"/>
  <c r="B153" i="13"/>
  <c r="B256" i="13"/>
  <c r="A256" i="13"/>
  <c r="B108" i="13"/>
  <c r="A108" i="13"/>
  <c r="A124" i="13"/>
  <c r="B124" i="13"/>
  <c r="C298" i="3"/>
  <c r="W20" i="5"/>
  <c r="J20" i="5" s="1"/>
  <c r="E272" i="3"/>
  <c r="V85" i="5"/>
  <c r="I85" i="5" s="1"/>
  <c r="H285" i="3"/>
  <c r="K324" i="3"/>
  <c r="L337" i="3"/>
  <c r="H337" i="3"/>
  <c r="E336" i="3"/>
  <c r="E331" i="3" s="1"/>
  <c r="J336" i="3"/>
  <c r="J331" i="3" s="1"/>
  <c r="I284" i="3"/>
  <c r="I279" i="3" s="1"/>
  <c r="S15" i="5"/>
  <c r="F15" i="5" s="1"/>
  <c r="Q5" i="5"/>
  <c r="D5" i="5" s="1"/>
  <c r="G168" i="3"/>
  <c r="K285" i="3"/>
  <c r="J337" i="3"/>
  <c r="K311" i="3"/>
  <c r="L297" i="3"/>
  <c r="L292" i="3" s="1"/>
  <c r="I336" i="3"/>
  <c r="I331" i="3" s="1"/>
  <c r="D103" i="3"/>
  <c r="I64" i="3"/>
  <c r="G142" i="3"/>
  <c r="H259" i="3"/>
  <c r="C142" i="3"/>
  <c r="D233" i="3"/>
  <c r="H129" i="3"/>
  <c r="J272" i="3"/>
  <c r="X30" i="5"/>
  <c r="K30" i="5" s="1"/>
  <c r="X10" i="5"/>
  <c r="K10" i="5" s="1"/>
  <c r="X75" i="5"/>
  <c r="K75" i="5" s="1"/>
  <c r="Y85" i="5"/>
  <c r="L85" i="5" s="1"/>
  <c r="S45" i="5"/>
  <c r="F45" i="5" s="1"/>
  <c r="V20" i="5"/>
  <c r="I20" i="5" s="1"/>
  <c r="L310" i="3"/>
  <c r="L305" i="3" s="1"/>
  <c r="X15" i="5"/>
  <c r="K15" i="5" s="1"/>
  <c r="C128" i="3"/>
  <c r="C123" i="3" s="1"/>
  <c r="E63" i="3"/>
  <c r="K168" i="3"/>
  <c r="U35" i="5"/>
  <c r="H35" i="5" s="1"/>
  <c r="I115" i="3"/>
  <c r="I110" i="3" s="1"/>
  <c r="H206" i="3"/>
  <c r="H201" i="3" s="1"/>
  <c r="W60" i="5"/>
  <c r="J60" i="5" s="1"/>
  <c r="G167" i="3"/>
  <c r="K259" i="3"/>
  <c r="F338" i="3"/>
  <c r="J13" i="3"/>
  <c r="C25" i="7"/>
  <c r="Y40" i="5"/>
  <c r="L40" i="5" s="1"/>
  <c r="X55" i="5"/>
  <c r="K55" i="5" s="1"/>
  <c r="J50" i="3"/>
  <c r="J45" i="3" s="1"/>
  <c r="I50" i="3"/>
  <c r="I45" i="3" s="1"/>
  <c r="E154" i="3"/>
  <c r="E149" i="3" s="1"/>
  <c r="W70" i="5"/>
  <c r="J70" i="5" s="1"/>
  <c r="C115" i="3"/>
  <c r="C110" i="3" s="1"/>
  <c r="D89" i="3"/>
  <c r="D84" i="3" s="1"/>
  <c r="V90" i="5"/>
  <c r="I90" i="5" s="1"/>
  <c r="U50" i="5"/>
  <c r="H50" i="5" s="1"/>
  <c r="Y80" i="5"/>
  <c r="L80" i="5" s="1"/>
  <c r="S80" i="5"/>
  <c r="F80" i="5" s="1"/>
  <c r="X25" i="5"/>
  <c r="K25" i="5" s="1"/>
  <c r="F102" i="3"/>
  <c r="F97" i="3" s="1"/>
  <c r="I180" i="3"/>
  <c r="I175" i="3" s="1"/>
  <c r="G128" i="3"/>
  <c r="G123" i="3" s="1"/>
  <c r="G232" i="3"/>
  <c r="G227" i="3" s="1"/>
  <c r="L115" i="3"/>
  <c r="L110" i="3" s="1"/>
  <c r="D206" i="3"/>
  <c r="D201" i="3" s="1"/>
  <c r="L128" i="3"/>
  <c r="L123" i="3" s="1"/>
  <c r="T20" i="5"/>
  <c r="G20" i="5" s="1"/>
  <c r="S75" i="5"/>
  <c r="F75" i="5" s="1"/>
  <c r="H141" i="3"/>
  <c r="H136" i="3" s="1"/>
  <c r="J167" i="3"/>
  <c r="J162" i="3" s="1"/>
  <c r="L258" i="3"/>
  <c r="L253" i="3" s="1"/>
  <c r="C141" i="3"/>
  <c r="C136" i="3" s="1"/>
  <c r="K63" i="3"/>
  <c r="K58" i="3" s="1"/>
  <c r="F232" i="3"/>
  <c r="F227" i="3" s="1"/>
  <c r="F128" i="3"/>
  <c r="F123" i="3" s="1"/>
  <c r="S20" i="5"/>
  <c r="F20" i="5" s="1"/>
  <c r="V10" i="5"/>
  <c r="I10" i="5" s="1"/>
  <c r="P10" i="5"/>
  <c r="C10" i="5" s="1"/>
  <c r="E102" i="3"/>
  <c r="E97" i="3" s="1"/>
  <c r="E193" i="3"/>
  <c r="G258" i="3"/>
  <c r="G253" i="3" s="1"/>
  <c r="P45" i="5"/>
  <c r="Y10" i="5"/>
  <c r="L10" i="5" s="1"/>
  <c r="L37" i="3"/>
  <c r="L32" i="3" s="1"/>
  <c r="P65" i="5"/>
  <c r="Z65" i="5" s="1"/>
  <c r="J284" i="3"/>
  <c r="J279" i="3" s="1"/>
  <c r="T75" i="5"/>
  <c r="G75" i="5" s="1"/>
  <c r="R75" i="5"/>
  <c r="E75" i="5" s="1"/>
  <c r="F310" i="3"/>
  <c r="F305" i="3" s="1"/>
  <c r="K141" i="3"/>
  <c r="P35" i="5"/>
  <c r="C35" i="5" s="1"/>
  <c r="Q30" i="5"/>
  <c r="D30" i="5" s="1"/>
  <c r="E115" i="3"/>
  <c r="E110" i="3" s="1"/>
  <c r="Y15" i="5"/>
  <c r="L15" i="5" s="1"/>
  <c r="J115" i="3"/>
  <c r="J110" i="3" s="1"/>
  <c r="C24" i="3"/>
  <c r="C19" i="3" s="1"/>
  <c r="V30" i="5"/>
  <c r="I30" i="5" s="1"/>
  <c r="Y35" i="5"/>
  <c r="L35" i="5" s="1"/>
  <c r="Q40" i="5"/>
  <c r="D40" i="5" s="1"/>
  <c r="U95" i="5"/>
  <c r="H95" i="5" s="1"/>
  <c r="W75" i="5"/>
  <c r="J75" i="5" s="1"/>
  <c r="R20" i="5"/>
  <c r="E20" i="5" s="1"/>
  <c r="F115" i="3"/>
  <c r="F110" i="3" s="1"/>
  <c r="D193" i="3"/>
  <c r="D188" i="3" s="1"/>
  <c r="F141" i="3"/>
  <c r="F136" i="3" s="1"/>
  <c r="F245" i="3"/>
  <c r="F240" i="3" s="1"/>
  <c r="I10" i="7"/>
  <c r="J180" i="3"/>
  <c r="J175" i="3" s="1"/>
  <c r="S85" i="5"/>
  <c r="F85" i="5" s="1"/>
  <c r="C11" i="3"/>
  <c r="J24" i="3"/>
  <c r="J19" i="3" s="1"/>
  <c r="P30" i="5"/>
  <c r="Z30" i="5" s="1"/>
  <c r="U20" i="5"/>
  <c r="H20" i="5" s="1"/>
  <c r="R45" i="5"/>
  <c r="E45" i="5" s="1"/>
  <c r="S70" i="5"/>
  <c r="F70" i="5" s="1"/>
  <c r="R15" i="5"/>
  <c r="E15" i="5" s="1"/>
  <c r="I128" i="3"/>
  <c r="I123" i="3" s="1"/>
  <c r="E206" i="3"/>
  <c r="E201" i="3" s="1"/>
  <c r="G154" i="3"/>
  <c r="G149" i="3" s="1"/>
  <c r="E258" i="3"/>
  <c r="E253" i="3" s="1"/>
  <c r="K245" i="3"/>
  <c r="K240" i="3" s="1"/>
  <c r="L180" i="3"/>
  <c r="L175" i="3" s="1"/>
  <c r="G115" i="3"/>
  <c r="G110" i="3" s="1"/>
  <c r="K37" i="3"/>
  <c r="U75" i="5"/>
  <c r="H75" i="5" s="1"/>
  <c r="V50" i="5"/>
  <c r="I50" i="5" s="1"/>
  <c r="L193" i="3"/>
  <c r="L188" i="3" s="1"/>
  <c r="C206" i="3"/>
  <c r="C201" i="3" s="1"/>
  <c r="C245" i="3"/>
  <c r="C240" i="3" s="1"/>
  <c r="H89" i="3"/>
  <c r="H84" i="3" s="1"/>
  <c r="G89" i="3"/>
  <c r="G84" i="3" s="1"/>
  <c r="F206" i="3"/>
  <c r="F201" i="3" s="1"/>
  <c r="L102" i="3"/>
  <c r="L97" i="3" s="1"/>
  <c r="H37" i="3"/>
  <c r="H32" i="3" s="1"/>
  <c r="U15" i="5"/>
  <c r="H15" i="5" s="1"/>
  <c r="P5" i="5"/>
  <c r="C5" i="5" s="1"/>
  <c r="Q20" i="5"/>
  <c r="D20" i="5" s="1"/>
  <c r="E245" i="3"/>
  <c r="H128" i="3"/>
  <c r="H123" i="3" s="1"/>
  <c r="J193" i="3"/>
  <c r="J188" i="3" s="1"/>
  <c r="W90" i="5"/>
  <c r="J90" i="5" s="1"/>
  <c r="K284" i="3"/>
  <c r="K279" i="3" s="1"/>
  <c r="P90" i="5"/>
  <c r="Z90" i="5" s="1"/>
  <c r="C297" i="3"/>
  <c r="C292" i="3" s="1"/>
  <c r="K50" i="3"/>
  <c r="K45" i="3" s="1"/>
  <c r="Y60" i="5"/>
  <c r="L60" i="5" s="1"/>
  <c r="J141" i="3"/>
  <c r="J136" i="3" s="1"/>
  <c r="F76" i="3"/>
  <c r="F71" i="3" s="1"/>
  <c r="D76" i="3"/>
  <c r="D71" i="3" s="1"/>
  <c r="R50" i="5"/>
  <c r="E50" i="5" s="1"/>
  <c r="X50" i="5"/>
  <c r="K50" i="5" s="1"/>
  <c r="R65" i="5"/>
  <c r="E65" i="5" s="1"/>
  <c r="W65" i="5"/>
  <c r="J65" i="5" s="1"/>
  <c r="T10" i="5"/>
  <c r="G10" i="5" s="1"/>
  <c r="D141" i="3"/>
  <c r="L219" i="3"/>
  <c r="L214" i="3" s="1"/>
  <c r="F167" i="3"/>
  <c r="F162" i="3" s="1"/>
  <c r="I258" i="3"/>
  <c r="I253" i="3" s="1"/>
  <c r="G245" i="3"/>
  <c r="G240" i="3" s="1"/>
  <c r="D180" i="3"/>
  <c r="D175" i="3" s="1"/>
  <c r="H102" i="3"/>
  <c r="H97" i="3" s="1"/>
  <c r="U55" i="5"/>
  <c r="H55" i="5" s="1"/>
  <c r="Y100" i="5"/>
  <c r="L100" i="5" s="1"/>
  <c r="X35" i="5"/>
  <c r="K35" i="5" s="1"/>
  <c r="I232" i="3"/>
  <c r="I227" i="3" s="1"/>
  <c r="J219" i="3"/>
  <c r="J214" i="3" s="1"/>
  <c r="K219" i="3"/>
  <c r="K214" i="3" s="1"/>
  <c r="F50" i="3"/>
  <c r="F45" i="3" s="1"/>
  <c r="C102" i="3"/>
  <c r="C97" i="3" s="1"/>
  <c r="I193" i="3"/>
  <c r="L89" i="3"/>
  <c r="L84" i="3" s="1"/>
  <c r="E50" i="3"/>
  <c r="E45" i="3" s="1"/>
  <c r="V35" i="5"/>
  <c r="I35" i="5" s="1"/>
  <c r="U25" i="5"/>
  <c r="H25" i="5" s="1"/>
  <c r="J11" i="3"/>
  <c r="J6" i="3" s="1"/>
  <c r="D50" i="3"/>
  <c r="D45" i="3" s="1"/>
  <c r="C167" i="3"/>
  <c r="C162" i="3" s="1"/>
  <c r="K154" i="3"/>
  <c r="I37" i="3"/>
  <c r="I32" i="3" s="1"/>
  <c r="I89" i="3"/>
  <c r="I84" i="3" s="1"/>
  <c r="D24" i="3"/>
  <c r="D19" i="3" s="1"/>
  <c r="D258" i="3"/>
  <c r="D253" i="3" s="1"/>
  <c r="I323" i="3"/>
  <c r="I318" i="3" s="1"/>
  <c r="W5" i="5"/>
  <c r="J5" i="5" s="1"/>
  <c r="C219" i="3"/>
  <c r="C214" i="3" s="1"/>
  <c r="H193" i="3"/>
  <c r="H188" i="3" s="1"/>
  <c r="J232" i="3"/>
  <c r="J37" i="3"/>
  <c r="J32" i="3" s="1"/>
  <c r="P20" i="5"/>
  <c r="C20" i="5" s="1"/>
  <c r="W95" i="5"/>
  <c r="J95" i="5" s="1"/>
  <c r="P55" i="5"/>
  <c r="C55" i="5" s="1"/>
  <c r="I24" i="3"/>
  <c r="I19" i="3" s="1"/>
  <c r="I154" i="3"/>
  <c r="I149" i="3" s="1"/>
  <c r="J258" i="3"/>
  <c r="J253" i="3" s="1"/>
  <c r="F193" i="3"/>
  <c r="F188" i="3" s="1"/>
  <c r="H219" i="3"/>
  <c r="H214" i="3" s="1"/>
  <c r="D232" i="3"/>
  <c r="D227" i="3" s="1"/>
  <c r="L154" i="3"/>
  <c r="L149" i="3" s="1"/>
  <c r="G37" i="3"/>
  <c r="G32" i="3" s="1"/>
  <c r="P95" i="5"/>
  <c r="Z95" i="5" s="1"/>
  <c r="W100" i="5"/>
  <c r="J100" i="5" s="1"/>
  <c r="C76" i="3"/>
  <c r="C71" i="3" s="1"/>
  <c r="C258" i="3"/>
  <c r="C193" i="3"/>
  <c r="C188" i="3" s="1"/>
  <c r="D115" i="3"/>
  <c r="D110" i="3" s="1"/>
  <c r="I167" i="3"/>
  <c r="I162" i="3" s="1"/>
  <c r="D63" i="3"/>
  <c r="D58" i="3" s="1"/>
  <c r="H76" i="3"/>
  <c r="H71" i="3" s="1"/>
  <c r="P25" i="5"/>
  <c r="C25" i="5" s="1"/>
  <c r="D102" i="3"/>
  <c r="D97" i="3" s="1"/>
  <c r="C89" i="3"/>
  <c r="C84" i="3" s="1"/>
  <c r="H232" i="3"/>
  <c r="H227" i="3" s="1"/>
  <c r="D219" i="3"/>
  <c r="D214" i="3" s="1"/>
  <c r="J271" i="3"/>
  <c r="J266" i="3" s="1"/>
  <c r="Y65" i="5"/>
  <c r="L65" i="5" s="1"/>
  <c r="H323" i="3"/>
  <c r="H318" i="3" s="1"/>
  <c r="V70" i="5"/>
  <c r="I70" i="5" s="1"/>
  <c r="R90" i="5"/>
  <c r="E90" i="5" s="1"/>
  <c r="L336" i="3"/>
  <c r="L331" i="3" s="1"/>
  <c r="L63" i="3"/>
  <c r="L58" i="3" s="1"/>
  <c r="T35" i="5"/>
  <c r="G35" i="5" s="1"/>
  <c r="X65" i="5"/>
  <c r="K65" i="5" s="1"/>
  <c r="Y50" i="5"/>
  <c r="L50" i="5" s="1"/>
  <c r="X60" i="5"/>
  <c r="K60" i="5" s="1"/>
  <c r="U65" i="5"/>
  <c r="H65" i="5" s="1"/>
  <c r="T40" i="5"/>
  <c r="G40" i="5" s="1"/>
  <c r="H26" i="8"/>
  <c r="K89" i="3"/>
  <c r="K84" i="3" s="1"/>
  <c r="I11" i="3"/>
  <c r="I6" i="3" s="1"/>
  <c r="J245" i="3"/>
  <c r="J240" i="3" s="1"/>
  <c r="R25" i="5"/>
  <c r="E25" i="5" s="1"/>
  <c r="E167" i="3"/>
  <c r="E162" i="3" s="1"/>
  <c r="D323" i="3"/>
  <c r="D318" i="3" s="1"/>
  <c r="P85" i="5"/>
  <c r="Z85" i="5" s="1"/>
  <c r="S90" i="5"/>
  <c r="F90" i="5" s="1"/>
  <c r="X45" i="5"/>
  <c r="K45" i="5" s="1"/>
  <c r="H50" i="3"/>
  <c r="H45" i="3" s="1"/>
  <c r="D167" i="3"/>
  <c r="D162" i="3" s="1"/>
  <c r="J63" i="3"/>
  <c r="J58" i="3" s="1"/>
  <c r="G206" i="3"/>
  <c r="G201" i="3" s="1"/>
  <c r="L245" i="3"/>
  <c r="L240" i="3" s="1"/>
  <c r="G219" i="3"/>
  <c r="D154" i="3"/>
  <c r="T30" i="5"/>
  <c r="G30" i="5" s="1"/>
  <c r="P70" i="5"/>
  <c r="C70" i="5" s="1"/>
  <c r="S95" i="5"/>
  <c r="F95" i="5" s="1"/>
  <c r="F63" i="3"/>
  <c r="F58" i="3" s="1"/>
  <c r="K128" i="3"/>
  <c r="K123" i="3" s="1"/>
  <c r="K258" i="3"/>
  <c r="K253" i="3" s="1"/>
  <c r="K167" i="3"/>
  <c r="K162" i="3" s="1"/>
  <c r="G50" i="3"/>
  <c r="G45" i="3" s="1"/>
  <c r="L11" i="3"/>
  <c r="L6" i="3" s="1"/>
  <c r="F154" i="3"/>
  <c r="F149" i="3" s="1"/>
  <c r="G24" i="3"/>
  <c r="G19" i="3" s="1"/>
  <c r="E89" i="3"/>
  <c r="E84" i="3" s="1"/>
  <c r="R30" i="5"/>
  <c r="E30" i="5" s="1"/>
  <c r="E141" i="3"/>
  <c r="E136" i="3" s="1"/>
  <c r="G63" i="3"/>
  <c r="G58" i="3" s="1"/>
  <c r="F89" i="3"/>
  <c r="F84" i="3" s="1"/>
  <c r="H167" i="3"/>
  <c r="H162" i="3" s="1"/>
  <c r="S55" i="5"/>
  <c r="F55" i="5" s="1"/>
  <c r="Q95" i="5"/>
  <c r="D95" i="5" s="1"/>
  <c r="E297" i="3"/>
  <c r="E292" i="3" s="1"/>
  <c r="W30" i="5"/>
  <c r="J30" i="5" s="1"/>
  <c r="R85" i="5"/>
  <c r="E85" i="5" s="1"/>
  <c r="C271" i="3"/>
  <c r="X5" i="5"/>
  <c r="K5" i="5" s="1"/>
  <c r="U60" i="5"/>
  <c r="H60" i="5" s="1"/>
  <c r="X100" i="5"/>
  <c r="K100" i="5" s="1"/>
  <c r="Q50" i="5"/>
  <c r="D50" i="5" s="1"/>
  <c r="P40" i="5"/>
  <c r="Z40" i="5" s="1"/>
  <c r="Y70" i="5"/>
  <c r="L70" i="5" s="1"/>
  <c r="C180" i="3"/>
  <c r="C175" i="3" s="1"/>
  <c r="E219" i="3"/>
  <c r="Q35" i="5"/>
  <c r="D35" i="5" s="1"/>
  <c r="E37" i="3"/>
  <c r="E32" i="3" s="1"/>
  <c r="V55" i="5"/>
  <c r="I55" i="5" s="1"/>
  <c r="H180" i="3"/>
  <c r="H175" i="3" s="1"/>
  <c r="J128" i="3"/>
  <c r="J123" i="3" s="1"/>
  <c r="E284" i="3"/>
  <c r="E279" i="3" s="1"/>
  <c r="P75" i="5"/>
  <c r="C75" i="5" s="1"/>
  <c r="Q70" i="5"/>
  <c r="D70" i="5" s="1"/>
  <c r="W85" i="5"/>
  <c r="J85" i="5" s="1"/>
  <c r="V40" i="5"/>
  <c r="I40" i="5" s="1"/>
  <c r="G76" i="3"/>
  <c r="G71" i="3" s="1"/>
  <c r="L167" i="3"/>
  <c r="L162" i="3" s="1"/>
  <c r="J102" i="3"/>
  <c r="J97" i="3" s="1"/>
  <c r="F219" i="3"/>
  <c r="F214" i="3" s="1"/>
  <c r="H258" i="3"/>
  <c r="H253" i="3" s="1"/>
  <c r="L206" i="3"/>
  <c r="G141" i="3"/>
  <c r="V15" i="5"/>
  <c r="I15" i="5" s="1"/>
  <c r="U30" i="5"/>
  <c r="H30" i="5" s="1"/>
  <c r="W80" i="5"/>
  <c r="J80" i="5" s="1"/>
  <c r="E128" i="3"/>
  <c r="E123" i="3" s="1"/>
  <c r="C154" i="3"/>
  <c r="C149" i="3" s="1"/>
  <c r="D245" i="3"/>
  <c r="D240" i="3" s="1"/>
  <c r="H154" i="3"/>
  <c r="H149" i="3" s="1"/>
  <c r="C63" i="3"/>
  <c r="C58" i="3" s="1"/>
  <c r="I245" i="3"/>
  <c r="I240" i="3" s="1"/>
  <c r="I141" i="3"/>
  <c r="I136" i="3" s="1"/>
  <c r="I102" i="3"/>
  <c r="I97" i="3" s="1"/>
  <c r="S35" i="5"/>
  <c r="F35" i="5" s="1"/>
  <c r="Q10" i="5"/>
  <c r="D10" i="5" s="1"/>
  <c r="J154" i="3"/>
  <c r="J149" i="3" s="1"/>
  <c r="C50" i="3"/>
  <c r="E232" i="3"/>
  <c r="E227" i="3" s="1"/>
  <c r="J89" i="3"/>
  <c r="J84" i="3" s="1"/>
  <c r="X40" i="5"/>
  <c r="K40" i="5" s="1"/>
  <c r="G297" i="3"/>
  <c r="G292" i="3" s="1"/>
  <c r="T95" i="5"/>
  <c r="G95" i="5" s="1"/>
  <c r="R80" i="5"/>
  <c r="E80" i="5" s="1"/>
  <c r="G336" i="3"/>
  <c r="G331" i="3" s="1"/>
  <c r="Y95" i="5"/>
  <c r="L95" i="5" s="1"/>
  <c r="Q75" i="5"/>
  <c r="D75" i="5" s="1"/>
  <c r="X95" i="5"/>
  <c r="K95" i="5" s="1"/>
  <c r="U40" i="5"/>
  <c r="H40" i="5" s="1"/>
  <c r="U90" i="5"/>
  <c r="H90" i="5" s="1"/>
  <c r="Q80" i="5"/>
  <c r="D80" i="5" s="1"/>
  <c r="R60" i="5"/>
  <c r="E60" i="5" s="1"/>
  <c r="L285" i="3"/>
  <c r="K310" i="3"/>
  <c r="K305" i="3" s="1"/>
  <c r="G272" i="3"/>
  <c r="K271" i="3"/>
  <c r="S25" i="5"/>
  <c r="F25" i="5" s="1"/>
  <c r="F337" i="3"/>
  <c r="K337" i="3"/>
  <c r="G337" i="3"/>
  <c r="G323" i="3"/>
  <c r="K336" i="3"/>
  <c r="F284" i="3"/>
  <c r="V100" i="5"/>
  <c r="I100" i="5" s="1"/>
  <c r="Y20" i="5"/>
  <c r="L20" i="5" s="1"/>
  <c r="D207" i="3"/>
  <c r="F298" i="3"/>
  <c r="H272" i="3"/>
  <c r="D271" i="3"/>
  <c r="D266" i="3" s="1"/>
  <c r="K297" i="3"/>
  <c r="J323" i="3"/>
  <c r="J318" i="3" s="1"/>
  <c r="H142" i="3"/>
  <c r="K77" i="3"/>
  <c r="C168" i="3"/>
  <c r="F233" i="3"/>
  <c r="E259" i="3"/>
  <c r="E129" i="3"/>
  <c r="I246" i="3"/>
  <c r="H324" i="3"/>
  <c r="X20" i="5"/>
  <c r="K20" i="5" s="1"/>
  <c r="Q65" i="5"/>
  <c r="D65" i="5" s="1"/>
  <c r="X80" i="5"/>
  <c r="K80" i="5" s="1"/>
  <c r="T55" i="5"/>
  <c r="G55" i="5" s="1"/>
  <c r="J297" i="3"/>
  <c r="J292" i="3" s="1"/>
  <c r="V45" i="5"/>
  <c r="I45" i="5" s="1"/>
  <c r="Q85" i="5"/>
  <c r="D85" i="5" s="1"/>
  <c r="C232" i="3"/>
  <c r="C227" i="3" s="1"/>
  <c r="J129" i="3"/>
  <c r="R10" i="5"/>
  <c r="E10" i="5" s="1"/>
  <c r="F180" i="3"/>
  <c r="F175" i="3" s="1"/>
  <c r="L76" i="3"/>
  <c r="T50" i="5"/>
  <c r="G50" i="5" s="1"/>
  <c r="G193" i="3"/>
  <c r="G188" i="3" s="1"/>
  <c r="S60" i="5"/>
  <c r="F60" i="5" s="1"/>
  <c r="K24" i="3"/>
  <c r="K19" i="3" s="1"/>
  <c r="I313" i="3"/>
  <c r="D300" i="3"/>
  <c r="Q4" i="7"/>
  <c r="H248" i="3"/>
  <c r="L79" i="3"/>
  <c r="F66" i="3"/>
  <c r="F183" i="3"/>
  <c r="K170" i="3"/>
  <c r="F274" i="3"/>
  <c r="C300" i="3"/>
  <c r="H274" i="3"/>
  <c r="K261" i="3"/>
  <c r="H118" i="3"/>
  <c r="H92" i="3"/>
  <c r="J183" i="3"/>
  <c r="E339" i="3"/>
  <c r="G313" i="3"/>
  <c r="I326" i="3"/>
  <c r="L287" i="3"/>
  <c r="J261" i="3"/>
  <c r="D196" i="3"/>
  <c r="L248" i="3"/>
  <c r="J287" i="3"/>
  <c r="H313" i="3"/>
  <c r="D339" i="3"/>
  <c r="D131" i="3"/>
  <c r="D79" i="3"/>
  <c r="F105" i="3"/>
  <c r="F300" i="3"/>
  <c r="F339" i="3"/>
  <c r="K300" i="3"/>
  <c r="G300" i="3"/>
  <c r="L92" i="3"/>
  <c r="C209" i="3"/>
  <c r="C79" i="3"/>
  <c r="K14" i="3"/>
  <c r="K339" i="3"/>
  <c r="H287" i="3"/>
  <c r="D287" i="3"/>
  <c r="H170" i="3"/>
  <c r="E235" i="3"/>
  <c r="G79" i="3"/>
  <c r="G222" i="3"/>
  <c r="C261" i="3"/>
  <c r="E326" i="3"/>
  <c r="J274" i="3"/>
  <c r="F53" i="3"/>
  <c r="G157" i="3"/>
  <c r="D53" i="3"/>
  <c r="J170" i="3"/>
  <c r="I248" i="3"/>
  <c r="I287" i="3"/>
  <c r="G339" i="3"/>
  <c r="G326" i="3"/>
  <c r="E24" i="7"/>
  <c r="K9" i="7"/>
  <c r="E77" i="3"/>
  <c r="K155" i="3"/>
  <c r="J168" i="3"/>
  <c r="K142" i="3"/>
  <c r="J90" i="3"/>
  <c r="H207" i="3"/>
  <c r="L142" i="3"/>
  <c r="D129" i="3"/>
  <c r="H155" i="3"/>
  <c r="H64" i="3"/>
  <c r="I51" i="3"/>
  <c r="D38" i="3"/>
  <c r="H90" i="3"/>
  <c r="E298" i="3"/>
  <c r="K90" i="3"/>
  <c r="J181" i="3"/>
  <c r="I207" i="3"/>
  <c r="F129" i="3"/>
  <c r="H168" i="3"/>
  <c r="F142" i="3"/>
  <c r="H24" i="3"/>
  <c r="F116" i="3"/>
  <c r="U10" i="5"/>
  <c r="H10" i="5" s="1"/>
  <c r="F259" i="3"/>
  <c r="J311" i="3"/>
  <c r="J116" i="3"/>
  <c r="E220" i="3"/>
  <c r="F246" i="3"/>
  <c r="H246" i="3"/>
  <c r="K181" i="3"/>
  <c r="F194" i="3"/>
  <c r="C90" i="3"/>
  <c r="G298" i="3"/>
  <c r="T5" i="5"/>
  <c r="G5" i="5" s="1"/>
  <c r="E246" i="3"/>
  <c r="F220" i="3"/>
  <c r="L272" i="3"/>
  <c r="L267" i="3" s="1"/>
  <c r="J207" i="3"/>
  <c r="I103" i="3"/>
  <c r="E194" i="3"/>
  <c r="L103" i="3"/>
  <c r="G51" i="3"/>
  <c r="G103" i="3"/>
  <c r="D142" i="3"/>
  <c r="F285" i="3"/>
  <c r="J259" i="3"/>
  <c r="I285" i="3"/>
  <c r="G194" i="3"/>
  <c r="D90" i="3"/>
  <c r="G246" i="3"/>
  <c r="P15" i="5"/>
  <c r="C15" i="5" s="1"/>
  <c r="D181" i="3"/>
  <c r="I233" i="3"/>
  <c r="L207" i="3"/>
  <c r="D259" i="3"/>
  <c r="D116" i="3"/>
  <c r="L25" i="3"/>
  <c r="L259" i="3"/>
  <c r="C181" i="3"/>
  <c r="U5" i="5"/>
  <c r="H5" i="5" s="1"/>
  <c r="H194" i="3"/>
  <c r="L64" i="3"/>
  <c r="D12" i="3"/>
  <c r="L246" i="3"/>
  <c r="J103" i="3"/>
  <c r="D220" i="3"/>
  <c r="L233" i="3"/>
  <c r="G129" i="3"/>
  <c r="D285" i="3"/>
  <c r="K220" i="3"/>
  <c r="C116" i="3"/>
  <c r="F90" i="3"/>
  <c r="C194" i="3"/>
  <c r="G285" i="3"/>
  <c r="D155" i="3"/>
  <c r="J298" i="3"/>
  <c r="F103" i="3"/>
  <c r="F168" i="3"/>
  <c r="E337" i="3"/>
  <c r="D311" i="3"/>
  <c r="E311" i="3"/>
  <c r="E310" i="3"/>
  <c r="E305" i="3" s="1"/>
  <c r="E323" i="3"/>
  <c r="F271" i="3"/>
  <c r="F266" i="3" s="1"/>
  <c r="W50" i="5"/>
  <c r="J50" i="5" s="1"/>
  <c r="T90" i="5"/>
  <c r="G90" i="5" s="1"/>
  <c r="L77" i="3"/>
  <c r="I298" i="3"/>
  <c r="K272" i="3"/>
  <c r="G271" i="3"/>
  <c r="I297" i="3"/>
  <c r="V95" i="5"/>
  <c r="I95" i="5" s="1"/>
  <c r="G181" i="3"/>
  <c r="C129" i="3"/>
  <c r="E181" i="3"/>
  <c r="K194" i="3"/>
  <c r="F207" i="3"/>
  <c r="E233" i="3"/>
  <c r="L181" i="3"/>
  <c r="G220" i="3"/>
  <c r="L311" i="3"/>
  <c r="Y90" i="5"/>
  <c r="L90" i="5" s="1"/>
  <c r="Y5" i="5"/>
  <c r="L5" i="5" s="1"/>
  <c r="X90" i="5"/>
  <c r="K90" i="5" s="1"/>
  <c r="Y25" i="5"/>
  <c r="L25" i="5" s="1"/>
  <c r="Y55" i="5"/>
  <c r="L55" i="5" s="1"/>
  <c r="S30" i="5"/>
  <c r="F30" i="5" s="1"/>
  <c r="S50" i="5"/>
  <c r="F50" i="5" s="1"/>
  <c r="H63" i="3"/>
  <c r="H58" i="3" s="1"/>
  <c r="I259" i="3"/>
  <c r="I63" i="3"/>
  <c r="K102" i="3"/>
  <c r="K97" i="3" s="1"/>
  <c r="K180" i="3"/>
  <c r="U80" i="5"/>
  <c r="H80" i="5" s="1"/>
  <c r="L50" i="3"/>
  <c r="L45" i="3" s="1"/>
  <c r="Y75" i="5"/>
  <c r="L75" i="5" s="1"/>
  <c r="I90" i="3"/>
  <c r="C326" i="3"/>
  <c r="C247" i="3"/>
  <c r="H14" i="3"/>
  <c r="H196" i="3"/>
  <c r="D324" i="3"/>
  <c r="G311" i="3"/>
  <c r="D298" i="3"/>
  <c r="H297" i="3"/>
  <c r="H292" i="3" s="1"/>
  <c r="J310" i="3"/>
  <c r="W55" i="5"/>
  <c r="J55" i="5" s="1"/>
  <c r="S40" i="5"/>
  <c r="F40" i="5" s="1"/>
  <c r="T80" i="5"/>
  <c r="G80" i="5" s="1"/>
  <c r="I337" i="3"/>
  <c r="F311" i="3"/>
  <c r="J285" i="3"/>
  <c r="D284" i="3"/>
  <c r="D279" i="3" s="1"/>
  <c r="H310" i="3"/>
  <c r="H305" i="3" s="1"/>
  <c r="L168" i="3"/>
  <c r="H116" i="3"/>
  <c r="C207" i="3"/>
  <c r="C220" i="3"/>
  <c r="I194" i="3"/>
  <c r="J220" i="3"/>
  <c r="J64" i="3"/>
  <c r="G116" i="3"/>
  <c r="F272" i="3"/>
  <c r="U85" i="5"/>
  <c r="H85" i="5" s="1"/>
  <c r="Q15" i="5"/>
  <c r="D15" i="5" s="1"/>
  <c r="T60" i="5"/>
  <c r="G60" i="5" s="1"/>
  <c r="Q45" i="5"/>
  <c r="D45" i="5" s="1"/>
  <c r="W15" i="5"/>
  <c r="J15" i="5" s="1"/>
  <c r="V75" i="5"/>
  <c r="I75" i="5" s="1"/>
  <c r="G310" i="3"/>
  <c r="G305" i="3" s="1"/>
  <c r="P80" i="5"/>
  <c r="Z80" i="5" s="1"/>
  <c r="K38" i="3"/>
  <c r="G259" i="3"/>
  <c r="E168" i="3"/>
  <c r="L24" i="3"/>
  <c r="L20" i="3" s="1"/>
  <c r="J76" i="3"/>
  <c r="J71" i="3" s="1"/>
  <c r="E24" i="3"/>
  <c r="E19" i="3" s="1"/>
  <c r="F24" i="3"/>
  <c r="F19" i="3" s="1"/>
  <c r="I206" i="3"/>
  <c r="I201" i="3" s="1"/>
  <c r="V25" i="5"/>
  <c r="I25" i="5" s="1"/>
  <c r="H115" i="3"/>
  <c r="F258" i="3"/>
  <c r="H234" i="3"/>
  <c r="L196" i="3"/>
  <c r="W45" i="5"/>
  <c r="J45" i="5" s="1"/>
  <c r="T70" i="5"/>
  <c r="G70" i="5" s="1"/>
  <c r="I272" i="3"/>
  <c r="I324" i="3"/>
  <c r="E285" i="3"/>
  <c r="L284" i="3"/>
  <c r="C323" i="3"/>
  <c r="C318" i="3" s="1"/>
  <c r="D168" i="3"/>
  <c r="H220" i="3"/>
  <c r="H233" i="3"/>
  <c r="F181" i="3"/>
  <c r="E207" i="3"/>
  <c r="L194" i="3"/>
  <c r="J324" i="3"/>
  <c r="E155" i="3"/>
  <c r="W25" i="5"/>
  <c r="J25" i="5" s="1"/>
  <c r="Q60" i="5"/>
  <c r="D60" i="5" s="1"/>
  <c r="Q25" i="5"/>
  <c r="D25" i="5" s="1"/>
  <c r="P50" i="5"/>
  <c r="Z50" i="5" s="1"/>
  <c r="Y45" i="5"/>
  <c r="L45" i="5" s="1"/>
  <c r="R70" i="5"/>
  <c r="E70" i="5" s="1"/>
  <c r="E271" i="3"/>
  <c r="E266" i="3" s="1"/>
  <c r="F336" i="3"/>
  <c r="F331" i="3" s="1"/>
  <c r="Q90" i="5"/>
  <c r="D90" i="5" s="1"/>
  <c r="G102" i="3"/>
  <c r="G97" i="3" s="1"/>
  <c r="G90" i="3"/>
  <c r="H103" i="3"/>
  <c r="E180" i="3"/>
  <c r="E175" i="3" s="1"/>
  <c r="G180" i="3"/>
  <c r="G175" i="3" s="1"/>
  <c r="K206" i="3"/>
  <c r="K201" i="3" s="1"/>
  <c r="L299" i="3"/>
  <c r="H41" i="8"/>
  <c r="F25" i="3" s="1"/>
  <c r="J195" i="3"/>
  <c r="K26" i="3"/>
  <c r="E52" i="3"/>
  <c r="E156" i="3"/>
  <c r="K182" i="3"/>
  <c r="J78" i="3"/>
  <c r="G247" i="3"/>
  <c r="F156" i="3"/>
  <c r="J65" i="3"/>
  <c r="K169" i="3"/>
  <c r="E195" i="3"/>
  <c r="F195" i="3"/>
  <c r="F247" i="3"/>
  <c r="J130" i="3"/>
  <c r="C52" i="3"/>
  <c r="E286" i="3"/>
  <c r="I234" i="3"/>
  <c r="L117" i="3"/>
  <c r="J247" i="3"/>
  <c r="I52" i="3"/>
  <c r="J117" i="3"/>
  <c r="H78" i="3"/>
  <c r="K247" i="3"/>
  <c r="F104" i="3"/>
  <c r="I117" i="3"/>
  <c r="E65" i="3"/>
  <c r="D78" i="3"/>
  <c r="E13" i="3"/>
  <c r="D117" i="3"/>
  <c r="J182" i="3"/>
  <c r="I130" i="3"/>
  <c r="L195" i="3"/>
  <c r="L39" i="3"/>
  <c r="I260" i="3"/>
  <c r="G78" i="3"/>
  <c r="J26" i="3"/>
  <c r="C104" i="3"/>
  <c r="F221" i="3"/>
  <c r="L286" i="3"/>
  <c r="E91" i="3"/>
  <c r="I195" i="3"/>
  <c r="C156" i="3"/>
  <c r="D195" i="3"/>
  <c r="J143" i="3"/>
  <c r="D234" i="3"/>
  <c r="H247" i="3"/>
  <c r="I13" i="3"/>
  <c r="C221" i="3"/>
  <c r="F130" i="3"/>
  <c r="G338" i="3"/>
  <c r="I91" i="3"/>
  <c r="I299" i="3"/>
  <c r="C208" i="3"/>
  <c r="D52" i="3"/>
  <c r="J208" i="3"/>
  <c r="G195" i="3"/>
  <c r="H104" i="3"/>
  <c r="K208" i="3"/>
  <c r="D13" i="3"/>
  <c r="D260" i="3"/>
  <c r="L143" i="3"/>
  <c r="L156" i="3"/>
  <c r="E104" i="3"/>
  <c r="H143" i="3"/>
  <c r="H26" i="3"/>
  <c r="K156" i="3"/>
  <c r="D221" i="3"/>
  <c r="E247" i="3"/>
  <c r="L104" i="3"/>
  <c r="C91" i="3"/>
  <c r="G182" i="3"/>
  <c r="F299" i="3"/>
  <c r="J273" i="3"/>
  <c r="C325" i="3"/>
  <c r="H312" i="3"/>
  <c r="F273" i="3"/>
  <c r="G299" i="3"/>
  <c r="J156" i="3"/>
  <c r="G65" i="3"/>
  <c r="J221" i="3"/>
  <c r="H130" i="3"/>
  <c r="F13" i="3"/>
  <c r="G104" i="3"/>
  <c r="J286" i="3"/>
  <c r="D325" i="3"/>
  <c r="H299" i="3"/>
  <c r="C338" i="3"/>
  <c r="I286" i="3"/>
  <c r="C39" i="3"/>
  <c r="E117" i="3"/>
  <c r="I247" i="3"/>
  <c r="F52" i="3"/>
  <c r="F312" i="3"/>
  <c r="D286" i="3"/>
  <c r="L312" i="3"/>
  <c r="G286" i="3"/>
  <c r="H325" i="3"/>
  <c r="J39" i="3"/>
  <c r="C65" i="3"/>
  <c r="G234" i="3"/>
  <c r="G169" i="3"/>
  <c r="E273" i="3"/>
  <c r="J338" i="3"/>
  <c r="I325" i="3"/>
  <c r="G312" i="3"/>
  <c r="K325" i="3"/>
  <c r="I26" i="3"/>
  <c r="J91" i="3"/>
  <c r="G117" i="3"/>
  <c r="K273" i="3"/>
  <c r="L273" i="3"/>
  <c r="I273" i="3"/>
  <c r="E299" i="3"/>
  <c r="C273" i="3"/>
  <c r="K299" i="3"/>
  <c r="K104" i="3"/>
  <c r="E169" i="3"/>
  <c r="E234" i="3"/>
  <c r="F143" i="3"/>
  <c r="J325" i="3"/>
  <c r="D338" i="3"/>
  <c r="K338" i="3"/>
  <c r="H338" i="3"/>
  <c r="C312" i="3"/>
  <c r="E338" i="3"/>
  <c r="O10" i="7"/>
  <c r="D182" i="3"/>
  <c r="H156" i="3"/>
  <c r="E182" i="3"/>
  <c r="L234" i="3"/>
  <c r="L65" i="3"/>
  <c r="G273" i="3"/>
  <c r="C299" i="3"/>
  <c r="F286" i="3"/>
  <c r="I338" i="3"/>
  <c r="H286" i="3"/>
  <c r="C324" i="3"/>
  <c r="C284" i="3"/>
  <c r="C279" i="3" s="1"/>
  <c r="H311" i="3"/>
  <c r="C310" i="3"/>
  <c r="C305" i="3" s="1"/>
  <c r="T65" i="5"/>
  <c r="G65" i="5" s="1"/>
  <c r="C337" i="3"/>
  <c r="G284" i="3"/>
  <c r="G279" i="3" s="1"/>
  <c r="E51" i="3"/>
  <c r="I168" i="3"/>
  <c r="G233" i="3"/>
  <c r="L324" i="3"/>
  <c r="V65" i="5"/>
  <c r="I65" i="5" s="1"/>
  <c r="T45" i="5"/>
  <c r="G45" i="5" s="1"/>
  <c r="Y30" i="5"/>
  <c r="L30" i="5" s="1"/>
  <c r="R35" i="5"/>
  <c r="E35" i="5" s="1"/>
  <c r="T85" i="5"/>
  <c r="G85" i="5" s="1"/>
  <c r="R95" i="5"/>
  <c r="E95" i="5" s="1"/>
  <c r="F323" i="3"/>
  <c r="F318" i="3" s="1"/>
  <c r="C286" i="3"/>
  <c r="V60" i="5"/>
  <c r="I60" i="5" s="1"/>
  <c r="J206" i="3"/>
  <c r="C155" i="3"/>
  <c r="K25" i="3"/>
  <c r="R5" i="5"/>
  <c r="E5" i="5" s="1"/>
  <c r="E76" i="3"/>
  <c r="E71" i="3" s="1"/>
  <c r="H245" i="3"/>
  <c r="H240" i="3" s="1"/>
  <c r="E325" i="3"/>
  <c r="J104" i="3"/>
  <c r="K323" i="3"/>
  <c r="G155" i="3"/>
  <c r="K233" i="3"/>
  <c r="C246" i="3"/>
  <c r="J194" i="3"/>
  <c r="J233" i="3"/>
  <c r="K298" i="3"/>
  <c r="D272" i="3"/>
  <c r="D336" i="3"/>
  <c r="D331" i="3" s="1"/>
  <c r="H271" i="3"/>
  <c r="H266" i="3" s="1"/>
  <c r="F297" i="3"/>
  <c r="W40" i="5"/>
  <c r="J40" i="5" s="1"/>
  <c r="S10" i="5"/>
  <c r="F10" i="5" s="1"/>
  <c r="U70" i="5"/>
  <c r="H70" i="5" s="1"/>
  <c r="C285" i="3"/>
  <c r="D337" i="3"/>
  <c r="C311" i="3"/>
  <c r="D297" i="3"/>
  <c r="L323" i="3"/>
  <c r="L318" i="3" s="1"/>
  <c r="I116" i="3"/>
  <c r="E90" i="3"/>
  <c r="C259" i="3"/>
  <c r="K246" i="3"/>
  <c r="F155" i="3"/>
  <c r="I181" i="3"/>
  <c r="L155" i="3"/>
  <c r="I142" i="3"/>
  <c r="E142" i="3"/>
  <c r="R55" i="5"/>
  <c r="E55" i="5" s="1"/>
  <c r="T25" i="5"/>
  <c r="G25" i="5" s="1"/>
  <c r="X70" i="5"/>
  <c r="K70" i="5" s="1"/>
  <c r="U100" i="5"/>
  <c r="H100" i="5" s="1"/>
  <c r="W35" i="5"/>
  <c r="J35" i="5" s="1"/>
  <c r="R100" i="5"/>
  <c r="E100" i="5" s="1"/>
  <c r="H284" i="3"/>
  <c r="H279" i="3" s="1"/>
  <c r="P100" i="5"/>
  <c r="C100" i="5" s="1"/>
  <c r="S65" i="5"/>
  <c r="F65" i="5" s="1"/>
  <c r="K207" i="3"/>
  <c r="D246" i="3"/>
  <c r="I76" i="3"/>
  <c r="I71" i="3" s="1"/>
  <c r="K115" i="3"/>
  <c r="K110" i="3" s="1"/>
  <c r="V5" i="5"/>
  <c r="I5" i="5" s="1"/>
  <c r="D128" i="3"/>
  <c r="D123" i="3" s="1"/>
  <c r="L141" i="3"/>
  <c r="L136" i="3" s="1"/>
  <c r="D273" i="3"/>
  <c r="C169" i="3"/>
  <c r="J40" i="3"/>
  <c r="C162" i="13"/>
  <c r="C27" i="3"/>
  <c r="E30" i="7"/>
  <c r="K15" i="7"/>
  <c r="A49" i="15"/>
  <c r="B48" i="15"/>
  <c r="D113" i="13"/>
  <c r="C113" i="13"/>
  <c r="A113" i="13"/>
  <c r="B113" i="13"/>
  <c r="E53" i="3"/>
  <c r="B175" i="6"/>
  <c r="A176" i="6"/>
  <c r="L157" i="3"/>
  <c r="F261" i="3"/>
  <c r="C170" i="3"/>
  <c r="H235" i="3"/>
  <c r="E144" i="3"/>
  <c r="D66" i="3"/>
  <c r="K131" i="3"/>
  <c r="H79" i="3"/>
  <c r="C105" i="3"/>
  <c r="G209" i="3"/>
  <c r="D105" i="3"/>
  <c r="E170" i="3"/>
  <c r="E313" i="3"/>
  <c r="C235" i="3"/>
  <c r="F170" i="3"/>
  <c r="G118" i="3"/>
  <c r="F222" i="3"/>
  <c r="C222" i="3"/>
  <c r="L53" i="3"/>
  <c r="C131" i="3"/>
  <c r="K326" i="3"/>
  <c r="G92" i="3"/>
  <c r="L118" i="3"/>
  <c r="G105" i="3"/>
  <c r="J209" i="3"/>
  <c r="G287" i="3"/>
  <c r="G196" i="3"/>
  <c r="F196" i="3"/>
  <c r="H183" i="3"/>
  <c r="J196" i="3"/>
  <c r="J300" i="3"/>
  <c r="H66" i="3"/>
  <c r="G248" i="3"/>
  <c r="K105" i="3"/>
  <c r="K248" i="3"/>
  <c r="F118" i="3"/>
  <c r="E183" i="3"/>
  <c r="F209" i="3"/>
  <c r="D157" i="3"/>
  <c r="D248" i="3"/>
  <c r="I274" i="3"/>
  <c r="E261" i="3"/>
  <c r="G170" i="3"/>
  <c r="K183" i="3"/>
  <c r="C157" i="3"/>
  <c r="K118" i="3"/>
  <c r="J235" i="3"/>
  <c r="E92" i="3"/>
  <c r="C248" i="3"/>
  <c r="K209" i="3"/>
  <c r="F79" i="3"/>
  <c r="G235" i="3"/>
  <c r="K235" i="3"/>
  <c r="H6" i="8"/>
  <c r="C5" i="7"/>
  <c r="D42" i="12"/>
  <c r="D44" i="12"/>
  <c r="E40" i="12"/>
  <c r="E33" i="12"/>
  <c r="E47" i="12"/>
  <c r="E44" i="12"/>
  <c r="B2" i="13"/>
  <c r="G14" i="3"/>
  <c r="D282" i="13"/>
  <c r="C282" i="13"/>
  <c r="B282" i="13"/>
  <c r="A282" i="13"/>
  <c r="B160" i="15"/>
  <c r="A161" i="15"/>
  <c r="A310" i="15"/>
  <c r="B309" i="15"/>
  <c r="B73" i="13"/>
  <c r="A73" i="13"/>
  <c r="B121" i="13"/>
  <c r="A121" i="13"/>
  <c r="A65" i="15"/>
  <c r="B64" i="15"/>
  <c r="B45" i="12"/>
  <c r="E39" i="12"/>
  <c r="D27" i="3"/>
  <c r="A114" i="15"/>
  <c r="B114" i="15" s="1"/>
  <c r="B113" i="15"/>
  <c r="D296" i="13"/>
  <c r="B296" i="13"/>
  <c r="C296" i="13"/>
  <c r="A296" i="13"/>
  <c r="C33" i="12"/>
  <c r="E42" i="12"/>
  <c r="E66" i="3"/>
  <c r="B278" i="15"/>
  <c r="A279" i="15"/>
  <c r="A200" i="13"/>
  <c r="B200" i="13"/>
  <c r="B34" i="12"/>
  <c r="C41" i="12"/>
  <c r="D47" i="12"/>
  <c r="B295" i="15"/>
  <c r="A296" i="15"/>
  <c r="D38" i="12"/>
  <c r="D37" i="12"/>
  <c r="C73" i="13"/>
  <c r="B176" i="13"/>
  <c r="A176" i="13"/>
  <c r="D203" i="13"/>
  <c r="B203" i="13"/>
  <c r="A203" i="13"/>
  <c r="C203" i="13"/>
  <c r="B209" i="15"/>
  <c r="A210" i="15"/>
  <c r="B210" i="15" s="1"/>
  <c r="C32" i="12"/>
  <c r="B40" i="12"/>
  <c r="C37" i="12"/>
  <c r="D40" i="12"/>
  <c r="D33" i="12"/>
  <c r="D46" i="12"/>
  <c r="D45" i="12"/>
  <c r="D36" i="12"/>
  <c r="D34" i="12"/>
  <c r="A81" i="15"/>
  <c r="B80" i="15"/>
  <c r="B97" i="13"/>
  <c r="A97" i="13"/>
  <c r="B226" i="13"/>
  <c r="A226" i="13"/>
  <c r="B96" i="15"/>
  <c r="A97" i="15"/>
  <c r="C45" i="12"/>
  <c r="B35" i="12"/>
  <c r="C35" i="12"/>
  <c r="E41" i="12"/>
  <c r="E45" i="12"/>
  <c r="E36" i="12"/>
  <c r="E34" i="12"/>
  <c r="D92" i="13"/>
  <c r="C92" i="13"/>
  <c r="A92" i="13"/>
  <c r="B92" i="13"/>
  <c r="B132" i="13"/>
  <c r="A132" i="13"/>
  <c r="B229" i="15"/>
  <c r="A230" i="15"/>
  <c r="B36" i="12"/>
  <c r="C34" i="12"/>
  <c r="B39" i="12"/>
  <c r="C39" i="12"/>
  <c r="D41" i="12"/>
  <c r="E46" i="12"/>
  <c r="E37" i="12"/>
  <c r="D43" i="12"/>
  <c r="B42" i="12"/>
  <c r="B44" i="12"/>
  <c r="B41" i="12"/>
  <c r="C38" i="12"/>
  <c r="B43" i="12"/>
  <c r="C43" i="12"/>
  <c r="E32" i="12"/>
  <c r="E38" i="12"/>
  <c r="D35" i="12"/>
  <c r="A184" i="13"/>
  <c r="B184" i="13"/>
  <c r="B271" i="13"/>
  <c r="A271" i="13"/>
  <c r="A305" i="8"/>
  <c r="B304" i="8"/>
  <c r="C304" i="8"/>
  <c r="B261" i="15"/>
  <c r="A262" i="15"/>
  <c r="A253" i="15"/>
  <c r="B252" i="15"/>
  <c r="C36" i="12"/>
  <c r="B38" i="12"/>
  <c r="B33" i="12"/>
  <c r="C42" i="12"/>
  <c r="B47" i="12"/>
  <c r="C47" i="12"/>
  <c r="D39" i="12"/>
  <c r="E43" i="12"/>
  <c r="D187" i="13"/>
  <c r="C187" i="13"/>
  <c r="B187" i="13"/>
  <c r="A187" i="13"/>
  <c r="B192" i="15"/>
  <c r="A193" i="15"/>
  <c r="C44" i="12"/>
  <c r="B37" i="12"/>
  <c r="B46" i="12"/>
  <c r="C46" i="12"/>
  <c r="E35" i="12"/>
  <c r="H38" i="3"/>
  <c r="F14" i="3"/>
  <c r="E27" i="3"/>
  <c r="E29" i="7"/>
  <c r="K14" i="7"/>
  <c r="H34" i="8"/>
  <c r="D14" i="3" s="1"/>
  <c r="J52" i="3"/>
  <c r="L78" i="3"/>
  <c r="I39" i="3"/>
  <c r="K195" i="3"/>
  <c r="E221" i="3"/>
  <c r="H13" i="3"/>
  <c r="K13" i="3"/>
  <c r="E39" i="3"/>
  <c r="L260" i="3"/>
  <c r="H65" i="3"/>
  <c r="I78" i="3"/>
  <c r="H117" i="3"/>
  <c r="L52" i="3"/>
  <c r="K130" i="3"/>
  <c r="C143" i="3"/>
  <c r="I156" i="3"/>
  <c r="F234" i="3"/>
  <c r="F182" i="3"/>
  <c r="G260" i="3"/>
  <c r="L26" i="3"/>
  <c r="E260" i="3"/>
  <c r="K143" i="3"/>
  <c r="K39" i="3"/>
  <c r="K117" i="3"/>
  <c r="K221" i="3"/>
  <c r="G13" i="3"/>
  <c r="D143" i="3"/>
  <c r="H221" i="3"/>
  <c r="G143" i="3"/>
  <c r="C13" i="3"/>
  <c r="C234" i="3"/>
  <c r="I104" i="3"/>
  <c r="I182" i="3"/>
  <c r="G156" i="3"/>
  <c r="C260" i="3"/>
  <c r="E130" i="3"/>
  <c r="D130" i="3"/>
  <c r="F26" i="3"/>
  <c r="E208" i="3"/>
  <c r="D247" i="3"/>
  <c r="C130" i="3"/>
  <c r="H208" i="3"/>
  <c r="J260" i="3"/>
  <c r="F91" i="3"/>
  <c r="E26" i="3"/>
  <c r="I169" i="3"/>
  <c r="I208" i="3"/>
  <c r="G52" i="3"/>
  <c r="F117" i="3"/>
  <c r="L247" i="3"/>
  <c r="L208" i="3"/>
  <c r="H39" i="3"/>
  <c r="L13" i="3"/>
  <c r="K260" i="3"/>
  <c r="H52" i="3"/>
  <c r="F65" i="3"/>
  <c r="K234" i="3"/>
  <c r="G91" i="3"/>
  <c r="J169" i="3"/>
  <c r="H169" i="3"/>
  <c r="F208" i="3"/>
  <c r="F78" i="3"/>
  <c r="D156" i="3"/>
  <c r="F169" i="3"/>
  <c r="H195" i="3"/>
  <c r="D169" i="3"/>
  <c r="F260" i="3"/>
  <c r="I143" i="3"/>
  <c r="D91" i="3"/>
  <c r="I65" i="3"/>
  <c r="H91" i="3"/>
  <c r="L130" i="3"/>
  <c r="C78" i="3"/>
  <c r="L169" i="3"/>
  <c r="E143" i="3"/>
  <c r="L221" i="3"/>
  <c r="L91" i="3"/>
  <c r="L182" i="3"/>
  <c r="K91" i="3"/>
  <c r="K52" i="3"/>
  <c r="G221" i="3"/>
  <c r="K65" i="3"/>
  <c r="D208" i="3"/>
  <c r="H260" i="3"/>
  <c r="G130" i="3"/>
  <c r="C117" i="3"/>
  <c r="K78" i="3"/>
  <c r="C195" i="3"/>
  <c r="G208" i="3"/>
  <c r="D104" i="3"/>
  <c r="H182" i="3"/>
  <c r="C182" i="3"/>
  <c r="D65" i="3"/>
  <c r="E78" i="3"/>
  <c r="J234" i="3"/>
  <c r="G26" i="3"/>
  <c r="I221" i="3"/>
  <c r="H273" i="3"/>
  <c r="D299" i="3"/>
  <c r="F325" i="3"/>
  <c r="K312" i="3"/>
  <c r="L338" i="3"/>
  <c r="I312" i="3"/>
  <c r="D312" i="3"/>
  <c r="J312" i="3"/>
  <c r="L325" i="3"/>
  <c r="J299" i="3"/>
  <c r="K286" i="3"/>
  <c r="G325" i="3"/>
  <c r="E312" i="3"/>
  <c r="H44" i="8"/>
  <c r="G12" i="3" s="1"/>
  <c r="O13" i="7"/>
  <c r="E18" i="4"/>
  <c r="K2" i="7"/>
  <c r="D209" i="3"/>
  <c r="I209" i="3"/>
  <c r="L105" i="3"/>
  <c r="J118" i="3"/>
  <c r="J66" i="3"/>
  <c r="H261" i="3"/>
  <c r="E118" i="3"/>
  <c r="F131" i="3"/>
  <c r="G66" i="3"/>
  <c r="J157" i="3"/>
  <c r="F235" i="3"/>
  <c r="D235" i="3"/>
  <c r="C92" i="3"/>
  <c r="I14" i="3"/>
  <c r="G53" i="3"/>
  <c r="L235" i="3"/>
  <c r="E157" i="3"/>
  <c r="G144" i="3"/>
  <c r="L183" i="3"/>
  <c r="G183" i="3"/>
  <c r="J222" i="3"/>
  <c r="D170" i="3"/>
  <c r="C144" i="3"/>
  <c r="J248" i="3"/>
  <c r="I118" i="3"/>
  <c r="F248" i="3"/>
  <c r="I170" i="3"/>
  <c r="G261" i="3"/>
  <c r="H131" i="3"/>
  <c r="F27" i="3"/>
  <c r="K196" i="3"/>
  <c r="I261" i="3"/>
  <c r="E196" i="3"/>
  <c r="L170" i="3"/>
  <c r="L209" i="3"/>
  <c r="H144" i="3"/>
  <c r="I222" i="3"/>
  <c r="E222" i="3"/>
  <c r="K222" i="3"/>
  <c r="C183" i="3"/>
  <c r="C66" i="3"/>
  <c r="I339" i="3"/>
  <c r="F326" i="3"/>
  <c r="C339" i="3"/>
  <c r="H339" i="3"/>
  <c r="G131" i="3"/>
  <c r="D92" i="3"/>
  <c r="I66" i="3"/>
  <c r="F92" i="3"/>
  <c r="E105" i="3"/>
  <c r="I196" i="3"/>
  <c r="D40" i="3"/>
  <c r="C118" i="3"/>
  <c r="I157" i="3"/>
  <c r="J79" i="3"/>
  <c r="C196" i="3"/>
  <c r="E40" i="3"/>
  <c r="F144" i="3"/>
  <c r="H157" i="3"/>
  <c r="D183" i="3"/>
  <c r="D118" i="3"/>
  <c r="J144" i="3"/>
  <c r="D261" i="3"/>
  <c r="F40" i="3"/>
  <c r="I235" i="3"/>
  <c r="I183" i="3"/>
  <c r="H222" i="3"/>
  <c r="I144" i="3"/>
  <c r="E248" i="3"/>
  <c r="K144" i="3"/>
  <c r="L66" i="3"/>
  <c r="L261" i="3"/>
  <c r="H209" i="3"/>
  <c r="K92" i="3"/>
  <c r="I131" i="3"/>
  <c r="H105" i="3"/>
  <c r="E131" i="3"/>
  <c r="D144" i="3"/>
  <c r="I105" i="3"/>
  <c r="E209" i="3"/>
  <c r="E79" i="3"/>
  <c r="J14" i="3"/>
  <c r="K157" i="3"/>
  <c r="F157" i="3"/>
  <c r="L222" i="3"/>
  <c r="D222" i="3"/>
  <c r="D26" i="3"/>
  <c r="J339" i="3"/>
  <c r="E274" i="3"/>
  <c r="L339" i="3"/>
  <c r="E287" i="3"/>
  <c r="G274" i="3"/>
  <c r="J313" i="3"/>
  <c r="K274" i="3"/>
  <c r="F313" i="3"/>
  <c r="I300" i="3"/>
  <c r="L274" i="3"/>
  <c r="E300" i="3"/>
  <c r="C287" i="3"/>
  <c r="C313" i="3"/>
  <c r="H300" i="3"/>
  <c r="F287" i="3"/>
  <c r="D274" i="3"/>
  <c r="L313" i="3"/>
  <c r="D313" i="3"/>
  <c r="K287" i="3"/>
  <c r="H326" i="3"/>
  <c r="J326" i="3"/>
  <c r="C274" i="3"/>
  <c r="L326" i="3"/>
  <c r="D326" i="3"/>
  <c r="L300" i="3"/>
  <c r="K53" i="3"/>
  <c r="C51" i="3"/>
  <c r="K27" i="3"/>
  <c r="E14" i="3"/>
  <c r="I25" i="3"/>
  <c r="C160" i="13"/>
  <c r="G3" i="13"/>
  <c r="G3" i="8"/>
  <c r="A3" i="4"/>
  <c r="H3" i="4" s="1"/>
  <c r="F3" i="8"/>
  <c r="E3" i="8"/>
  <c r="D3" i="8"/>
  <c r="H12" i="3"/>
  <c r="F51" i="3"/>
  <c r="H53" i="3"/>
  <c r="C14" i="3"/>
  <c r="C53" i="3"/>
  <c r="C40" i="3"/>
  <c r="H27" i="3"/>
  <c r="C38" i="3"/>
  <c r="G64" i="3"/>
  <c r="F64" i="3"/>
  <c r="L40" i="3"/>
  <c r="A146" i="6"/>
  <c r="A147" i="6" s="1"/>
  <c r="B185" i="6"/>
  <c r="A186" i="6"/>
  <c r="B165" i="6"/>
  <c r="A166" i="6"/>
  <c r="B146" i="6"/>
  <c r="B195" i="6"/>
  <c r="A196" i="6"/>
  <c r="B156" i="6"/>
  <c r="A157" i="6"/>
  <c r="B176" i="6"/>
  <c r="A177" i="6"/>
  <c r="B206" i="6"/>
  <c r="A207" i="6"/>
  <c r="H2" i="8"/>
  <c r="E1" i="7"/>
  <c r="C1" i="7"/>
  <c r="L12" i="3"/>
  <c r="D2" i="13"/>
  <c r="C2" i="13"/>
  <c r="D161" i="13"/>
  <c r="C161" i="13"/>
  <c r="B161" i="13"/>
  <c r="A161" i="13"/>
  <c r="B162" i="13"/>
  <c r="A162" i="13"/>
  <c r="B160" i="13"/>
  <c r="A160" i="13"/>
  <c r="B247" i="6"/>
  <c r="A248" i="6"/>
  <c r="A259" i="6"/>
  <c r="B258" i="6"/>
  <c r="A229" i="6"/>
  <c r="B228" i="6"/>
  <c r="A238" i="6"/>
  <c r="B237" i="6"/>
  <c r="A218" i="6"/>
  <c r="B217" i="6"/>
  <c r="B407" i="15"/>
  <c r="A408" i="15"/>
  <c r="A392" i="15"/>
  <c r="B391" i="15"/>
  <c r="B358" i="15"/>
  <c r="A359" i="15"/>
  <c r="B375" i="15"/>
  <c r="A376" i="15"/>
  <c r="B326" i="15"/>
  <c r="A327" i="15"/>
  <c r="B343" i="15"/>
  <c r="A344" i="15"/>
  <c r="E38" i="3" l="1"/>
  <c r="F12" i="3"/>
  <c r="D77" i="3"/>
  <c r="E25" i="3"/>
  <c r="K51" i="3"/>
  <c r="J51" i="3"/>
  <c r="H7" i="3"/>
  <c r="H7" i="8"/>
  <c r="D23" i="3" s="1"/>
  <c r="C7" i="3"/>
  <c r="I38" i="3"/>
  <c r="F77" i="3"/>
  <c r="C139" i="3"/>
  <c r="C134" i="3" s="1"/>
  <c r="C64" i="3"/>
  <c r="C59" i="3" s="1"/>
  <c r="E7" i="3"/>
  <c r="H25" i="3"/>
  <c r="H20" i="3" s="1"/>
  <c r="L51" i="3"/>
  <c r="L46" i="3" s="1"/>
  <c r="F38" i="3"/>
  <c r="F33" i="3" s="1"/>
  <c r="B7" i="13"/>
  <c r="H51" i="3"/>
  <c r="H46" i="3" s="1"/>
  <c r="D7" i="13"/>
  <c r="C7" i="13"/>
  <c r="E6" i="7"/>
  <c r="G72" i="3"/>
  <c r="Z70" i="5"/>
  <c r="H33" i="3"/>
  <c r="I254" i="3"/>
  <c r="G20" i="3"/>
  <c r="E202" i="3"/>
  <c r="B18" i="13"/>
  <c r="H215" i="3"/>
  <c r="F61" i="3"/>
  <c r="F56" i="3" s="1"/>
  <c r="L215" i="3"/>
  <c r="G319" i="3"/>
  <c r="C33" i="3"/>
  <c r="D293" i="3"/>
  <c r="I306" i="3"/>
  <c r="E20" i="3"/>
  <c r="E98" i="3"/>
  <c r="K98" i="3"/>
  <c r="F98" i="3"/>
  <c r="J267" i="3"/>
  <c r="J85" i="3"/>
  <c r="D33" i="3"/>
  <c r="D334" i="3"/>
  <c r="D329" i="3" s="1"/>
  <c r="L7" i="3"/>
  <c r="E46" i="3"/>
  <c r="E35" i="3"/>
  <c r="E30" i="3" s="1"/>
  <c r="F202" i="3"/>
  <c r="K319" i="3"/>
  <c r="K46" i="3"/>
  <c r="C215" i="3"/>
  <c r="D319" i="3"/>
  <c r="E319" i="3"/>
  <c r="J293" i="3"/>
  <c r="H98" i="3"/>
  <c r="F176" i="3"/>
  <c r="G254" i="3"/>
  <c r="L19" i="3"/>
  <c r="D267" i="3"/>
  <c r="G318" i="3"/>
  <c r="Z75" i="5"/>
  <c r="G7" i="3"/>
  <c r="J46" i="3"/>
  <c r="D241" i="3"/>
  <c r="K241" i="3"/>
  <c r="C217" i="3"/>
  <c r="C212" i="3" s="1"/>
  <c r="Z25" i="5"/>
  <c r="K40" i="3"/>
  <c r="C98" i="3"/>
  <c r="F137" i="3"/>
  <c r="J7" i="3"/>
  <c r="G6" i="3"/>
  <c r="D202" i="3"/>
  <c r="C163" i="3"/>
  <c r="E137" i="3"/>
  <c r="L241" i="3"/>
  <c r="C176" i="3"/>
  <c r="C332" i="3"/>
  <c r="C241" i="3"/>
  <c r="L280" i="3"/>
  <c r="F306" i="3"/>
  <c r="K59" i="3"/>
  <c r="D176" i="3"/>
  <c r="I20" i="3"/>
  <c r="C256" i="3"/>
  <c r="C251" i="3" s="1"/>
  <c r="L306" i="3"/>
  <c r="J165" i="3"/>
  <c r="J160" i="3" s="1"/>
  <c r="J306" i="3"/>
  <c r="C90" i="5"/>
  <c r="M90" i="5" s="1"/>
  <c r="I217" i="3"/>
  <c r="I212" i="3" s="1"/>
  <c r="I22" i="3"/>
  <c r="I17" i="3" s="1"/>
  <c r="G139" i="3"/>
  <c r="G134" i="3" s="1"/>
  <c r="E100" i="3"/>
  <c r="E95" i="3" s="1"/>
  <c r="C9" i="3"/>
  <c r="C4" i="3" s="1"/>
  <c r="L189" i="3"/>
  <c r="G98" i="3"/>
  <c r="F215" i="3"/>
  <c r="H332" i="3"/>
  <c r="J150" i="3"/>
  <c r="C10" i="13"/>
  <c r="D10" i="13"/>
  <c r="B10" i="13"/>
  <c r="A10" i="13"/>
  <c r="H202" i="3"/>
  <c r="C95" i="5"/>
  <c r="M95" i="5" s="1"/>
  <c r="G88" i="3"/>
  <c r="J305" i="3"/>
  <c r="I139" i="3"/>
  <c r="I134" i="3" s="1"/>
  <c r="L100" i="3"/>
  <c r="L95" i="3" s="1"/>
  <c r="E61" i="3"/>
  <c r="E56" i="3" s="1"/>
  <c r="C7" i="7"/>
  <c r="H8" i="8"/>
  <c r="D127" i="3" s="1"/>
  <c r="H22" i="3"/>
  <c r="H17" i="3" s="1"/>
  <c r="I12" i="3"/>
  <c r="I7" i="3" s="1"/>
  <c r="D9" i="13"/>
  <c r="C9" i="13"/>
  <c r="B9" i="13"/>
  <c r="C61" i="3"/>
  <c r="C56" i="3" s="1"/>
  <c r="H61" i="3"/>
  <c r="H56" i="3" s="1"/>
  <c r="L282" i="3"/>
  <c r="L277" i="3" s="1"/>
  <c r="C48" i="3"/>
  <c r="C43" i="3" s="1"/>
  <c r="C202" i="3"/>
  <c r="D8" i="13"/>
  <c r="C8" i="13"/>
  <c r="B8" i="13"/>
  <c r="H9" i="8"/>
  <c r="D75" i="3" s="1"/>
  <c r="C8" i="7"/>
  <c r="K230" i="3"/>
  <c r="K225" i="3" s="1"/>
  <c r="L111" i="3"/>
  <c r="D46" i="3"/>
  <c r="H295" i="3"/>
  <c r="H290" i="3" s="1"/>
  <c r="K74" i="3"/>
  <c r="K69" i="3" s="1"/>
  <c r="I282" i="3"/>
  <c r="I277" i="3" s="1"/>
  <c r="E254" i="3"/>
  <c r="F46" i="3"/>
  <c r="C306" i="3"/>
  <c r="F163" i="3"/>
  <c r="F150" i="3"/>
  <c r="L98" i="3"/>
  <c r="L279" i="3"/>
  <c r="C65" i="5"/>
  <c r="M65" i="5" s="1"/>
  <c r="D292" i="3"/>
  <c r="G87" i="3"/>
  <c r="G82" i="3" s="1"/>
  <c r="E243" i="3"/>
  <c r="E238" i="3" s="1"/>
  <c r="L256" i="3"/>
  <c r="L251" i="3" s="1"/>
  <c r="L191" i="3"/>
  <c r="L186" i="3" s="1"/>
  <c r="L334" i="3"/>
  <c r="L329" i="3" s="1"/>
  <c r="D111" i="3"/>
  <c r="I124" i="3"/>
  <c r="F100" i="3"/>
  <c r="F95" i="3" s="1"/>
  <c r="K295" i="3"/>
  <c r="K290" i="3" s="1"/>
  <c r="F191" i="3"/>
  <c r="F186" i="3" s="1"/>
  <c r="H282" i="3"/>
  <c r="H277" i="3" s="1"/>
  <c r="E306" i="3"/>
  <c r="I176" i="3"/>
  <c r="H137" i="3"/>
  <c r="C111" i="3"/>
  <c r="J72" i="3"/>
  <c r="E111" i="3"/>
  <c r="D215" i="3"/>
  <c r="I228" i="3"/>
  <c r="Z20" i="5"/>
  <c r="E176" i="3"/>
  <c r="K215" i="3"/>
  <c r="D228" i="3"/>
  <c r="D72" i="3"/>
  <c r="I137" i="3"/>
  <c r="F293" i="3"/>
  <c r="J59" i="3"/>
  <c r="K306" i="3"/>
  <c r="E332" i="3"/>
  <c r="K228" i="3"/>
  <c r="E124" i="3"/>
  <c r="L228" i="3"/>
  <c r="J98" i="3"/>
  <c r="J332" i="3"/>
  <c r="L254" i="3"/>
  <c r="G241" i="3"/>
  <c r="I111" i="3"/>
  <c r="J124" i="3"/>
  <c r="D309" i="3"/>
  <c r="D59" i="3"/>
  <c r="G150" i="3"/>
  <c r="H241" i="3"/>
  <c r="F111" i="3"/>
  <c r="K267" i="3"/>
  <c r="K33" i="3"/>
  <c r="H254" i="3"/>
  <c r="I319" i="3"/>
  <c r="J111" i="3"/>
  <c r="C40" i="5"/>
  <c r="M40" i="5" s="1"/>
  <c r="Z55" i="5"/>
  <c r="F59" i="3"/>
  <c r="C280" i="3"/>
  <c r="J202" i="3"/>
  <c r="K176" i="3"/>
  <c r="E293" i="3"/>
  <c r="G306" i="3"/>
  <c r="F332" i="3"/>
  <c r="J20" i="3"/>
  <c r="L293" i="3"/>
  <c r="Z100" i="5"/>
  <c r="F319" i="3"/>
  <c r="K202" i="3"/>
  <c r="G228" i="3"/>
  <c r="E85" i="3"/>
  <c r="H306" i="3"/>
  <c r="D20" i="3"/>
  <c r="Z15" i="5"/>
  <c r="L33" i="3"/>
  <c r="G176" i="3"/>
  <c r="D163" i="3"/>
  <c r="I98" i="3"/>
  <c r="E33" i="3"/>
  <c r="D332" i="3"/>
  <c r="D280" i="3"/>
  <c r="D85" i="3"/>
  <c r="K85" i="3"/>
  <c r="I215" i="3"/>
  <c r="H176" i="3"/>
  <c r="L124" i="3"/>
  <c r="K266" i="3"/>
  <c r="K32" i="3"/>
  <c r="Z10" i="5"/>
  <c r="C6" i="3"/>
  <c r="E267" i="3"/>
  <c r="L150" i="3"/>
  <c r="H228" i="3"/>
  <c r="I267" i="3"/>
  <c r="G124" i="3"/>
  <c r="L59" i="3"/>
  <c r="D254" i="3"/>
  <c r="G189" i="3"/>
  <c r="G293" i="3"/>
  <c r="L137" i="3"/>
  <c r="I241" i="3"/>
  <c r="K332" i="3"/>
  <c r="K150" i="3"/>
  <c r="E241" i="3"/>
  <c r="H280" i="3"/>
  <c r="I150" i="3"/>
  <c r="G33" i="3"/>
  <c r="D306" i="3"/>
  <c r="F20" i="3"/>
  <c r="J280" i="3"/>
  <c r="G280" i="3"/>
  <c r="C319" i="3"/>
  <c r="C228" i="3"/>
  <c r="J189" i="3"/>
  <c r="I163" i="3"/>
  <c r="J33" i="3"/>
  <c r="K280" i="3"/>
  <c r="J176" i="3"/>
  <c r="F72" i="3"/>
  <c r="J215" i="3"/>
  <c r="F267" i="3"/>
  <c r="K189" i="3"/>
  <c r="C189" i="3"/>
  <c r="G332" i="3"/>
  <c r="F292" i="3"/>
  <c r="K72" i="3"/>
  <c r="H59" i="3"/>
  <c r="J163" i="3"/>
  <c r="H163" i="3"/>
  <c r="I85" i="3"/>
  <c r="K20" i="3"/>
  <c r="J241" i="3"/>
  <c r="L163" i="3"/>
  <c r="K111" i="3"/>
  <c r="J191" i="3"/>
  <c r="J186" i="3" s="1"/>
  <c r="E48" i="3"/>
  <c r="E43" i="3" s="1"/>
  <c r="J48" i="3"/>
  <c r="J43" i="3" s="1"/>
  <c r="I243" i="3"/>
  <c r="I238" i="3" s="1"/>
  <c r="J334" i="3"/>
  <c r="J329" i="3" s="1"/>
  <c r="F87" i="3"/>
  <c r="F82" i="3" s="1"/>
  <c r="D61" i="3"/>
  <c r="D56" i="3" s="1"/>
  <c r="H269" i="3"/>
  <c r="H264" i="3" s="1"/>
  <c r="F126" i="3"/>
  <c r="F121" i="3" s="1"/>
  <c r="K293" i="3"/>
  <c r="J201" i="3"/>
  <c r="D204" i="3"/>
  <c r="D199" i="3" s="1"/>
  <c r="C100" i="3"/>
  <c r="C95" i="3" s="1"/>
  <c r="I87" i="3"/>
  <c r="I82" i="3" s="1"/>
  <c r="J217" i="3"/>
  <c r="J212" i="3" s="1"/>
  <c r="H243" i="3"/>
  <c r="H238" i="3" s="1"/>
  <c r="L113" i="3"/>
  <c r="L108" i="3" s="1"/>
  <c r="L48" i="3"/>
  <c r="L43" i="3" s="1"/>
  <c r="L295" i="3"/>
  <c r="L290" i="3" s="1"/>
  <c r="C282" i="3"/>
  <c r="C277" i="3" s="1"/>
  <c r="G308" i="3"/>
  <c r="G303" i="3" s="1"/>
  <c r="I295" i="3"/>
  <c r="I290" i="3" s="1"/>
  <c r="K243" i="3"/>
  <c r="K238" i="3" s="1"/>
  <c r="E217" i="3"/>
  <c r="E212" i="3" s="1"/>
  <c r="J100" i="3"/>
  <c r="J95" i="3" s="1"/>
  <c r="F165" i="3"/>
  <c r="F160" i="3" s="1"/>
  <c r="E74" i="3"/>
  <c r="E69" i="3" s="1"/>
  <c r="L22" i="3"/>
  <c r="L17" i="3" s="1"/>
  <c r="H48" i="3"/>
  <c r="P94" i="5"/>
  <c r="Z94" i="5" s="1"/>
  <c r="Z96" i="5" s="1"/>
  <c r="H35" i="3"/>
  <c r="H30" i="3" s="1"/>
  <c r="G191" i="3"/>
  <c r="G186" i="3" s="1"/>
  <c r="G35" i="3"/>
  <c r="G30" i="3" s="1"/>
  <c r="J74" i="3"/>
  <c r="J69" i="3" s="1"/>
  <c r="G126" i="3"/>
  <c r="G121" i="3" s="1"/>
  <c r="H334" i="3"/>
  <c r="H329" i="3" s="1"/>
  <c r="E282" i="3"/>
  <c r="E277" i="3" s="1"/>
  <c r="I9" i="3"/>
  <c r="I4" i="3" s="1"/>
  <c r="K165" i="3"/>
  <c r="K160" i="3" s="1"/>
  <c r="I256" i="3"/>
  <c r="I251" i="3" s="1"/>
  <c r="G59" i="3"/>
  <c r="J22" i="3"/>
  <c r="J17" i="3" s="1"/>
  <c r="D139" i="3"/>
  <c r="D134" i="3" s="1"/>
  <c r="J295" i="3"/>
  <c r="J290" i="3" s="1"/>
  <c r="E178" i="3"/>
  <c r="E173" i="3" s="1"/>
  <c r="D230" i="3"/>
  <c r="D225" i="3" s="1"/>
  <c r="F282" i="3"/>
  <c r="F277" i="3" s="1"/>
  <c r="E240" i="3"/>
  <c r="D256" i="3"/>
  <c r="D251" i="3" s="1"/>
  <c r="C35" i="3"/>
  <c r="C30" i="3" s="1"/>
  <c r="J243" i="3"/>
  <c r="J238" i="3" s="1"/>
  <c r="G100" i="3"/>
  <c r="G95" i="3" s="1"/>
  <c r="F22" i="3"/>
  <c r="F17" i="3" s="1"/>
  <c r="F269" i="3"/>
  <c r="F264" i="3" s="1"/>
  <c r="K334" i="3"/>
  <c r="K329" i="3" s="1"/>
  <c r="L321" i="3"/>
  <c r="L316" i="3" s="1"/>
  <c r="G334" i="3"/>
  <c r="G329" i="3" s="1"/>
  <c r="U34" i="5"/>
  <c r="H34" i="5" s="1"/>
  <c r="H36" i="5" s="1"/>
  <c r="F204" i="3"/>
  <c r="F199" i="3" s="1"/>
  <c r="E256" i="3"/>
  <c r="E152" i="3"/>
  <c r="E147" i="3" s="1"/>
  <c r="I48" i="3"/>
  <c r="I43" i="3" s="1"/>
  <c r="D22" i="3"/>
  <c r="D17" i="3" s="1"/>
  <c r="R54" i="5"/>
  <c r="R56" i="5" s="1"/>
  <c r="G217" i="3"/>
  <c r="G212" i="3" s="1"/>
  <c r="L9" i="3"/>
  <c r="L4" i="3" s="1"/>
  <c r="L152" i="3"/>
  <c r="L147" i="3" s="1"/>
  <c r="H74" i="3"/>
  <c r="H69" i="3" s="1"/>
  <c r="I179" i="3"/>
  <c r="J113" i="3"/>
  <c r="J108" i="3" s="1"/>
  <c r="K48" i="3"/>
  <c r="K43" i="3" s="1"/>
  <c r="G282" i="3"/>
  <c r="G277" i="3" s="1"/>
  <c r="D282" i="3"/>
  <c r="D277" i="3" s="1"/>
  <c r="G61" i="3"/>
  <c r="G56" i="3" s="1"/>
  <c r="C243" i="3"/>
  <c r="C238" i="3" s="1"/>
  <c r="L204" i="3"/>
  <c r="L199" i="3" s="1"/>
  <c r="D321" i="3"/>
  <c r="D316" i="3" s="1"/>
  <c r="L319" i="3"/>
  <c r="I59" i="3"/>
  <c r="H267" i="3"/>
  <c r="H72" i="3"/>
  <c r="E189" i="3"/>
  <c r="H293" i="3"/>
  <c r="H126" i="3"/>
  <c r="H121" i="3" s="1"/>
  <c r="I61" i="3"/>
  <c r="I56" i="3" s="1"/>
  <c r="K321" i="3"/>
  <c r="K316" i="3" s="1"/>
  <c r="H230" i="3"/>
  <c r="H225" i="3" s="1"/>
  <c r="I35" i="3"/>
  <c r="I30" i="3" s="1"/>
  <c r="E22" i="3"/>
  <c r="E18" i="3" s="1"/>
  <c r="K178" i="3"/>
  <c r="K173" i="3" s="1"/>
  <c r="G267" i="3"/>
  <c r="G113" i="3"/>
  <c r="G108" i="3" s="1"/>
  <c r="J35" i="3"/>
  <c r="J30" i="3" s="1"/>
  <c r="C230" i="3"/>
  <c r="C225" i="3" s="1"/>
  <c r="Z60" i="5"/>
  <c r="D6" i="3"/>
  <c r="G256" i="3"/>
  <c r="G251" i="3" s="1"/>
  <c r="G204" i="3"/>
  <c r="G199" i="3" s="1"/>
  <c r="I74" i="3"/>
  <c r="I69" i="3" s="1"/>
  <c r="C113" i="3"/>
  <c r="C108" i="3" s="1"/>
  <c r="H256" i="3"/>
  <c r="H251" i="3" s="1"/>
  <c r="K204" i="3"/>
  <c r="K199" i="3" s="1"/>
  <c r="D87" i="3"/>
  <c r="D82" i="3" s="1"/>
  <c r="T19" i="5"/>
  <c r="T21" i="5" s="1"/>
  <c r="I321" i="3"/>
  <c r="I316" i="3" s="1"/>
  <c r="G321" i="3"/>
  <c r="G316" i="3" s="1"/>
  <c r="E321" i="3"/>
  <c r="E316" i="3" s="1"/>
  <c r="L126" i="3"/>
  <c r="L121" i="3" s="1"/>
  <c r="E191" i="3"/>
  <c r="E186" i="3" s="1"/>
  <c r="F243" i="3"/>
  <c r="F238" i="3" s="1"/>
  <c r="H100" i="3"/>
  <c r="H95" i="3" s="1"/>
  <c r="F35" i="3"/>
  <c r="F30" i="3" s="1"/>
  <c r="G9" i="3"/>
  <c r="G4" i="3" s="1"/>
  <c r="G243" i="3"/>
  <c r="G238" i="3" s="1"/>
  <c r="D191" i="3"/>
  <c r="D186" i="3" s="1"/>
  <c r="K61" i="3"/>
  <c r="K56" i="3" s="1"/>
  <c r="L243" i="3"/>
  <c r="L238" i="3" s="1"/>
  <c r="D165" i="3"/>
  <c r="D160" i="3" s="1"/>
  <c r="H153" i="3"/>
  <c r="I204" i="3"/>
  <c r="I199" i="3" s="1"/>
  <c r="L74" i="3"/>
  <c r="L69" i="3" s="1"/>
  <c r="I334" i="3"/>
  <c r="I329" i="3" s="1"/>
  <c r="C334" i="3"/>
  <c r="C329" i="3" s="1"/>
  <c r="D35" i="3"/>
  <c r="D30" i="3" s="1"/>
  <c r="J230" i="3"/>
  <c r="J225" i="3" s="1"/>
  <c r="K87" i="3"/>
  <c r="K82" i="3" s="1"/>
  <c r="E295" i="3"/>
  <c r="E290" i="3" s="1"/>
  <c r="K308" i="3"/>
  <c r="K303" i="3" s="1"/>
  <c r="J178" i="3"/>
  <c r="J173" i="3" s="1"/>
  <c r="F7" i="3"/>
  <c r="K256" i="3"/>
  <c r="K251" i="3" s="1"/>
  <c r="E308" i="3"/>
  <c r="E303" i="3" s="1"/>
  <c r="K113" i="3"/>
  <c r="K108" i="3" s="1"/>
  <c r="G22" i="3"/>
  <c r="D152" i="3"/>
  <c r="D147" i="3" s="1"/>
  <c r="K139" i="3"/>
  <c r="K134" i="3" s="1"/>
  <c r="K217" i="3"/>
  <c r="K212" i="3" s="1"/>
  <c r="H191" i="3"/>
  <c r="H186" i="3" s="1"/>
  <c r="H321" i="3"/>
  <c r="H316" i="3" s="1"/>
  <c r="D308" i="3"/>
  <c r="D303" i="3" s="1"/>
  <c r="F334" i="3"/>
  <c r="F329" i="3" s="1"/>
  <c r="P14" i="5"/>
  <c r="C14" i="5" s="1"/>
  <c r="C16" i="5" s="1"/>
  <c r="F178" i="3"/>
  <c r="F173" i="3" s="1"/>
  <c r="E230" i="3"/>
  <c r="E225" i="3" s="1"/>
  <c r="F139" i="3"/>
  <c r="F134" i="3" s="1"/>
  <c r="J9" i="3"/>
  <c r="J4" i="3" s="1"/>
  <c r="U74" i="5"/>
  <c r="H74" i="5" s="1"/>
  <c r="H76" i="5" s="1"/>
  <c r="D178" i="3"/>
  <c r="D173" i="3" s="1"/>
  <c r="L165" i="3"/>
  <c r="L160" i="3" s="1"/>
  <c r="D48" i="3"/>
  <c r="D43" i="3" s="1"/>
  <c r="D217" i="3"/>
  <c r="D212" i="3" s="1"/>
  <c r="G165" i="3"/>
  <c r="G160" i="3" s="1"/>
  <c r="J152" i="3"/>
  <c r="J147" i="3" s="1"/>
  <c r="E269" i="3"/>
  <c r="E264" i="3" s="1"/>
  <c r="G74" i="3"/>
  <c r="G69" i="3" s="1"/>
  <c r="K22" i="3"/>
  <c r="K17" i="3" s="1"/>
  <c r="K163" i="3"/>
  <c r="E6" i="3"/>
  <c r="K149" i="3"/>
  <c r="H139" i="3"/>
  <c r="H134" i="3" s="1"/>
  <c r="F9" i="3"/>
  <c r="L230" i="3"/>
  <c r="L225" i="3" s="1"/>
  <c r="D295" i="3"/>
  <c r="D290" i="3" s="1"/>
  <c r="I126" i="3"/>
  <c r="I121" i="3" s="1"/>
  <c r="I165" i="3"/>
  <c r="I160" i="3" s="1"/>
  <c r="C191" i="3"/>
  <c r="C186" i="3" s="1"/>
  <c r="C178" i="3"/>
  <c r="C173" i="3" s="1"/>
  <c r="L35" i="3"/>
  <c r="L30" i="3" s="1"/>
  <c r="F321" i="3"/>
  <c r="F316" i="3" s="1"/>
  <c r="F295" i="3"/>
  <c r="F290" i="3" s="1"/>
  <c r="D269" i="3"/>
  <c r="D264" i="3" s="1"/>
  <c r="J269" i="3"/>
  <c r="J264" i="3" s="1"/>
  <c r="H178" i="3"/>
  <c r="H173" i="3" s="1"/>
  <c r="E139" i="3"/>
  <c r="E134" i="3" s="1"/>
  <c r="E165" i="3"/>
  <c r="E160" i="3" s="1"/>
  <c r="F217" i="3"/>
  <c r="F212" i="3" s="1"/>
  <c r="E126" i="3"/>
  <c r="E121" i="3" s="1"/>
  <c r="E87" i="3"/>
  <c r="E82" i="3" s="1"/>
  <c r="E334" i="3"/>
  <c r="E329" i="3" s="1"/>
  <c r="G230" i="3"/>
  <c r="G225" i="3" s="1"/>
  <c r="D100" i="3"/>
  <c r="D95" i="3" s="1"/>
  <c r="E9" i="3"/>
  <c r="E4" i="3" s="1"/>
  <c r="G178" i="3"/>
  <c r="G173" i="3" s="1"/>
  <c r="L217" i="3"/>
  <c r="L212" i="3" s="1"/>
  <c r="J256" i="3"/>
  <c r="J251" i="3" s="1"/>
  <c r="C321" i="3"/>
  <c r="C316" i="3" s="1"/>
  <c r="H308" i="3"/>
  <c r="H303" i="3" s="1"/>
  <c r="D113" i="3"/>
  <c r="D108" i="3" s="1"/>
  <c r="I178" i="3"/>
  <c r="I173" i="3" s="1"/>
  <c r="I152" i="3"/>
  <c r="I147" i="3" s="1"/>
  <c r="G111" i="3"/>
  <c r="D74" i="3"/>
  <c r="D69" i="3" s="1"/>
  <c r="F230" i="3"/>
  <c r="F225" i="3" s="1"/>
  <c r="D243" i="3"/>
  <c r="D238" i="3" s="1"/>
  <c r="J321" i="3"/>
  <c r="J316" i="3" s="1"/>
  <c r="K100" i="3"/>
  <c r="K95" i="3" s="1"/>
  <c r="I100" i="3"/>
  <c r="I95" i="3" s="1"/>
  <c r="L61" i="3"/>
  <c r="L56" i="3" s="1"/>
  <c r="C85" i="5"/>
  <c r="M85" i="5" s="1"/>
  <c r="H150" i="3"/>
  <c r="W44" i="5"/>
  <c r="W46" i="5" s="1"/>
  <c r="W99" i="5"/>
  <c r="J99" i="5" s="1"/>
  <c r="J101" i="5" s="1"/>
  <c r="H87" i="3"/>
  <c r="H82" i="3" s="1"/>
  <c r="K9" i="3"/>
  <c r="K4" i="3" s="1"/>
  <c r="E113" i="3"/>
  <c r="E108" i="3" s="1"/>
  <c r="I191" i="3"/>
  <c r="I186" i="3" s="1"/>
  <c r="C165" i="3"/>
  <c r="C160" i="3" s="1"/>
  <c r="K152" i="3"/>
  <c r="K147" i="3" s="1"/>
  <c r="C22" i="3"/>
  <c r="C17" i="3" s="1"/>
  <c r="K269" i="3"/>
  <c r="K264" i="3" s="1"/>
  <c r="C269" i="3"/>
  <c r="C264" i="3" s="1"/>
  <c r="G269" i="3"/>
  <c r="G264" i="3" s="1"/>
  <c r="J282" i="3"/>
  <c r="J277" i="3" s="1"/>
  <c r="K191" i="3"/>
  <c r="K186" i="3" s="1"/>
  <c r="F256" i="3"/>
  <c r="F251" i="3" s="1"/>
  <c r="F152" i="3"/>
  <c r="F147" i="3" s="1"/>
  <c r="E204" i="3"/>
  <c r="E199" i="3" s="1"/>
  <c r="F113" i="3"/>
  <c r="F108" i="3" s="1"/>
  <c r="F74" i="3"/>
  <c r="F69" i="3" s="1"/>
  <c r="K126" i="3"/>
  <c r="K121" i="3" s="1"/>
  <c r="I113" i="3"/>
  <c r="I108" i="3" s="1"/>
  <c r="H113" i="3"/>
  <c r="H108" i="3" s="1"/>
  <c r="D126" i="3"/>
  <c r="D121" i="3" s="1"/>
  <c r="C126" i="3"/>
  <c r="C121" i="3" s="1"/>
  <c r="F48" i="3"/>
  <c r="F43" i="3" s="1"/>
  <c r="H204" i="3"/>
  <c r="H199" i="3" s="1"/>
  <c r="I269" i="3"/>
  <c r="I264" i="3" s="1"/>
  <c r="C308" i="3"/>
  <c r="C303" i="3" s="1"/>
  <c r="L139" i="3"/>
  <c r="L134" i="3" s="1"/>
  <c r="J139" i="3"/>
  <c r="J134" i="3" s="1"/>
  <c r="C152" i="3"/>
  <c r="C147" i="3" s="1"/>
  <c r="G266" i="3"/>
  <c r="L176" i="3"/>
  <c r="W34" i="5"/>
  <c r="W36" i="5" s="1"/>
  <c r="P44" i="5"/>
  <c r="Z44" i="5" s="1"/>
  <c r="Z46" i="5" s="1"/>
  <c r="V34" i="5"/>
  <c r="V36" i="5" s="1"/>
  <c r="W49" i="5"/>
  <c r="J49" i="5" s="1"/>
  <c r="J51" i="5" s="1"/>
  <c r="F179" i="3"/>
  <c r="F88" i="3"/>
  <c r="H9" i="3"/>
  <c r="H4" i="3" s="1"/>
  <c r="F308" i="3"/>
  <c r="F303" i="3" s="1"/>
  <c r="K153" i="3"/>
  <c r="R84" i="5"/>
  <c r="R86" i="5" s="1"/>
  <c r="C270" i="3"/>
  <c r="V19" i="5"/>
  <c r="V21" i="5" s="1"/>
  <c r="C322" i="3"/>
  <c r="I10" i="3"/>
  <c r="D189" i="3"/>
  <c r="G202" i="3"/>
  <c r="K292" i="3"/>
  <c r="H319" i="3"/>
  <c r="E188" i="3"/>
  <c r="C80" i="5"/>
  <c r="M80" i="5" s="1"/>
  <c r="H85" i="3"/>
  <c r="Z5" i="5"/>
  <c r="C72" i="3"/>
  <c r="X84" i="5"/>
  <c r="K84" i="5" s="1"/>
  <c r="K86" i="5" s="1"/>
  <c r="W4" i="5"/>
  <c r="J4" i="5" s="1"/>
  <c r="J6" i="5" s="1"/>
  <c r="V14" i="5"/>
  <c r="I14" i="5" s="1"/>
  <c r="I16" i="5" s="1"/>
  <c r="R39" i="5"/>
  <c r="E39" i="5" s="1"/>
  <c r="E41" i="5" s="1"/>
  <c r="R79" i="5"/>
  <c r="R81" i="5" s="1"/>
  <c r="Q24" i="5"/>
  <c r="Q26" i="5" s="1"/>
  <c r="Q34" i="5"/>
  <c r="D34" i="5" s="1"/>
  <c r="D36" i="5" s="1"/>
  <c r="Q84" i="5"/>
  <c r="D84" i="5" s="1"/>
  <c r="D86" i="5" s="1"/>
  <c r="H283" i="3"/>
  <c r="G48" i="3"/>
  <c r="G43" i="3" s="1"/>
  <c r="K282" i="3"/>
  <c r="K277" i="3" s="1"/>
  <c r="K124" i="3"/>
  <c r="J10" i="3"/>
  <c r="W14" i="5"/>
  <c r="J14" i="5" s="1"/>
  <c r="J16" i="5" s="1"/>
  <c r="W59" i="5"/>
  <c r="W61" i="5" s="1"/>
  <c r="T64" i="5"/>
  <c r="G64" i="5" s="1"/>
  <c r="G66" i="5" s="1"/>
  <c r="P89" i="5"/>
  <c r="C89" i="5" s="1"/>
  <c r="C30" i="5"/>
  <c r="M30" i="5" s="1"/>
  <c r="X44" i="5"/>
  <c r="K44" i="5" s="1"/>
  <c r="K46" i="5" s="1"/>
  <c r="Q39" i="5"/>
  <c r="Q41" i="5" s="1"/>
  <c r="P64" i="5"/>
  <c r="Z64" i="5" s="1"/>
  <c r="Z66" i="5" s="1"/>
  <c r="K331" i="3"/>
  <c r="K7" i="3"/>
  <c r="K175" i="3"/>
  <c r="C293" i="3"/>
  <c r="C137" i="3"/>
  <c r="Q59" i="5"/>
  <c r="Q61" i="5" s="1"/>
  <c r="I231" i="3"/>
  <c r="I49" i="3"/>
  <c r="H189" i="3"/>
  <c r="I280" i="3"/>
  <c r="I58" i="3"/>
  <c r="I202" i="3"/>
  <c r="C20" i="3"/>
  <c r="F228" i="3"/>
  <c r="Y64" i="5"/>
  <c r="L64" i="5" s="1"/>
  <c r="L66" i="5" s="1"/>
  <c r="Y34" i="5"/>
  <c r="Y36" i="5" s="1"/>
  <c r="S79" i="5"/>
  <c r="S81" i="5" s="1"/>
  <c r="T24" i="5"/>
  <c r="G24" i="5" s="1"/>
  <c r="G26" i="5" s="1"/>
  <c r="Y99" i="5"/>
  <c r="L99" i="5" s="1"/>
  <c r="L101" i="5" s="1"/>
  <c r="I192" i="3"/>
  <c r="G231" i="3"/>
  <c r="J87" i="3"/>
  <c r="J82" i="3" s="1"/>
  <c r="C74" i="3"/>
  <c r="C69" i="3" s="1"/>
  <c r="Q49" i="5"/>
  <c r="Q51" i="5" s="1"/>
  <c r="L87" i="3"/>
  <c r="L82" i="3" s="1"/>
  <c r="K75" i="3"/>
  <c r="D283" i="3"/>
  <c r="D98" i="3"/>
  <c r="V44" i="5"/>
  <c r="V46" i="5" s="1"/>
  <c r="J254" i="3"/>
  <c r="C124" i="3"/>
  <c r="P74" i="5"/>
  <c r="Z74" i="5" s="1"/>
  <c r="Z76" i="5" s="1"/>
  <c r="U79" i="5"/>
  <c r="H79" i="5" s="1"/>
  <c r="H81" i="5" s="1"/>
  <c r="T49" i="5"/>
  <c r="T51" i="5" s="1"/>
  <c r="U94" i="5"/>
  <c r="U96" i="5" s="1"/>
  <c r="I114" i="3"/>
  <c r="H114" i="3"/>
  <c r="H257" i="3"/>
  <c r="I46" i="3"/>
  <c r="E280" i="3"/>
  <c r="C150" i="3"/>
  <c r="E163" i="3"/>
  <c r="I332" i="3"/>
  <c r="I293" i="3"/>
  <c r="D124" i="3"/>
  <c r="E72" i="3"/>
  <c r="J319" i="3"/>
  <c r="F280" i="3"/>
  <c r="G85" i="3"/>
  <c r="M35" i="5"/>
  <c r="K254" i="3"/>
  <c r="C253" i="3"/>
  <c r="C254" i="3"/>
  <c r="C85" i="3"/>
  <c r="M5" i="5"/>
  <c r="I292" i="3"/>
  <c r="M20" i="5"/>
  <c r="H19" i="3"/>
  <c r="Z35" i="5"/>
  <c r="J137" i="3"/>
  <c r="F189" i="3"/>
  <c r="K318" i="3"/>
  <c r="H124" i="3"/>
  <c r="E228" i="3"/>
  <c r="F253" i="3"/>
  <c r="F254" i="3"/>
  <c r="D149" i="3"/>
  <c r="D150" i="3"/>
  <c r="L71" i="3"/>
  <c r="L72" i="3"/>
  <c r="C45" i="3"/>
  <c r="C46" i="3"/>
  <c r="L201" i="3"/>
  <c r="L202" i="3"/>
  <c r="E214" i="3"/>
  <c r="E215" i="3"/>
  <c r="C266" i="3"/>
  <c r="C267" i="3"/>
  <c r="G214" i="3"/>
  <c r="G215" i="3"/>
  <c r="I188" i="3"/>
  <c r="I189" i="3"/>
  <c r="F241" i="3"/>
  <c r="K136" i="3"/>
  <c r="K137" i="3"/>
  <c r="C45" i="5"/>
  <c r="M45" i="5" s="1"/>
  <c r="Z45" i="5"/>
  <c r="G162" i="3"/>
  <c r="G163" i="3"/>
  <c r="G136" i="3"/>
  <c r="G137" i="3"/>
  <c r="E318" i="3"/>
  <c r="L85" i="3"/>
  <c r="M10" i="5"/>
  <c r="F304" i="8"/>
  <c r="G304" i="8"/>
  <c r="A297" i="15"/>
  <c r="B296" i="15"/>
  <c r="L332" i="3"/>
  <c r="M70" i="5"/>
  <c r="G46" i="3"/>
  <c r="E150" i="3"/>
  <c r="I33" i="3"/>
  <c r="D136" i="3"/>
  <c r="D137" i="3"/>
  <c r="E58" i="3"/>
  <c r="E59" i="3"/>
  <c r="H110" i="3"/>
  <c r="H111" i="3"/>
  <c r="C50" i="5"/>
  <c r="M50" i="5" s="1"/>
  <c r="J227" i="3"/>
  <c r="J228" i="3"/>
  <c r="F124" i="3"/>
  <c r="F279" i="3"/>
  <c r="I72" i="3"/>
  <c r="F85" i="3"/>
  <c r="M100" i="5"/>
  <c r="M15" i="5"/>
  <c r="T99" i="5"/>
  <c r="T101" i="5" s="1"/>
  <c r="V79" i="5"/>
  <c r="I79" i="5" s="1"/>
  <c r="I81" i="5" s="1"/>
  <c r="S44" i="5"/>
  <c r="F44" i="5" s="1"/>
  <c r="F46" i="5" s="1"/>
  <c r="V94" i="5"/>
  <c r="V96" i="5" s="1"/>
  <c r="X59" i="5"/>
  <c r="X61" i="5" s="1"/>
  <c r="S84" i="5"/>
  <c r="F84" i="5" s="1"/>
  <c r="F86" i="5" s="1"/>
  <c r="C10" i="3"/>
  <c r="D257" i="3"/>
  <c r="S9" i="5"/>
  <c r="S11" i="5" s="1"/>
  <c r="E218" i="3"/>
  <c r="D114" i="3"/>
  <c r="G270" i="3"/>
  <c r="J308" i="3"/>
  <c r="J303" i="3" s="1"/>
  <c r="I308" i="3"/>
  <c r="I303" i="3" s="1"/>
  <c r="H165" i="3"/>
  <c r="H160" i="3" s="1"/>
  <c r="J126" i="3"/>
  <c r="J121" i="3" s="1"/>
  <c r="G152" i="3"/>
  <c r="G147" i="3" s="1"/>
  <c r="J204" i="3"/>
  <c r="J199" i="3" s="1"/>
  <c r="L308" i="3"/>
  <c r="L303" i="3" s="1"/>
  <c r="H217" i="3"/>
  <c r="H212" i="3" s="1"/>
  <c r="B253" i="15"/>
  <c r="A254" i="15"/>
  <c r="B81" i="15"/>
  <c r="A82" i="15"/>
  <c r="B82" i="15" s="1"/>
  <c r="A50" i="15"/>
  <c r="B50" i="15" s="1"/>
  <c r="B185" i="12" s="1"/>
  <c r="B49" i="15"/>
  <c r="M25" i="5"/>
  <c r="S99" i="5"/>
  <c r="S101" i="5" s="1"/>
  <c r="Y29" i="5"/>
  <c r="Y31" i="5" s="1"/>
  <c r="S14" i="5"/>
  <c r="F14" i="5" s="1"/>
  <c r="F16" i="5" s="1"/>
  <c r="T44" i="5"/>
  <c r="T46" i="5" s="1"/>
  <c r="P49" i="5"/>
  <c r="C49" i="5" s="1"/>
  <c r="T14" i="5"/>
  <c r="G14" i="5" s="1"/>
  <c r="G16" i="5" s="1"/>
  <c r="D36" i="3"/>
  <c r="H36" i="3"/>
  <c r="C101" i="3"/>
  <c r="E114" i="3"/>
  <c r="L75" i="3"/>
  <c r="I335" i="3"/>
  <c r="W39" i="5"/>
  <c r="J39" i="5" s="1"/>
  <c r="J41" i="5" s="1"/>
  <c r="F322" i="3"/>
  <c r="J283" i="3"/>
  <c r="G295" i="3"/>
  <c r="G290" i="3" s="1"/>
  <c r="C204" i="3"/>
  <c r="C199" i="3" s="1"/>
  <c r="I230" i="3"/>
  <c r="I225" i="3" s="1"/>
  <c r="C87" i="3"/>
  <c r="C82" i="3" s="1"/>
  <c r="H152" i="3"/>
  <c r="H147" i="3" s="1"/>
  <c r="L269" i="3"/>
  <c r="L264" i="3" s="1"/>
  <c r="K35" i="3"/>
  <c r="K30" i="3" s="1"/>
  <c r="A263" i="15"/>
  <c r="B262" i="15"/>
  <c r="B97" i="15"/>
  <c r="A98" i="15"/>
  <c r="B98" i="15" s="1"/>
  <c r="X89" i="5"/>
  <c r="K89" i="5" s="1"/>
  <c r="K91" i="5" s="1"/>
  <c r="Y54" i="5"/>
  <c r="Y56" i="5" s="1"/>
  <c r="Q89" i="5"/>
  <c r="D89" i="5" s="1"/>
  <c r="D91" i="5" s="1"/>
  <c r="P9" i="5"/>
  <c r="Z9" i="5" s="1"/>
  <c r="Z11" i="5" s="1"/>
  <c r="X24" i="5"/>
  <c r="K24" i="5" s="1"/>
  <c r="K26" i="5" s="1"/>
  <c r="V69" i="5"/>
  <c r="V71" i="5" s="1"/>
  <c r="C231" i="3"/>
  <c r="J127" i="3"/>
  <c r="K49" i="3"/>
  <c r="E101" i="3"/>
  <c r="W94" i="5"/>
  <c r="J94" i="5" s="1"/>
  <c r="J96" i="5" s="1"/>
  <c r="I88" i="3"/>
  <c r="J296" i="3"/>
  <c r="G304" i="13"/>
  <c r="A304" i="4"/>
  <c r="H304" i="4" s="1"/>
  <c r="E304" i="8"/>
  <c r="D304" i="8"/>
  <c r="H304" i="8" s="1"/>
  <c r="A311" i="15"/>
  <c r="B310" i="15"/>
  <c r="P79" i="5"/>
  <c r="Z79" i="5" s="1"/>
  <c r="Z81" i="5" s="1"/>
  <c r="U29" i="5"/>
  <c r="U31" i="5" s="1"/>
  <c r="Y79" i="5"/>
  <c r="Y81" i="5" s="1"/>
  <c r="K257" i="3"/>
  <c r="Y9" i="5"/>
  <c r="Y11" i="5" s="1"/>
  <c r="D335" i="3"/>
  <c r="I36" i="3"/>
  <c r="L218" i="3"/>
  <c r="G179" i="3"/>
  <c r="W84" i="5"/>
  <c r="W86" i="5" s="1"/>
  <c r="L322" i="3"/>
  <c r="B193" i="15"/>
  <c r="A194" i="15"/>
  <c r="B194" i="15" s="1"/>
  <c r="B305" i="8"/>
  <c r="A306" i="8"/>
  <c r="C305" i="8"/>
  <c r="A231" i="15"/>
  <c r="B230" i="15"/>
  <c r="A280" i="15"/>
  <c r="B279" i="15"/>
  <c r="B161" i="15"/>
  <c r="A162" i="15"/>
  <c r="B162" i="15" s="1"/>
  <c r="A66" i="15"/>
  <c r="B66" i="15" s="1"/>
  <c r="B65" i="15"/>
  <c r="Q94" i="5"/>
  <c r="D94" i="5" s="1"/>
  <c r="D96" i="5" s="1"/>
  <c r="R74" i="5"/>
  <c r="R76" i="5" s="1"/>
  <c r="S29" i="5"/>
  <c r="F29" i="5" s="1"/>
  <c r="F31" i="5" s="1"/>
  <c r="V74" i="5"/>
  <c r="V76" i="5" s="1"/>
  <c r="Q69" i="5"/>
  <c r="Q71" i="5" s="1"/>
  <c r="G218" i="3"/>
  <c r="P4" i="5"/>
  <c r="Z4" i="5" s="1"/>
  <c r="Z6" i="5" s="1"/>
  <c r="I153" i="3"/>
  <c r="D49" i="3"/>
  <c r="C295" i="3"/>
  <c r="C290" i="3" s="1"/>
  <c r="L178" i="3"/>
  <c r="L173" i="3" s="1"/>
  <c r="B153" i="12"/>
  <c r="C48" i="12"/>
  <c r="B215" i="12"/>
  <c r="K335" i="3"/>
  <c r="I309" i="3"/>
  <c r="D244" i="3"/>
  <c r="E231" i="3"/>
  <c r="G127" i="3"/>
  <c r="P24" i="5"/>
  <c r="Z24" i="5" s="1"/>
  <c r="Z26" i="5" s="1"/>
  <c r="J335" i="3"/>
  <c r="K322" i="3"/>
  <c r="T94" i="5"/>
  <c r="T96" i="5" s="1"/>
  <c r="H231" i="3"/>
  <c r="R89" i="5"/>
  <c r="E89" i="5" s="1"/>
  <c r="E91" i="5" s="1"/>
  <c r="L192" i="3"/>
  <c r="D88" i="3"/>
  <c r="C205" i="3"/>
  <c r="G140" i="3"/>
  <c r="I75" i="3"/>
  <c r="E49" i="3"/>
  <c r="D153" i="3"/>
  <c r="I101" i="3"/>
  <c r="U49" i="5"/>
  <c r="H49" i="5" s="1"/>
  <c r="H51" i="5" s="1"/>
  <c r="G283" i="3"/>
  <c r="F101" i="3"/>
  <c r="K218" i="3"/>
  <c r="G114" i="3"/>
  <c r="F192" i="3"/>
  <c r="J88" i="3"/>
  <c r="Q14" i="5"/>
  <c r="Q16" i="5" s="1"/>
  <c r="E205" i="3"/>
  <c r="J36" i="3"/>
  <c r="F244" i="3"/>
  <c r="J23" i="3"/>
  <c r="D10" i="3"/>
  <c r="L88" i="3"/>
  <c r="I166" i="3"/>
  <c r="L101" i="3"/>
  <c r="R94" i="5"/>
  <c r="E94" i="5" s="1"/>
  <c r="E96" i="5" s="1"/>
  <c r="R44" i="5"/>
  <c r="R46" i="5" s="1"/>
  <c r="I270" i="3"/>
  <c r="C283" i="3"/>
  <c r="E270" i="3"/>
  <c r="L283" i="3"/>
  <c r="L309" i="3"/>
  <c r="L296" i="3"/>
  <c r="K296" i="3"/>
  <c r="K62" i="3"/>
  <c r="J49" i="3"/>
  <c r="K10" i="3"/>
  <c r="J218" i="3"/>
  <c r="K166" i="3"/>
  <c r="H23" i="3"/>
  <c r="J257" i="3"/>
  <c r="K179" i="3"/>
  <c r="F10" i="3"/>
  <c r="F114" i="3"/>
  <c r="L127" i="3"/>
  <c r="C166" i="3"/>
  <c r="F166" i="3"/>
  <c r="H192" i="3"/>
  <c r="K36" i="3"/>
  <c r="E88" i="3"/>
  <c r="J101" i="3"/>
  <c r="F270" i="3"/>
  <c r="H75" i="3"/>
  <c r="L62" i="3"/>
  <c r="I218" i="3"/>
  <c r="D179" i="3"/>
  <c r="I257" i="3"/>
  <c r="I205" i="3"/>
  <c r="J166" i="3"/>
  <c r="D140" i="3"/>
  <c r="F62" i="3"/>
  <c r="U54" i="5"/>
  <c r="H54" i="5" s="1"/>
  <c r="H56" i="5" s="1"/>
  <c r="T59" i="5"/>
  <c r="G59" i="5" s="1"/>
  <c r="G61" i="5" s="1"/>
  <c r="V24" i="5"/>
  <c r="I24" i="5" s="1"/>
  <c r="I26" i="5" s="1"/>
  <c r="U69" i="5"/>
  <c r="U71" i="5" s="1"/>
  <c r="Y94" i="5"/>
  <c r="L94" i="5" s="1"/>
  <c r="L96" i="5" s="1"/>
  <c r="R69" i="5"/>
  <c r="R71" i="5" s="1"/>
  <c r="U24" i="5"/>
  <c r="H24" i="5" s="1"/>
  <c r="H26" i="5" s="1"/>
  <c r="T9" i="5"/>
  <c r="G9" i="5" s="1"/>
  <c r="G11" i="5" s="1"/>
  <c r="G296" i="3"/>
  <c r="E309" i="3"/>
  <c r="H62" i="3"/>
  <c r="G101" i="3"/>
  <c r="K114" i="3"/>
  <c r="E296" i="3"/>
  <c r="F49" i="3"/>
  <c r="L257" i="3"/>
  <c r="G244" i="3"/>
  <c r="D231" i="3"/>
  <c r="L205" i="3"/>
  <c r="G192" i="3"/>
  <c r="E166" i="3"/>
  <c r="C140" i="3"/>
  <c r="C257" i="3"/>
  <c r="K231" i="3"/>
  <c r="H218" i="3"/>
  <c r="J192" i="3"/>
  <c r="L166" i="3"/>
  <c r="G153" i="3"/>
  <c r="J140" i="3"/>
  <c r="J114" i="3"/>
  <c r="J75" i="3"/>
  <c r="E62" i="3"/>
  <c r="H10" i="3"/>
  <c r="J62" i="3"/>
  <c r="F23" i="3"/>
  <c r="R34" i="5"/>
  <c r="E34" i="5" s="1"/>
  <c r="E36" i="5" s="1"/>
  <c r="Q44" i="5"/>
  <c r="Q46" i="5" s="1"/>
  <c r="Q29" i="5"/>
  <c r="D29" i="5" s="1"/>
  <c r="D31" i="5" s="1"/>
  <c r="X74" i="5"/>
  <c r="K74" i="5" s="1"/>
  <c r="K76" i="5" s="1"/>
  <c r="S39" i="5"/>
  <c r="F39" i="5" s="1"/>
  <c r="F41" i="5" s="1"/>
  <c r="S19" i="5"/>
  <c r="S21" i="5" s="1"/>
  <c r="V9" i="5"/>
  <c r="V11" i="5" s="1"/>
  <c r="S64" i="5"/>
  <c r="F64" i="5" s="1"/>
  <c r="F66" i="5" s="1"/>
  <c r="P54" i="5"/>
  <c r="Z54" i="5" s="1"/>
  <c r="Z56" i="5" s="1"/>
  <c r="W79" i="5"/>
  <c r="J79" i="5" s="1"/>
  <c r="J81" i="5" s="1"/>
  <c r="Y49" i="5"/>
  <c r="Y51" i="5" s="1"/>
  <c r="P84" i="5"/>
  <c r="P86" i="5" s="1"/>
  <c r="W24" i="5"/>
  <c r="W26" i="5" s="1"/>
  <c r="R64" i="5"/>
  <c r="R66" i="5" s="1"/>
  <c r="W29" i="5"/>
  <c r="J29" i="5" s="1"/>
  <c r="J31" i="5" s="1"/>
  <c r="V89" i="5"/>
  <c r="V91" i="5" s="1"/>
  <c r="T79" i="5"/>
  <c r="T81" i="5" s="1"/>
  <c r="U39" i="5"/>
  <c r="H39" i="5" s="1"/>
  <c r="H41" i="5" s="1"/>
  <c r="S74" i="5"/>
  <c r="F74" i="5" s="1"/>
  <c r="F76" i="5" s="1"/>
  <c r="V59" i="5"/>
  <c r="I59" i="5" s="1"/>
  <c r="I61" i="5" s="1"/>
  <c r="S59" i="5"/>
  <c r="S61" i="5" s="1"/>
  <c r="X94" i="5"/>
  <c r="X96" i="5" s="1"/>
  <c r="P19" i="5"/>
  <c r="C19" i="5" s="1"/>
  <c r="C21" i="5" s="1"/>
  <c r="D9" i="3"/>
  <c r="X19" i="5"/>
  <c r="X21" i="5" s="1"/>
  <c r="X4" i="5"/>
  <c r="K4" i="5" s="1"/>
  <c r="K6" i="5" s="1"/>
  <c r="X29" i="5"/>
  <c r="X31" i="5" s="1"/>
  <c r="P59" i="5"/>
  <c r="C59" i="5" s="1"/>
  <c r="C61" i="5" s="1"/>
  <c r="Q74" i="5"/>
  <c r="Q76" i="5" s="1"/>
  <c r="Y84" i="5"/>
  <c r="Y86" i="5" s="1"/>
  <c r="U99" i="5"/>
  <c r="H99" i="5" s="1"/>
  <c r="H101" i="5" s="1"/>
  <c r="R59" i="5"/>
  <c r="R61" i="5" s="1"/>
  <c r="R99" i="5"/>
  <c r="E99" i="5" s="1"/>
  <c r="E101" i="5" s="1"/>
  <c r="Y59" i="5"/>
  <c r="Y61" i="5" s="1"/>
  <c r="U4" i="5"/>
  <c r="H4" i="5" s="1"/>
  <c r="H6" i="5" s="1"/>
  <c r="Q19" i="5"/>
  <c r="Q21" i="5" s="1"/>
  <c r="W9" i="5"/>
  <c r="W11" i="5" s="1"/>
  <c r="T74" i="5"/>
  <c r="G74" i="5" s="1"/>
  <c r="G76" i="5" s="1"/>
  <c r="X99" i="5"/>
  <c r="X101" i="5" s="1"/>
  <c r="U9" i="5"/>
  <c r="H9" i="5" s="1"/>
  <c r="H11" i="5" s="1"/>
  <c r="X54" i="5"/>
  <c r="K54" i="5" s="1"/>
  <c r="K56" i="5" s="1"/>
  <c r="V29" i="5"/>
  <c r="V31" i="5" s="1"/>
  <c r="S89" i="5"/>
  <c r="S91" i="5" s="1"/>
  <c r="S69" i="5"/>
  <c r="S71" i="5" s="1"/>
  <c r="T29" i="5"/>
  <c r="T31" i="5" s="1"/>
  <c r="R9" i="5"/>
  <c r="R11" i="5" s="1"/>
  <c r="V99" i="5"/>
  <c r="V101" i="5" s="1"/>
  <c r="U59" i="5"/>
  <c r="U61" i="5" s="1"/>
  <c r="Q4" i="5"/>
  <c r="D4" i="5" s="1"/>
  <c r="D6" i="5" s="1"/>
  <c r="Y14" i="5"/>
  <c r="L14" i="5" s="1"/>
  <c r="L16" i="5" s="1"/>
  <c r="P99" i="5"/>
  <c r="Z99" i="5" s="1"/>
  <c r="Z101" i="5" s="1"/>
  <c r="T84" i="5"/>
  <c r="T86" i="5" s="1"/>
  <c r="X69" i="5"/>
  <c r="X71" i="5" s="1"/>
  <c r="S49" i="5"/>
  <c r="S51" i="5" s="1"/>
  <c r="S4" i="5"/>
  <c r="S6" i="5" s="1"/>
  <c r="S24" i="5"/>
  <c r="F24" i="5" s="1"/>
  <c r="F26" i="5" s="1"/>
  <c r="R19" i="5"/>
  <c r="R21" i="5" s="1"/>
  <c r="Y19" i="5"/>
  <c r="L19" i="5" s="1"/>
  <c r="L21" i="5" s="1"/>
  <c r="U44" i="5"/>
  <c r="H44" i="5" s="1"/>
  <c r="H46" i="5" s="1"/>
  <c r="Q9" i="5"/>
  <c r="Q11" i="5" s="1"/>
  <c r="Y39" i="5"/>
  <c r="L39" i="5" s="1"/>
  <c r="L41" i="5" s="1"/>
  <c r="V64" i="5"/>
  <c r="V66" i="5" s="1"/>
  <c r="V84" i="5"/>
  <c r="V86" i="5" s="1"/>
  <c r="T54" i="5"/>
  <c r="T56" i="5" s="1"/>
  <c r="T34" i="5"/>
  <c r="T36" i="5" s="1"/>
  <c r="Q99" i="5"/>
  <c r="Q101" i="5" s="1"/>
  <c r="Y89" i="5"/>
  <c r="Y91" i="5" s="1"/>
  <c r="U84" i="5"/>
  <c r="U86" i="5" s="1"/>
  <c r="Q79" i="5"/>
  <c r="Q81" i="5" s="1"/>
  <c r="Y69" i="5"/>
  <c r="Y71" i="5" s="1"/>
  <c r="U64" i="5"/>
  <c r="U66" i="5" s="1"/>
  <c r="V54" i="5"/>
  <c r="I54" i="5" s="1"/>
  <c r="I56" i="5" s="1"/>
  <c r="X39" i="5"/>
  <c r="K39" i="5" s="1"/>
  <c r="K41" i="5" s="1"/>
  <c r="P29" i="5"/>
  <c r="Z29" i="5" s="1"/>
  <c r="Z31" i="5" s="1"/>
  <c r="R14" i="5"/>
  <c r="R16" i="5" s="1"/>
  <c r="T4" i="5"/>
  <c r="T6" i="5" s="1"/>
  <c r="S94" i="5"/>
  <c r="F94" i="5" s="1"/>
  <c r="F96" i="5" s="1"/>
  <c r="V39" i="5"/>
  <c r="I39" i="5" s="1"/>
  <c r="I41" i="5" s="1"/>
  <c r="W89" i="5"/>
  <c r="W91" i="5" s="1"/>
  <c r="R4" i="5"/>
  <c r="R6" i="5" s="1"/>
  <c r="U14" i="5"/>
  <c r="H14" i="5" s="1"/>
  <c r="H16" i="5" s="1"/>
  <c r="T39" i="5"/>
  <c r="T41" i="5" s="1"/>
  <c r="S54" i="5"/>
  <c r="T89" i="5"/>
  <c r="G89" i="5" s="1"/>
  <c r="G91" i="5" s="1"/>
  <c r="Y24" i="5"/>
  <c r="L24" i="5" s="1"/>
  <c r="L26" i="5" s="1"/>
  <c r="X64" i="5"/>
  <c r="X66" i="5" s="1"/>
  <c r="Y4" i="5"/>
  <c r="L4" i="5" s="1"/>
  <c r="L6" i="5" s="1"/>
  <c r="S34" i="5"/>
  <c r="S36" i="5" s="1"/>
  <c r="E10" i="3"/>
  <c r="G49" i="3"/>
  <c r="I127" i="3"/>
  <c r="D166" i="3"/>
  <c r="K205" i="3"/>
  <c r="H244" i="3"/>
  <c r="F153" i="3"/>
  <c r="D205" i="3"/>
  <c r="L231" i="3"/>
  <c r="H88" i="3"/>
  <c r="G322" i="3"/>
  <c r="K270" i="3"/>
  <c r="R49" i="5"/>
  <c r="R51" i="5" s="1"/>
  <c r="X49" i="5"/>
  <c r="X51" i="5" s="1"/>
  <c r="P34" i="5"/>
  <c r="C34" i="5" s="1"/>
  <c r="L114" i="3"/>
  <c r="D192" i="3"/>
  <c r="L153" i="3"/>
  <c r="I244" i="3"/>
  <c r="C75" i="3"/>
  <c r="I23" i="3"/>
  <c r="C127" i="3"/>
  <c r="E257" i="3"/>
  <c r="E322" i="3"/>
  <c r="D296" i="3"/>
  <c r="K23" i="3"/>
  <c r="G23" i="3"/>
  <c r="L23" i="3"/>
  <c r="L49" i="3"/>
  <c r="I283" i="3"/>
  <c r="K309" i="3"/>
  <c r="J309" i="3"/>
  <c r="C296" i="3"/>
  <c r="P69" i="5"/>
  <c r="Z69" i="5" s="1"/>
  <c r="Z71" i="5" s="1"/>
  <c r="K244" i="3"/>
  <c r="U89" i="5"/>
  <c r="U91" i="5" s="1"/>
  <c r="C179" i="3"/>
  <c r="C153" i="3"/>
  <c r="J179" i="3"/>
  <c r="Y74" i="5"/>
  <c r="Y76" i="5" s="1"/>
  <c r="F231" i="3"/>
  <c r="H101" i="3"/>
  <c r="F309" i="3"/>
  <c r="E244" i="3"/>
  <c r="W69" i="5"/>
  <c r="J69" i="5" s="1"/>
  <c r="J71" i="5" s="1"/>
  <c r="G205" i="3"/>
  <c r="G62" i="3"/>
  <c r="H296" i="3"/>
  <c r="F335" i="3"/>
  <c r="L270" i="3"/>
  <c r="F75" i="3"/>
  <c r="K283" i="3"/>
  <c r="J270" i="3"/>
  <c r="K192" i="3"/>
  <c r="I322" i="3"/>
  <c r="H270" i="3"/>
  <c r="D270" i="3"/>
  <c r="F36" i="3"/>
  <c r="I140" i="3"/>
  <c r="G166" i="3"/>
  <c r="W54" i="5"/>
  <c r="V4" i="5"/>
  <c r="V6" i="5" s="1"/>
  <c r="W64" i="5"/>
  <c r="W66" i="5" s="1"/>
  <c r="Q64" i="5"/>
  <c r="D64" i="5" s="1"/>
  <c r="D66" i="5" s="1"/>
  <c r="H335" i="3"/>
  <c r="F283" i="3"/>
  <c r="I296" i="3"/>
  <c r="G335" i="3"/>
  <c r="H309" i="3"/>
  <c r="I62" i="3"/>
  <c r="R24" i="5"/>
  <c r="E24" i="5" s="1"/>
  <c r="E26" i="5" s="1"/>
  <c r="V49" i="5"/>
  <c r="V51" i="5" s="1"/>
  <c r="E127" i="3"/>
  <c r="K140" i="3"/>
  <c r="G10" i="3"/>
  <c r="H49" i="3"/>
  <c r="F257" i="3"/>
  <c r="K127" i="3"/>
  <c r="H179" i="3"/>
  <c r="J205" i="3"/>
  <c r="H127" i="3"/>
  <c r="C192" i="3"/>
  <c r="F127" i="3"/>
  <c r="J231" i="3"/>
  <c r="H140" i="3"/>
  <c r="K88" i="3"/>
  <c r="L36" i="3"/>
  <c r="C309" i="3"/>
  <c r="L179" i="3"/>
  <c r="F218" i="3"/>
  <c r="L140" i="3"/>
  <c r="P39" i="5"/>
  <c r="Z39" i="5" s="1"/>
  <c r="Z41" i="5" s="1"/>
  <c r="R29" i="5"/>
  <c r="R31" i="5" s="1"/>
  <c r="D62" i="3"/>
  <c r="C335" i="3"/>
  <c r="D101" i="3"/>
  <c r="L10" i="3"/>
  <c r="E140" i="3"/>
  <c r="C244" i="3"/>
  <c r="H205" i="3"/>
  <c r="J153" i="3"/>
  <c r="L244" i="3"/>
  <c r="D218" i="3"/>
  <c r="H166" i="3"/>
  <c r="F140" i="3"/>
  <c r="W19" i="5"/>
  <c r="J19" i="5" s="1"/>
  <c r="J21" i="5" s="1"/>
  <c r="X79" i="5"/>
  <c r="X81" i="5" s="1"/>
  <c r="J244" i="3"/>
  <c r="E192" i="3"/>
  <c r="U19" i="5"/>
  <c r="H19" i="5" s="1"/>
  <c r="H21" i="5" s="1"/>
  <c r="G36" i="3"/>
  <c r="G309" i="3"/>
  <c r="F205" i="3"/>
  <c r="E153" i="3"/>
  <c r="T69" i="5"/>
  <c r="G69" i="5" s="1"/>
  <c r="G71" i="5" s="1"/>
  <c r="X9" i="5"/>
  <c r="X11" i="5" s="1"/>
  <c r="Q54" i="5"/>
  <c r="Q56" i="5" s="1"/>
  <c r="E23" i="3"/>
  <c r="G75" i="3"/>
  <c r="D322" i="3"/>
  <c r="C218" i="3"/>
  <c r="G257" i="3"/>
  <c r="E179" i="3"/>
  <c r="C88" i="3"/>
  <c r="Y44" i="5"/>
  <c r="Y46" i="5" s="1"/>
  <c r="X34" i="5"/>
  <c r="X36" i="5" s="1"/>
  <c r="W74" i="5"/>
  <c r="W76" i="5" s="1"/>
  <c r="X14" i="5"/>
  <c r="X16" i="5" s="1"/>
  <c r="H322" i="3"/>
  <c r="E335" i="3"/>
  <c r="J322" i="3"/>
  <c r="L335" i="3"/>
  <c r="E283" i="3"/>
  <c r="F296" i="3"/>
  <c r="K101" i="3"/>
  <c r="E2" i="7"/>
  <c r="D3" i="13"/>
  <c r="C3" i="13"/>
  <c r="B3" i="13"/>
  <c r="C2" i="7"/>
  <c r="H3" i="8"/>
  <c r="C49" i="3" s="1"/>
  <c r="J61" i="3"/>
  <c r="J56" i="3" s="1"/>
  <c r="A3" i="13"/>
  <c r="B186" i="6"/>
  <c r="A187" i="6"/>
  <c r="B166" i="6"/>
  <c r="A167" i="6"/>
  <c r="A208" i="6"/>
  <c r="B207" i="6"/>
  <c r="B177" i="6"/>
  <c r="A178" i="6"/>
  <c r="B157" i="6"/>
  <c r="A158" i="6"/>
  <c r="B196" i="6"/>
  <c r="A197" i="6"/>
  <c r="B147" i="6"/>
  <c r="A148" i="6"/>
  <c r="A249" i="6"/>
  <c r="B248" i="6"/>
  <c r="A260" i="6"/>
  <c r="B259" i="6"/>
  <c r="A239" i="6"/>
  <c r="B238" i="6"/>
  <c r="A230" i="6"/>
  <c r="B229" i="6"/>
  <c r="A219" i="6"/>
  <c r="B218" i="6"/>
  <c r="B408" i="15"/>
  <c r="A409" i="15"/>
  <c r="A393" i="15"/>
  <c r="B392" i="15"/>
  <c r="M75" i="5"/>
  <c r="B376" i="15"/>
  <c r="A377" i="15"/>
  <c r="A360" i="15"/>
  <c r="B359" i="15"/>
  <c r="M55" i="5"/>
  <c r="B344" i="15"/>
  <c r="A345" i="15"/>
  <c r="B327" i="15"/>
  <c r="A328" i="15"/>
  <c r="M60" i="5"/>
  <c r="C62" i="3" l="1"/>
  <c r="C57" i="3" s="1"/>
  <c r="C135" i="3"/>
  <c r="E75" i="3"/>
  <c r="E36" i="3"/>
  <c r="E31" i="3" s="1"/>
  <c r="D5" i="3"/>
  <c r="C36" i="3"/>
  <c r="F5" i="3"/>
  <c r="G83" i="3"/>
  <c r="K291" i="3"/>
  <c r="K70" i="3"/>
  <c r="C187" i="3"/>
  <c r="H57" i="3"/>
  <c r="F70" i="3"/>
  <c r="K57" i="3"/>
  <c r="F135" i="3"/>
  <c r="L213" i="3"/>
  <c r="I148" i="3"/>
  <c r="C252" i="3"/>
  <c r="I265" i="3"/>
  <c r="G135" i="3"/>
  <c r="F265" i="3"/>
  <c r="H18" i="3"/>
  <c r="E70" i="3"/>
  <c r="L291" i="3"/>
  <c r="D200" i="3"/>
  <c r="G330" i="3"/>
  <c r="J330" i="3"/>
  <c r="J70" i="3"/>
  <c r="D278" i="3"/>
  <c r="G213" i="3"/>
  <c r="J109" i="3"/>
  <c r="F304" i="3"/>
  <c r="K200" i="3"/>
  <c r="H174" i="3"/>
  <c r="E44" i="5"/>
  <c r="E46" i="5" s="1"/>
  <c r="D187" i="3"/>
  <c r="G239" i="3"/>
  <c r="F57" i="3"/>
  <c r="D252" i="3"/>
  <c r="F89" i="5"/>
  <c r="F91" i="5" s="1"/>
  <c r="K135" i="3"/>
  <c r="F278" i="3"/>
  <c r="E17" i="3"/>
  <c r="K19" i="5"/>
  <c r="K21" i="5" s="1"/>
  <c r="X56" i="5"/>
  <c r="C330" i="3"/>
  <c r="I44" i="3"/>
  <c r="K96" i="3"/>
  <c r="L109" i="3"/>
  <c r="G187" i="3"/>
  <c r="I252" i="3"/>
  <c r="K44" i="3"/>
  <c r="G31" i="3"/>
  <c r="D18" i="3"/>
  <c r="E57" i="3"/>
  <c r="J31" i="3"/>
  <c r="H187" i="3"/>
  <c r="G265" i="3"/>
  <c r="J148" i="3"/>
  <c r="H135" i="3"/>
  <c r="D226" i="3"/>
  <c r="I213" i="3"/>
  <c r="K161" i="3"/>
  <c r="E44" i="3"/>
  <c r="J44" i="3"/>
  <c r="C304" i="3"/>
  <c r="E5" i="3"/>
  <c r="I31" i="3"/>
  <c r="H239" i="3"/>
  <c r="E213" i="3"/>
  <c r="E135" i="3"/>
  <c r="L122" i="3"/>
  <c r="K5" i="3"/>
  <c r="D304" i="3"/>
  <c r="V81" i="5"/>
  <c r="D161" i="3"/>
  <c r="F96" i="3"/>
  <c r="F9" i="5"/>
  <c r="F11" i="5" s="1"/>
  <c r="S16" i="5"/>
  <c r="J96" i="3"/>
  <c r="I239" i="3"/>
  <c r="F239" i="3"/>
  <c r="F4" i="3"/>
  <c r="G70" i="3"/>
  <c r="G79" i="5"/>
  <c r="G81" i="5" s="1"/>
  <c r="J122" i="3"/>
  <c r="W6" i="5"/>
  <c r="L31" i="3"/>
  <c r="D330" i="3"/>
  <c r="U81" i="5"/>
  <c r="P81" i="5"/>
  <c r="U76" i="5"/>
  <c r="I69" i="5"/>
  <c r="I71" i="5" s="1"/>
  <c r="J226" i="3"/>
  <c r="E304" i="3"/>
  <c r="C226" i="3"/>
  <c r="L135" i="3"/>
  <c r="C44" i="5"/>
  <c r="C46" i="5" s="1"/>
  <c r="I109" i="3"/>
  <c r="Z84" i="5"/>
  <c r="Z86" i="5" s="1"/>
  <c r="E54" i="5"/>
  <c r="E56" i="5" s="1"/>
  <c r="L34" i="5"/>
  <c r="L36" i="5" s="1"/>
  <c r="Q86" i="5"/>
  <c r="P46" i="5"/>
  <c r="F213" i="3"/>
  <c r="L57" i="3"/>
  <c r="K330" i="3"/>
  <c r="K213" i="3"/>
  <c r="H200" i="3"/>
  <c r="J174" i="3"/>
  <c r="C200" i="3"/>
  <c r="I330" i="3"/>
  <c r="F109" i="3"/>
  <c r="Q36" i="5"/>
  <c r="E317" i="3"/>
  <c r="G161" i="3"/>
  <c r="J213" i="3"/>
  <c r="P91" i="5"/>
  <c r="Z89" i="5"/>
  <c r="Z91" i="5" s="1"/>
  <c r="J317" i="3"/>
  <c r="D96" i="3"/>
  <c r="H83" i="3"/>
  <c r="Z49" i="5"/>
  <c r="Z51" i="5" s="1"/>
  <c r="H278" i="3"/>
  <c r="C213" i="3"/>
  <c r="H252" i="3"/>
  <c r="L79" i="5"/>
  <c r="L81" i="5" s="1"/>
  <c r="E83" i="3"/>
  <c r="P36" i="5"/>
  <c r="P76" i="5"/>
  <c r="G278" i="3"/>
  <c r="C174" i="3"/>
  <c r="L44" i="3"/>
  <c r="I18" i="3"/>
  <c r="H5" i="3"/>
  <c r="E265" i="3"/>
  <c r="G174" i="3"/>
  <c r="C74" i="5"/>
  <c r="C76" i="5" s="1"/>
  <c r="X86" i="5"/>
  <c r="C84" i="5"/>
  <c r="C86" i="5" s="1"/>
  <c r="Q96" i="5"/>
  <c r="H317" i="3"/>
  <c r="V61" i="5"/>
  <c r="J34" i="5"/>
  <c r="J36" i="5" s="1"/>
  <c r="J5" i="3"/>
  <c r="Y66" i="5"/>
  <c r="E109" i="3"/>
  <c r="L239" i="3"/>
  <c r="H291" i="3"/>
  <c r="E161" i="3"/>
  <c r="K174" i="3"/>
  <c r="X26" i="5"/>
  <c r="U11" i="5"/>
  <c r="X46" i="5"/>
  <c r="E187" i="3"/>
  <c r="K122" i="3"/>
  <c r="I96" i="3"/>
  <c r="L317" i="3"/>
  <c r="J278" i="3"/>
  <c r="D31" i="3"/>
  <c r="F44" i="3"/>
  <c r="I174" i="3"/>
  <c r="K252" i="3"/>
  <c r="X76" i="5"/>
  <c r="F161" i="3"/>
  <c r="L83" i="3"/>
  <c r="C51" i="5"/>
  <c r="P51" i="5"/>
  <c r="D213" i="3"/>
  <c r="J200" i="3"/>
  <c r="K239" i="3"/>
  <c r="G317" i="3"/>
  <c r="G226" i="3"/>
  <c r="I5" i="3"/>
  <c r="G18" i="3"/>
  <c r="D24" i="5"/>
  <c r="D26" i="5" s="1"/>
  <c r="I226" i="3"/>
  <c r="F18" i="3"/>
  <c r="H31" i="3"/>
  <c r="C91" i="5"/>
  <c r="I122" i="3"/>
  <c r="F174" i="3"/>
  <c r="W101" i="5"/>
  <c r="D109" i="3"/>
  <c r="I94" i="5"/>
  <c r="I96" i="5" s="1"/>
  <c r="C44" i="3"/>
  <c r="S31" i="5"/>
  <c r="C70" i="3"/>
  <c r="Y101" i="5"/>
  <c r="E200" i="3"/>
  <c r="H29" i="5"/>
  <c r="H31" i="5" s="1"/>
  <c r="W41" i="5"/>
  <c r="L330" i="3"/>
  <c r="C83" i="3"/>
  <c r="G148" i="3"/>
  <c r="L96" i="3"/>
  <c r="D317" i="3"/>
  <c r="K265" i="3"/>
  <c r="J265" i="3"/>
  <c r="K304" i="3"/>
  <c r="I187" i="3"/>
  <c r="K226" i="3"/>
  <c r="T66" i="5"/>
  <c r="E174" i="3"/>
  <c r="I19" i="5"/>
  <c r="I21" i="5" s="1"/>
  <c r="L70" i="3"/>
  <c r="E148" i="3"/>
  <c r="F122" i="3"/>
  <c r="K278" i="3"/>
  <c r="J187" i="3"/>
  <c r="H226" i="3"/>
  <c r="C99" i="5"/>
  <c r="C101" i="5" s="1"/>
  <c r="I9" i="5"/>
  <c r="I11" i="5" s="1"/>
  <c r="G99" i="5"/>
  <c r="G101" i="5" s="1"/>
  <c r="P101" i="5"/>
  <c r="Q31" i="5"/>
  <c r="L187" i="3"/>
  <c r="E96" i="3"/>
  <c r="L29" i="5"/>
  <c r="L31" i="5" s="1"/>
  <c r="C24" i="5"/>
  <c r="C26" i="5" s="1"/>
  <c r="G252" i="3"/>
  <c r="I135" i="3"/>
  <c r="E79" i="5"/>
  <c r="E81" i="5" s="1"/>
  <c r="U6" i="5"/>
  <c r="L89" i="5"/>
  <c r="L91" i="5" s="1"/>
  <c r="H161" i="3"/>
  <c r="J291" i="3"/>
  <c r="C122" i="3"/>
  <c r="D291" i="3"/>
  <c r="E14" i="5"/>
  <c r="E16" i="5" s="1"/>
  <c r="S76" i="5"/>
  <c r="U46" i="5"/>
  <c r="T26" i="5"/>
  <c r="J44" i="5"/>
  <c r="J46" i="5" s="1"/>
  <c r="K29" i="5"/>
  <c r="K31" i="5" s="1"/>
  <c r="P26" i="5"/>
  <c r="X41" i="5"/>
  <c r="I278" i="3"/>
  <c r="J161" i="3"/>
  <c r="Q6" i="5"/>
  <c r="L278" i="3"/>
  <c r="E239" i="3"/>
  <c r="R101" i="5"/>
  <c r="E19" i="5"/>
  <c r="E21" i="5" s="1"/>
  <c r="I29" i="5"/>
  <c r="I31" i="5" s="1"/>
  <c r="G34" i="5"/>
  <c r="G36" i="5" s="1"/>
  <c r="Z34" i="5"/>
  <c r="Z36" i="5" s="1"/>
  <c r="K31" i="3"/>
  <c r="C5" i="3"/>
  <c r="F187" i="3"/>
  <c r="C114" i="3"/>
  <c r="C109" i="3" s="1"/>
  <c r="U16" i="5"/>
  <c r="D99" i="5"/>
  <c r="D101" i="5" s="1"/>
  <c r="W71" i="5"/>
  <c r="L252" i="3"/>
  <c r="C265" i="3"/>
  <c r="H44" i="3"/>
  <c r="E226" i="3"/>
  <c r="I161" i="3"/>
  <c r="G29" i="5"/>
  <c r="G31" i="5" s="1"/>
  <c r="I70" i="3"/>
  <c r="L226" i="3"/>
  <c r="H43" i="3"/>
  <c r="G17" i="3"/>
  <c r="R41" i="5"/>
  <c r="C317" i="3"/>
  <c r="F291" i="3"/>
  <c r="J239" i="3"/>
  <c r="F252" i="3"/>
  <c r="L148" i="3"/>
  <c r="D135" i="3"/>
  <c r="C96" i="3"/>
  <c r="C239" i="3"/>
  <c r="X6" i="5"/>
  <c r="D122" i="3"/>
  <c r="W51" i="5"/>
  <c r="G19" i="5"/>
  <c r="G21" i="5" s="1"/>
  <c r="F200" i="3"/>
  <c r="K148" i="3"/>
  <c r="G304" i="3"/>
  <c r="H330" i="3"/>
  <c r="F31" i="3"/>
  <c r="L161" i="3"/>
  <c r="U41" i="5"/>
  <c r="C148" i="3"/>
  <c r="D44" i="5"/>
  <c r="D46" i="5" s="1"/>
  <c r="Y96" i="5"/>
  <c r="G39" i="5"/>
  <c r="G41" i="5" s="1"/>
  <c r="Y16" i="5"/>
  <c r="W81" i="5"/>
  <c r="L59" i="5"/>
  <c r="L61" i="5" s="1"/>
  <c r="D57" i="3"/>
  <c r="C29" i="5"/>
  <c r="C31" i="5" s="1"/>
  <c r="I57" i="3"/>
  <c r="F226" i="3"/>
  <c r="C36" i="5"/>
  <c r="S41" i="5"/>
  <c r="T11" i="5"/>
  <c r="D49" i="5"/>
  <c r="D51" i="5" s="1"/>
  <c r="G291" i="3"/>
  <c r="G4" i="5"/>
  <c r="G6" i="5" s="1"/>
  <c r="C79" i="5"/>
  <c r="C81" i="5" s="1"/>
  <c r="G44" i="5"/>
  <c r="G46" i="5" s="1"/>
  <c r="E69" i="5"/>
  <c r="E71" i="5" s="1"/>
  <c r="S46" i="5"/>
  <c r="E74" i="5"/>
  <c r="E76" i="5" s="1"/>
  <c r="H64" i="5"/>
  <c r="H66" i="5" s="1"/>
  <c r="F330" i="3"/>
  <c r="H96" i="3"/>
  <c r="L18" i="3"/>
  <c r="F317" i="3"/>
  <c r="J18" i="3"/>
  <c r="E84" i="5"/>
  <c r="E86" i="5" s="1"/>
  <c r="H109" i="3"/>
  <c r="F83" i="3"/>
  <c r="U36" i="5"/>
  <c r="E252" i="3"/>
  <c r="H122" i="3"/>
  <c r="E122" i="3"/>
  <c r="E330" i="3"/>
  <c r="C94" i="5"/>
  <c r="C96" i="5" s="1"/>
  <c r="P16" i="5"/>
  <c r="Z14" i="5"/>
  <c r="Z16" i="5" s="1"/>
  <c r="D14" i="5"/>
  <c r="D16" i="5" s="1"/>
  <c r="H69" i="5"/>
  <c r="H71" i="5" s="1"/>
  <c r="D265" i="3"/>
  <c r="D70" i="3"/>
  <c r="F148" i="3"/>
  <c r="L200" i="3"/>
  <c r="D174" i="3"/>
  <c r="L304" i="3"/>
  <c r="J83" i="3"/>
  <c r="D148" i="3"/>
  <c r="D239" i="3"/>
  <c r="L265" i="3"/>
  <c r="G96" i="3"/>
  <c r="H265" i="3"/>
  <c r="H70" i="3"/>
  <c r="D59" i="5"/>
  <c r="D61" i="5" s="1"/>
  <c r="K317" i="3"/>
  <c r="Q91" i="5"/>
  <c r="C278" i="3"/>
  <c r="J252" i="3"/>
  <c r="K64" i="5"/>
  <c r="K66" i="5" s="1"/>
  <c r="I64" i="5"/>
  <c r="I66" i="5" s="1"/>
  <c r="E278" i="3"/>
  <c r="K83" i="3"/>
  <c r="I317" i="3"/>
  <c r="C161" i="3"/>
  <c r="G109" i="3"/>
  <c r="F34" i="5"/>
  <c r="F36" i="5" s="1"/>
  <c r="K94" i="5"/>
  <c r="K96" i="5" s="1"/>
  <c r="C54" i="5"/>
  <c r="C56" i="5" s="1"/>
  <c r="D83" i="3"/>
  <c r="G44" i="3"/>
  <c r="E251" i="3"/>
  <c r="I200" i="3"/>
  <c r="L5" i="3"/>
  <c r="H304" i="3"/>
  <c r="K187" i="3"/>
  <c r="K18" i="3"/>
  <c r="K14" i="5"/>
  <c r="K16" i="5" s="1"/>
  <c r="G5" i="3"/>
  <c r="I83" i="3"/>
  <c r="I291" i="3"/>
  <c r="E291" i="3"/>
  <c r="E4" i="5"/>
  <c r="E6" i="5" s="1"/>
  <c r="G49" i="5"/>
  <c r="G51" i="5" s="1"/>
  <c r="J59" i="5"/>
  <c r="J61" i="5" s="1"/>
  <c r="C31" i="3"/>
  <c r="D44" i="3"/>
  <c r="R36" i="5"/>
  <c r="G200" i="3"/>
  <c r="J304" i="3"/>
  <c r="P96" i="5"/>
  <c r="I34" i="5"/>
  <c r="I36" i="5" s="1"/>
  <c r="E59" i="5"/>
  <c r="E61" i="5" s="1"/>
  <c r="L9" i="5"/>
  <c r="L11" i="5" s="1"/>
  <c r="S26" i="5"/>
  <c r="G57" i="3"/>
  <c r="I44" i="5"/>
  <c r="I46" i="5" s="1"/>
  <c r="E49" i="5"/>
  <c r="E51" i="5" s="1"/>
  <c r="J135" i="3"/>
  <c r="K109" i="3"/>
  <c r="G122" i="3"/>
  <c r="J74" i="5"/>
  <c r="J76" i="5" s="1"/>
  <c r="H213" i="3"/>
  <c r="U21" i="5"/>
  <c r="C64" i="5"/>
  <c r="C66" i="5" s="1"/>
  <c r="X91" i="5"/>
  <c r="I74" i="5"/>
  <c r="I76" i="5" s="1"/>
  <c r="K59" i="5"/>
  <c r="K61" i="5" s="1"/>
  <c r="D39" i="5"/>
  <c r="D41" i="5" s="1"/>
  <c r="J64" i="5"/>
  <c r="J66" i="5" s="1"/>
  <c r="W16" i="5"/>
  <c r="H89" i="5"/>
  <c r="H91" i="5" s="1"/>
  <c r="U101" i="5"/>
  <c r="J84" i="5"/>
  <c r="J86" i="5" s="1"/>
  <c r="C291" i="3"/>
  <c r="L54" i="5"/>
  <c r="L56" i="5" s="1"/>
  <c r="E64" i="5"/>
  <c r="E66" i="5" s="1"/>
  <c r="I49" i="5"/>
  <c r="I51" i="5" s="1"/>
  <c r="R26" i="5"/>
  <c r="W31" i="5"/>
  <c r="F19" i="5"/>
  <c r="F21" i="5" s="1"/>
  <c r="Z19" i="5"/>
  <c r="Z21" i="5" s="1"/>
  <c r="T61" i="5"/>
  <c r="S66" i="5"/>
  <c r="L44" i="5"/>
  <c r="L46" i="5" s="1"/>
  <c r="D69" i="5"/>
  <c r="D71" i="5" s="1"/>
  <c r="H94" i="5"/>
  <c r="H96" i="5" s="1"/>
  <c r="K99" i="5"/>
  <c r="K101" i="5" s="1"/>
  <c r="D79" i="5"/>
  <c r="D81" i="5" s="1"/>
  <c r="J89" i="5"/>
  <c r="J91" i="5" s="1"/>
  <c r="L84" i="5"/>
  <c r="L86" i="5" s="1"/>
  <c r="R91" i="5"/>
  <c r="P66" i="5"/>
  <c r="K34" i="5"/>
  <c r="K36" i="5" s="1"/>
  <c r="V16" i="5"/>
  <c r="P21" i="5"/>
  <c r="E9" i="5"/>
  <c r="E11" i="5" s="1"/>
  <c r="T76" i="5"/>
  <c r="S86" i="5"/>
  <c r="H148" i="3"/>
  <c r="I99" i="5"/>
  <c r="I101" i="5" s="1"/>
  <c r="T16" i="5"/>
  <c r="L174" i="3"/>
  <c r="I84" i="5"/>
  <c r="I86" i="5" s="1"/>
  <c r="V26" i="5"/>
  <c r="E29" i="5"/>
  <c r="E31" i="5" s="1"/>
  <c r="Y6" i="5"/>
  <c r="F79" i="5"/>
  <c r="F81" i="5" s="1"/>
  <c r="L69" i="5"/>
  <c r="L71" i="5" s="1"/>
  <c r="F4" i="5"/>
  <c r="F6" i="5" s="1"/>
  <c r="W21" i="5"/>
  <c r="D54" i="5"/>
  <c r="D56" i="5" s="1"/>
  <c r="W96" i="5"/>
  <c r="F99" i="5"/>
  <c r="F101" i="5" s="1"/>
  <c r="K69" i="5"/>
  <c r="K71" i="5" s="1"/>
  <c r="G94" i="5"/>
  <c r="G96" i="5" s="1"/>
  <c r="B172" i="12"/>
  <c r="B87" i="12"/>
  <c r="E108" i="12"/>
  <c r="A232" i="15"/>
  <c r="B231" i="15"/>
  <c r="B254" i="15"/>
  <c r="A255" i="15"/>
  <c r="A307" i="8"/>
  <c r="B306" i="8"/>
  <c r="C306" i="8"/>
  <c r="P6" i="5"/>
  <c r="J9" i="5"/>
  <c r="J11" i="5" s="1"/>
  <c r="K9" i="5"/>
  <c r="K11" i="5" s="1"/>
  <c r="Y26" i="5"/>
  <c r="C154" i="12"/>
  <c r="E216" i="12"/>
  <c r="F305" i="8"/>
  <c r="G305" i="8"/>
  <c r="B311" i="15"/>
  <c r="A312" i="15"/>
  <c r="A264" i="15"/>
  <c r="B263" i="15"/>
  <c r="B297" i="15"/>
  <c r="A298" i="15"/>
  <c r="B133" i="12"/>
  <c r="G305" i="13"/>
  <c r="E305" i="8"/>
  <c r="D305" i="8"/>
  <c r="H305" i="8" s="1"/>
  <c r="A305" i="4"/>
  <c r="H305" i="4" s="1"/>
  <c r="D74" i="5"/>
  <c r="D76" i="5" s="1"/>
  <c r="C4" i="5"/>
  <c r="C6" i="5" s="1"/>
  <c r="P41" i="5"/>
  <c r="L74" i="5"/>
  <c r="L76" i="5" s="1"/>
  <c r="G84" i="5"/>
  <c r="G86" i="5" s="1"/>
  <c r="E208" i="12"/>
  <c r="C127" i="12"/>
  <c r="B89" i="12"/>
  <c r="C160" i="12"/>
  <c r="B152" i="12"/>
  <c r="E206" i="12"/>
  <c r="E88" i="12"/>
  <c r="E135" i="12"/>
  <c r="E185" i="12"/>
  <c r="B50" i="12"/>
  <c r="B223" i="12"/>
  <c r="B228" i="12"/>
  <c r="B119" i="12"/>
  <c r="E170" i="12"/>
  <c r="B162" i="12"/>
  <c r="C90" i="12"/>
  <c r="C87" i="12"/>
  <c r="D123" i="12"/>
  <c r="B184" i="12"/>
  <c r="B55" i="12"/>
  <c r="C73" i="12"/>
  <c r="C60" i="12"/>
  <c r="C101" i="12"/>
  <c r="C118" i="12"/>
  <c r="B123" i="12"/>
  <c r="C123" i="12"/>
  <c r="D105" i="12"/>
  <c r="E134" i="12"/>
  <c r="B72" i="12"/>
  <c r="B137" i="12"/>
  <c r="C205" i="12"/>
  <c r="C222" i="12"/>
  <c r="B195" i="12"/>
  <c r="C163" i="12"/>
  <c r="D158" i="12"/>
  <c r="D221" i="12"/>
  <c r="D179" i="12"/>
  <c r="E67" i="12"/>
  <c r="E162" i="12"/>
  <c r="B120" i="12"/>
  <c r="B93" i="12"/>
  <c r="C81" i="12"/>
  <c r="C66" i="12"/>
  <c r="B218" i="12"/>
  <c r="D148" i="12"/>
  <c r="E145" i="12"/>
  <c r="D136" i="12"/>
  <c r="D85" i="12"/>
  <c r="D202" i="12"/>
  <c r="E90" i="12"/>
  <c r="C92" i="12"/>
  <c r="B160" i="12"/>
  <c r="B102" i="12"/>
  <c r="C230" i="12"/>
  <c r="B203" i="12"/>
  <c r="C171" i="12"/>
  <c r="E63" i="12"/>
  <c r="E152" i="12"/>
  <c r="E166" i="12"/>
  <c r="E212" i="12"/>
  <c r="C112" i="12"/>
  <c r="C200" i="12"/>
  <c r="C153" i="12"/>
  <c r="C138" i="12"/>
  <c r="B143" i="12"/>
  <c r="C143" i="12"/>
  <c r="D104" i="12"/>
  <c r="E158" i="12"/>
  <c r="E213" i="12"/>
  <c r="E140" i="12"/>
  <c r="E171" i="12"/>
  <c r="B212" i="12"/>
  <c r="B216" i="12"/>
  <c r="C157" i="12"/>
  <c r="C174" i="12"/>
  <c r="B179" i="12"/>
  <c r="C179" i="12"/>
  <c r="D89" i="12"/>
  <c r="E225" i="12"/>
  <c r="D126" i="12"/>
  <c r="D189" i="12"/>
  <c r="E77" i="12"/>
  <c r="E68" i="12"/>
  <c r="E99" i="12"/>
  <c r="B117" i="12"/>
  <c r="B76" i="12"/>
  <c r="D106" i="12"/>
  <c r="E72" i="12"/>
  <c r="D161" i="12"/>
  <c r="B157" i="12"/>
  <c r="C151" i="12"/>
  <c r="B224" i="12"/>
  <c r="B82" i="12"/>
  <c r="E200" i="12"/>
  <c r="C82" i="12"/>
  <c r="D154" i="12"/>
  <c r="C218" i="12"/>
  <c r="E169" i="12"/>
  <c r="D165" i="12"/>
  <c r="C216" i="12"/>
  <c r="C215" i="12"/>
  <c r="E89" i="12"/>
  <c r="E139" i="12"/>
  <c r="B145" i="12"/>
  <c r="B183" i="12"/>
  <c r="E126" i="12"/>
  <c r="C201" i="12"/>
  <c r="E62" i="12"/>
  <c r="C144" i="12"/>
  <c r="C220" i="12"/>
  <c r="C133" i="12"/>
  <c r="C150" i="12"/>
  <c r="B155" i="12"/>
  <c r="C155" i="12"/>
  <c r="D174" i="12"/>
  <c r="E70" i="12"/>
  <c r="E189" i="12"/>
  <c r="E180" i="12"/>
  <c r="C156" i="12"/>
  <c r="B70" i="12"/>
  <c r="B118" i="12"/>
  <c r="B227" i="12"/>
  <c r="C195" i="12"/>
  <c r="E168" i="12"/>
  <c r="E143" i="12"/>
  <c r="D94" i="12"/>
  <c r="D157" i="12"/>
  <c r="D84" i="12"/>
  <c r="D115" i="12"/>
  <c r="E98" i="12"/>
  <c r="B92" i="12"/>
  <c r="B180" i="12"/>
  <c r="C113" i="12"/>
  <c r="C98" i="12"/>
  <c r="B71" i="12"/>
  <c r="D132" i="12"/>
  <c r="E127" i="12"/>
  <c r="E159" i="12"/>
  <c r="D119" i="12"/>
  <c r="D138" i="12"/>
  <c r="B177" i="12"/>
  <c r="B209" i="12"/>
  <c r="B206" i="12"/>
  <c r="B146" i="12"/>
  <c r="C203" i="12"/>
  <c r="D65" i="12"/>
  <c r="E81" i="12"/>
  <c r="E136" i="12"/>
  <c r="E199" i="12"/>
  <c r="E102" i="12"/>
  <c r="E221" i="12"/>
  <c r="E148" i="12"/>
  <c r="E179" i="12"/>
  <c r="B220" i="12"/>
  <c r="B197" i="12"/>
  <c r="C185" i="12"/>
  <c r="C170" i="12"/>
  <c r="B175" i="12"/>
  <c r="C175" i="12"/>
  <c r="D177" i="12"/>
  <c r="D198" i="12"/>
  <c r="E94" i="12"/>
  <c r="E149" i="12"/>
  <c r="E76" i="12"/>
  <c r="E107" i="12"/>
  <c r="C140" i="12"/>
  <c r="B66" i="12"/>
  <c r="C189" i="12"/>
  <c r="C206" i="12"/>
  <c r="B211" i="12"/>
  <c r="C211" i="12"/>
  <c r="E56" i="12"/>
  <c r="E160" i="12"/>
  <c r="D169" i="12"/>
  <c r="D216" i="12"/>
  <c r="D62" i="12"/>
  <c r="D125" i="12"/>
  <c r="D116" i="12"/>
  <c r="D211" i="12"/>
  <c r="E194" i="12"/>
  <c r="B165" i="12"/>
  <c r="E58" i="12"/>
  <c r="D170" i="12"/>
  <c r="D75" i="12"/>
  <c r="D183" i="12"/>
  <c r="D56" i="12"/>
  <c r="E137" i="12"/>
  <c r="B48" i="12"/>
  <c r="C159" i="12"/>
  <c r="D168" i="12"/>
  <c r="C210" i="12"/>
  <c r="E106" i="12"/>
  <c r="B65" i="12"/>
  <c r="B151" i="12"/>
  <c r="E181" i="12"/>
  <c r="D151" i="12"/>
  <c r="B54" i="12"/>
  <c r="C95" i="12"/>
  <c r="B164" i="12"/>
  <c r="C146" i="12"/>
  <c r="D87" i="12"/>
  <c r="E172" i="12"/>
  <c r="B88" i="12"/>
  <c r="B53" i="12"/>
  <c r="C165" i="12"/>
  <c r="C182" i="12"/>
  <c r="B187" i="12"/>
  <c r="C187" i="12"/>
  <c r="E184" i="12"/>
  <c r="E119" i="12"/>
  <c r="D137" i="12"/>
  <c r="D110" i="12"/>
  <c r="E125" i="12"/>
  <c r="E116" i="12"/>
  <c r="E211" i="12"/>
  <c r="B108" i="12"/>
  <c r="B174" i="12"/>
  <c r="B214" i="12"/>
  <c r="B122" i="12"/>
  <c r="C227" i="12"/>
  <c r="D224" i="12"/>
  <c r="E73" i="12"/>
  <c r="D103" i="12"/>
  <c r="D93" i="12"/>
  <c r="D51" i="12"/>
  <c r="D210" i="12"/>
  <c r="C176" i="12"/>
  <c r="B149" i="12"/>
  <c r="C145" i="12"/>
  <c r="C130" i="12"/>
  <c r="B103" i="12"/>
  <c r="C71" i="12"/>
  <c r="D176" i="12"/>
  <c r="E87" i="12"/>
  <c r="E217" i="12"/>
  <c r="D74" i="12"/>
  <c r="C53" i="12"/>
  <c r="B226" i="12"/>
  <c r="B142" i="12"/>
  <c r="D111" i="12"/>
  <c r="D48" i="12"/>
  <c r="D206" i="12"/>
  <c r="E157" i="12"/>
  <c r="E84" i="12"/>
  <c r="E115" i="12"/>
  <c r="C88" i="12"/>
  <c r="C76" i="12"/>
  <c r="C84" i="12"/>
  <c r="C217" i="12"/>
  <c r="C202" i="12"/>
  <c r="B207" i="12"/>
  <c r="C207" i="12"/>
  <c r="E79" i="12"/>
  <c r="E183" i="12"/>
  <c r="D185" i="12"/>
  <c r="D134" i="12"/>
  <c r="D197" i="12"/>
  <c r="E85" i="12"/>
  <c r="D219" i="12"/>
  <c r="E202" i="12"/>
  <c r="B96" i="12"/>
  <c r="C221" i="12"/>
  <c r="B78" i="12"/>
  <c r="B74" i="12"/>
  <c r="D164" i="12"/>
  <c r="E105" i="12"/>
  <c r="D79" i="12"/>
  <c r="D199" i="12"/>
  <c r="D61" i="12"/>
  <c r="D52" i="12"/>
  <c r="D147" i="12"/>
  <c r="E130" i="12"/>
  <c r="C80" i="12"/>
  <c r="E122" i="12"/>
  <c r="D139" i="12"/>
  <c r="D53" i="12"/>
  <c r="D200" i="12"/>
  <c r="E207" i="12"/>
  <c r="C105" i="12"/>
  <c r="E121" i="12"/>
  <c r="D92" i="12"/>
  <c r="B105" i="12"/>
  <c r="C152" i="12"/>
  <c r="B127" i="12"/>
  <c r="B61" i="12"/>
  <c r="B182" i="12"/>
  <c r="C169" i="12"/>
  <c r="D102" i="12"/>
  <c r="B221" i="12"/>
  <c r="C223" i="12"/>
  <c r="E53" i="12"/>
  <c r="C56" i="12"/>
  <c r="B178" i="12"/>
  <c r="D192" i="12"/>
  <c r="B173" i="12"/>
  <c r="B136" i="12"/>
  <c r="C116" i="12"/>
  <c r="C197" i="12"/>
  <c r="C214" i="12"/>
  <c r="B219" i="12"/>
  <c r="C219" i="12"/>
  <c r="D71" i="12"/>
  <c r="D184" i="12"/>
  <c r="D173" i="12"/>
  <c r="E61" i="12"/>
  <c r="E52" i="12"/>
  <c r="E147" i="12"/>
  <c r="B84" i="12"/>
  <c r="C62" i="12"/>
  <c r="B210" i="12"/>
  <c r="E103" i="12"/>
  <c r="D152" i="12"/>
  <c r="D146" i="12"/>
  <c r="C128" i="12"/>
  <c r="B181" i="12"/>
  <c r="B109" i="12"/>
  <c r="C177" i="12"/>
  <c r="C162" i="12"/>
  <c r="B135" i="12"/>
  <c r="C103" i="12"/>
  <c r="D191" i="12"/>
  <c r="E48" i="12"/>
  <c r="E175" i="12"/>
  <c r="E174" i="12"/>
  <c r="E229" i="12"/>
  <c r="E220" i="12"/>
  <c r="B121" i="12"/>
  <c r="C104" i="12"/>
  <c r="C85" i="12"/>
  <c r="C70" i="12"/>
  <c r="D142" i="12"/>
  <c r="D205" i="12"/>
  <c r="E93" i="12"/>
  <c r="D163" i="12"/>
  <c r="E51" i="12"/>
  <c r="E210" i="12"/>
  <c r="B52" i="12"/>
  <c r="B104" i="12"/>
  <c r="B169" i="12"/>
  <c r="B114" i="12"/>
  <c r="B62" i="12"/>
  <c r="E151" i="12"/>
  <c r="D70" i="12"/>
  <c r="D133" i="12"/>
  <c r="D60" i="12"/>
  <c r="D155" i="12"/>
  <c r="E138" i="12"/>
  <c r="B141" i="12"/>
  <c r="B113" i="12"/>
  <c r="C180" i="12"/>
  <c r="B126" i="12"/>
  <c r="B170" i="12"/>
  <c r="B166" i="12"/>
  <c r="D112" i="12"/>
  <c r="E95" i="12"/>
  <c r="D55" i="12"/>
  <c r="D83" i="12"/>
  <c r="D178" i="12"/>
  <c r="E219" i="12"/>
  <c r="E124" i="12"/>
  <c r="E133" i="12"/>
  <c r="E78" i="12"/>
  <c r="D182" i="12"/>
  <c r="C178" i="12"/>
  <c r="C68" i="12"/>
  <c r="C58" i="12"/>
  <c r="E161" i="12"/>
  <c r="B128" i="12"/>
  <c r="C183" i="12"/>
  <c r="D229" i="12"/>
  <c r="D212" i="12"/>
  <c r="D90" i="12"/>
  <c r="B176" i="12"/>
  <c r="B159" i="12"/>
  <c r="E96" i="12"/>
  <c r="E117" i="12"/>
  <c r="B129" i="12"/>
  <c r="C122" i="12"/>
  <c r="D223" i="12"/>
  <c r="E75" i="12"/>
  <c r="C72" i="12"/>
  <c r="C119" i="12"/>
  <c r="C96" i="12"/>
  <c r="B64" i="12"/>
  <c r="C54" i="12"/>
  <c r="B59" i="12"/>
  <c r="C59" i="12"/>
  <c r="E144" i="12"/>
  <c r="D209" i="12"/>
  <c r="E112" i="12"/>
  <c r="D67" i="12"/>
  <c r="D162" i="12"/>
  <c r="E50" i="12"/>
  <c r="B77" i="12"/>
  <c r="C141" i="12"/>
  <c r="C158" i="12"/>
  <c r="B131" i="12"/>
  <c r="C99" i="12"/>
  <c r="D207" i="12"/>
  <c r="E71" i="12"/>
  <c r="E193" i="12"/>
  <c r="E118" i="12"/>
  <c r="E173" i="12"/>
  <c r="E100" i="12"/>
  <c r="E195" i="12"/>
  <c r="B112" i="12"/>
  <c r="B168" i="12"/>
  <c r="B205" i="12"/>
  <c r="B186" i="12"/>
  <c r="B130" i="12"/>
  <c r="C199" i="12"/>
  <c r="E104" i="12"/>
  <c r="E120" i="12"/>
  <c r="E224" i="12"/>
  <c r="D217" i="12"/>
  <c r="D150" i="12"/>
  <c r="D213" i="12"/>
  <c r="D171" i="12"/>
  <c r="E59" i="12"/>
  <c r="E218" i="12"/>
  <c r="B101" i="12"/>
  <c r="B196" i="12"/>
  <c r="C181" i="12"/>
  <c r="C166" i="12"/>
  <c r="B139" i="12"/>
  <c r="C107" i="12"/>
  <c r="E201" i="12"/>
  <c r="D201" i="12"/>
  <c r="D96" i="12"/>
  <c r="D130" i="12"/>
  <c r="C204" i="12"/>
  <c r="C89" i="12"/>
  <c r="C74" i="12"/>
  <c r="B79" i="12"/>
  <c r="C79" i="12"/>
  <c r="E176" i="12"/>
  <c r="D58" i="12"/>
  <c r="C93" i="12"/>
  <c r="C110" i="12"/>
  <c r="B115" i="12"/>
  <c r="C115" i="12"/>
  <c r="D49" i="12"/>
  <c r="D143" i="12"/>
  <c r="D220" i="12"/>
  <c r="E209" i="12"/>
  <c r="E150" i="12"/>
  <c r="E205" i="12"/>
  <c r="E196" i="12"/>
  <c r="E227" i="12"/>
  <c r="C100" i="12"/>
  <c r="E188" i="12"/>
  <c r="E197" i="12"/>
  <c r="E142" i="12"/>
  <c r="D208" i="12"/>
  <c r="B156" i="12"/>
  <c r="B95" i="12"/>
  <c r="B58" i="12"/>
  <c r="C186" i="12"/>
  <c r="D172" i="12"/>
  <c r="D218" i="12"/>
  <c r="C137" i="12"/>
  <c r="D95" i="12"/>
  <c r="C161" i="12"/>
  <c r="D166" i="12"/>
  <c r="C124" i="12"/>
  <c r="B198" i="12"/>
  <c r="C52" i="12"/>
  <c r="B110" i="12"/>
  <c r="B229" i="12"/>
  <c r="B100" i="12"/>
  <c r="B148" i="12"/>
  <c r="C69" i="12"/>
  <c r="C86" i="12"/>
  <c r="B91" i="12"/>
  <c r="C91" i="12"/>
  <c r="D188" i="12"/>
  <c r="D128" i="12"/>
  <c r="E65" i="12"/>
  <c r="E198" i="12"/>
  <c r="D98" i="12"/>
  <c r="B132" i="12"/>
  <c r="B56" i="12"/>
  <c r="C173" i="12"/>
  <c r="C190" i="12"/>
  <c r="B163" i="12"/>
  <c r="C131" i="12"/>
  <c r="D64" i="12"/>
  <c r="D156" i="12"/>
  <c r="D222" i="12"/>
  <c r="E54" i="12"/>
  <c r="E109" i="12"/>
  <c r="E131" i="12"/>
  <c r="E226" i="12"/>
  <c r="C196" i="12"/>
  <c r="B204" i="12"/>
  <c r="C49" i="12"/>
  <c r="B222" i="12"/>
  <c r="B134" i="12"/>
  <c r="D160" i="12"/>
  <c r="E55" i="12"/>
  <c r="D80" i="12"/>
  <c r="D86" i="12"/>
  <c r="D149" i="12"/>
  <c r="D76" i="12"/>
  <c r="D107" i="12"/>
  <c r="E154" i="12"/>
  <c r="B188" i="12"/>
  <c r="B73" i="12"/>
  <c r="C213" i="12"/>
  <c r="C198" i="12"/>
  <c r="B171" i="12"/>
  <c r="C139" i="12"/>
  <c r="D225" i="12"/>
  <c r="E97" i="12"/>
  <c r="D57" i="12"/>
  <c r="D120" i="12"/>
  <c r="E230" i="12"/>
  <c r="D66" i="12"/>
  <c r="B116" i="12"/>
  <c r="C121" i="12"/>
  <c r="C106" i="12"/>
  <c r="B111" i="12"/>
  <c r="C111" i="12"/>
  <c r="D196" i="12"/>
  <c r="D159" i="12"/>
  <c r="E129" i="12"/>
  <c r="E222" i="12"/>
  <c r="E204" i="12"/>
  <c r="B124" i="12"/>
  <c r="B125" i="12"/>
  <c r="C125" i="12"/>
  <c r="C142" i="12"/>
  <c r="B147" i="12"/>
  <c r="C147" i="12"/>
  <c r="E215" i="12"/>
  <c r="D81" i="12"/>
  <c r="E57" i="12"/>
  <c r="D190" i="12"/>
  <c r="E86" i="12"/>
  <c r="E141" i="12"/>
  <c r="E132" i="12"/>
  <c r="E163" i="12"/>
  <c r="B208" i="12"/>
  <c r="E60" i="12"/>
  <c r="D204" i="12"/>
  <c r="B192" i="12"/>
  <c r="C212" i="12"/>
  <c r="B94" i="12"/>
  <c r="D195" i="12"/>
  <c r="B140" i="12"/>
  <c r="B99" i="12"/>
  <c r="D88" i="12"/>
  <c r="D135" i="12"/>
  <c r="E164" i="12"/>
  <c r="C194" i="12"/>
  <c r="D180" i="12"/>
  <c r="E165" i="12"/>
  <c r="C192" i="12"/>
  <c r="B107" i="12"/>
  <c r="D78" i="12"/>
  <c r="C132" i="12"/>
  <c r="C57" i="12"/>
  <c r="D113" i="12"/>
  <c r="D69" i="12"/>
  <c r="D122" i="12"/>
  <c r="B60" i="12"/>
  <c r="C61" i="12"/>
  <c r="C164" i="12"/>
  <c r="D109" i="12"/>
  <c r="D140" i="12"/>
  <c r="B97" i="12"/>
  <c r="B83" i="12"/>
  <c r="C50" i="12"/>
  <c r="C193" i="12"/>
  <c r="E178" i="12"/>
  <c r="B49" i="12"/>
  <c r="C129" i="12"/>
  <c r="C114" i="12"/>
  <c r="B63" i="12"/>
  <c r="B201" i="12"/>
  <c r="B194" i="12"/>
  <c r="D131" i="12"/>
  <c r="C184" i="12"/>
  <c r="C226" i="12"/>
  <c r="E101" i="12"/>
  <c r="C117" i="12"/>
  <c r="C224" i="12"/>
  <c r="B230" i="12"/>
  <c r="E113" i="12"/>
  <c r="E74" i="12"/>
  <c r="B144" i="12"/>
  <c r="E153" i="12"/>
  <c r="D121" i="12"/>
  <c r="D72" i="12"/>
  <c r="B199" i="12"/>
  <c r="C102" i="12"/>
  <c r="B200" i="12"/>
  <c r="D68" i="12"/>
  <c r="C51" i="12"/>
  <c r="E186" i="12"/>
  <c r="D108" i="12"/>
  <c r="B138" i="12"/>
  <c r="B85" i="12"/>
  <c r="C63" i="12"/>
  <c r="B90" i="12"/>
  <c r="B191" i="12"/>
  <c r="B225" i="12"/>
  <c r="E83" i="12"/>
  <c r="C77" i="12"/>
  <c r="C67" i="12"/>
  <c r="E191" i="12"/>
  <c r="B81" i="12"/>
  <c r="D145" i="12"/>
  <c r="C149" i="12"/>
  <c r="C75" i="12"/>
  <c r="D194" i="12"/>
  <c r="D97" i="12"/>
  <c r="C78" i="12"/>
  <c r="E64" i="12"/>
  <c r="C229" i="12"/>
  <c r="D82" i="12"/>
  <c r="E92" i="12"/>
  <c r="E82" i="12"/>
  <c r="E80" i="12"/>
  <c r="D181" i="12"/>
  <c r="B150" i="12"/>
  <c r="D193" i="12"/>
  <c r="E69" i="12"/>
  <c r="D127" i="12"/>
  <c r="E128" i="12"/>
  <c r="B106" i="12"/>
  <c r="C191" i="12"/>
  <c r="D59" i="12"/>
  <c r="B80" i="12"/>
  <c r="E223" i="12"/>
  <c r="D226" i="12"/>
  <c r="C109" i="12"/>
  <c r="E182" i="12"/>
  <c r="C64" i="12"/>
  <c r="B167" i="12"/>
  <c r="D144" i="12"/>
  <c r="E156" i="12"/>
  <c r="D141" i="12"/>
  <c r="E146" i="12"/>
  <c r="C188" i="12"/>
  <c r="B158" i="12"/>
  <c r="B51" i="12"/>
  <c r="D117" i="12"/>
  <c r="C55" i="12"/>
  <c r="E167" i="12"/>
  <c r="C94" i="12"/>
  <c r="C148" i="12"/>
  <c r="C208" i="12"/>
  <c r="D77" i="12"/>
  <c r="D215" i="12"/>
  <c r="E111" i="12"/>
  <c r="E66" i="12"/>
  <c r="E192" i="12"/>
  <c r="B161" i="12"/>
  <c r="D129" i="12"/>
  <c r="E49" i="12"/>
  <c r="E177" i="12"/>
  <c r="D153" i="12"/>
  <c r="C209" i="12"/>
  <c r="C134" i="12"/>
  <c r="D73" i="12"/>
  <c r="E155" i="12"/>
  <c r="D54" i="12"/>
  <c r="D230" i="12"/>
  <c r="D187" i="12"/>
  <c r="B57" i="12"/>
  <c r="E190" i="12"/>
  <c r="D227" i="12"/>
  <c r="C120" i="12"/>
  <c r="B98" i="12"/>
  <c r="D100" i="12"/>
  <c r="E114" i="12"/>
  <c r="B86" i="12"/>
  <c r="C135" i="12"/>
  <c r="E110" i="12"/>
  <c r="E187" i="12"/>
  <c r="D175" i="12"/>
  <c r="C83" i="12"/>
  <c r="E214" i="12"/>
  <c r="D114" i="12"/>
  <c r="C65" i="12"/>
  <c r="D91" i="12"/>
  <c r="E91" i="12"/>
  <c r="C228" i="12"/>
  <c r="C126" i="12"/>
  <c r="D214" i="12"/>
  <c r="B154" i="12"/>
  <c r="D203" i="12"/>
  <c r="D118" i="12"/>
  <c r="D63" i="12"/>
  <c r="C108" i="12"/>
  <c r="E203" i="12"/>
  <c r="D101" i="12"/>
  <c r="B69" i="12"/>
  <c r="B190" i="12"/>
  <c r="D167" i="12"/>
  <c r="C168" i="12"/>
  <c r="B67" i="12"/>
  <c r="E228" i="12"/>
  <c r="B193" i="12"/>
  <c r="C167" i="12"/>
  <c r="E123" i="12"/>
  <c r="B189" i="12"/>
  <c r="B75" i="12"/>
  <c r="D124" i="12"/>
  <c r="D228" i="12"/>
  <c r="D99" i="12"/>
  <c r="B213" i="12"/>
  <c r="D186" i="12"/>
  <c r="B217" i="12"/>
  <c r="D50" i="12"/>
  <c r="C172" i="12"/>
  <c r="Y41" i="5"/>
  <c r="C136" i="12"/>
  <c r="B304" i="13"/>
  <c r="C304" i="13"/>
  <c r="D304" i="13"/>
  <c r="A304" i="13"/>
  <c r="S96" i="5"/>
  <c r="C39" i="5"/>
  <c r="C41" i="5" s="1"/>
  <c r="T91" i="5"/>
  <c r="D9" i="5"/>
  <c r="D11" i="5" s="1"/>
  <c r="U56" i="5"/>
  <c r="C9" i="5"/>
  <c r="C11" i="5" s="1"/>
  <c r="C69" i="5"/>
  <c r="C71" i="5" s="1"/>
  <c r="F59" i="5"/>
  <c r="F61" i="5" s="1"/>
  <c r="B68" i="12"/>
  <c r="C97" i="12"/>
  <c r="B280" i="15"/>
  <c r="A281" i="15"/>
  <c r="I304" i="3"/>
  <c r="P11" i="5"/>
  <c r="F69" i="5"/>
  <c r="F71" i="5" s="1"/>
  <c r="C225" i="12"/>
  <c r="B202" i="12"/>
  <c r="P31" i="5"/>
  <c r="I89" i="5"/>
  <c r="I91" i="5" s="1"/>
  <c r="L49" i="5"/>
  <c r="L51" i="5" s="1"/>
  <c r="D4" i="3"/>
  <c r="P61" i="5"/>
  <c r="T71" i="5"/>
  <c r="J24" i="5"/>
  <c r="J26" i="5" s="1"/>
  <c r="Z59" i="5"/>
  <c r="Z61" i="5" s="1"/>
  <c r="U26" i="5"/>
  <c r="R96" i="5"/>
  <c r="P56" i="5"/>
  <c r="P71" i="5"/>
  <c r="G54" i="5"/>
  <c r="G56" i="5" s="1"/>
  <c r="H84" i="5"/>
  <c r="H86" i="5" s="1"/>
  <c r="V56" i="5"/>
  <c r="F49" i="5"/>
  <c r="F51" i="5" s="1"/>
  <c r="Y21" i="5"/>
  <c r="H59" i="5"/>
  <c r="H61" i="5" s="1"/>
  <c r="U51" i="5"/>
  <c r="D19" i="5"/>
  <c r="D21" i="5" s="1"/>
  <c r="V41" i="5"/>
  <c r="K49" i="5"/>
  <c r="K51" i="5" s="1"/>
  <c r="F54" i="5"/>
  <c r="F56" i="5" s="1"/>
  <c r="S56" i="5"/>
  <c r="C23" i="3"/>
  <c r="C18" i="3" s="1"/>
  <c r="K79" i="5"/>
  <c r="K81" i="5" s="1"/>
  <c r="Q66" i="5"/>
  <c r="I4" i="5"/>
  <c r="I6" i="5" s="1"/>
  <c r="W56" i="5"/>
  <c r="J54" i="5"/>
  <c r="J56" i="5" s="1"/>
  <c r="J57" i="3"/>
  <c r="B187" i="6"/>
  <c r="A188" i="6"/>
  <c r="B167" i="6"/>
  <c r="A168" i="6"/>
  <c r="B148" i="6"/>
  <c r="A149" i="6"/>
  <c r="B197" i="6"/>
  <c r="A198" i="6"/>
  <c r="B158" i="6"/>
  <c r="A159" i="6"/>
  <c r="B178" i="6"/>
  <c r="A179" i="6"/>
  <c r="B208" i="6"/>
  <c r="A209" i="6"/>
  <c r="E27" i="2"/>
  <c r="A261" i="6"/>
  <c r="B260" i="6"/>
  <c r="A250" i="6"/>
  <c r="B249" i="6"/>
  <c r="B230" i="6"/>
  <c r="A231" i="6"/>
  <c r="A240" i="6"/>
  <c r="B239" i="6"/>
  <c r="B219" i="6"/>
  <c r="A220" i="6"/>
  <c r="A394" i="15"/>
  <c r="B393" i="15"/>
  <c r="B409" i="15"/>
  <c r="A410" i="15"/>
  <c r="E26" i="2"/>
  <c r="E23" i="2"/>
  <c r="E22" i="2"/>
  <c r="E24" i="2"/>
  <c r="E25" i="2"/>
  <c r="B377" i="15"/>
  <c r="A378" i="15"/>
  <c r="A361" i="15"/>
  <c r="B360" i="15"/>
  <c r="A329" i="15"/>
  <c r="B328" i="15"/>
  <c r="B345" i="15"/>
  <c r="A346" i="15"/>
  <c r="M14" i="5" l="1"/>
  <c r="M16" i="5" s="1"/>
  <c r="D4" i="2" s="1"/>
  <c r="M64" i="5"/>
  <c r="M66" i="5" s="1"/>
  <c r="M94" i="5"/>
  <c r="M96" i="5" s="1"/>
  <c r="M9" i="5"/>
  <c r="M11" i="5" s="1"/>
  <c r="D3" i="2" s="1"/>
  <c r="M89" i="5"/>
  <c r="M91" i="5" s="1"/>
  <c r="M29" i="5"/>
  <c r="M31" i="5" s="1"/>
  <c r="D7" i="2" s="1"/>
  <c r="M34" i="5"/>
  <c r="M36" i="5" s="1"/>
  <c r="D8" i="2" s="1"/>
  <c r="M44" i="5"/>
  <c r="M46" i="5" s="1"/>
  <c r="D10" i="2" s="1"/>
  <c r="M24" i="5"/>
  <c r="M26" i="5" s="1"/>
  <c r="D6" i="2" s="1"/>
  <c r="M19" i="5"/>
  <c r="M21" i="5" s="1"/>
  <c r="D5" i="2" s="1"/>
  <c r="M74" i="5"/>
  <c r="M76" i="5" s="1"/>
  <c r="M59" i="5"/>
  <c r="M61" i="5" s="1"/>
  <c r="M84" i="5"/>
  <c r="M86" i="5" s="1"/>
  <c r="M39" i="5"/>
  <c r="M41" i="5" s="1"/>
  <c r="D9" i="2" s="1"/>
  <c r="M69" i="5"/>
  <c r="M71" i="5" s="1"/>
  <c r="B264" i="15"/>
  <c r="A265" i="15"/>
  <c r="B281" i="15"/>
  <c r="A282" i="15"/>
  <c r="A313" i="15"/>
  <c r="B312" i="15"/>
  <c r="G306" i="8"/>
  <c r="F306" i="8"/>
  <c r="B307" i="8"/>
  <c r="A308" i="8"/>
  <c r="C307" i="8"/>
  <c r="M99" i="5"/>
  <c r="M101" i="5" s="1"/>
  <c r="A256" i="15"/>
  <c r="B255" i="15"/>
  <c r="G306" i="13"/>
  <c r="A306" i="4"/>
  <c r="H306" i="4" s="1"/>
  <c r="D306" i="8"/>
  <c r="H306" i="8" s="1"/>
  <c r="E306" i="8"/>
  <c r="D305" i="13"/>
  <c r="A305" i="13"/>
  <c r="B305" i="13"/>
  <c r="C305" i="13"/>
  <c r="A299" i="15"/>
  <c r="B298" i="15"/>
  <c r="B232" i="15"/>
  <c r="A233" i="15"/>
  <c r="M49" i="5"/>
  <c r="M51" i="5" s="1"/>
  <c r="D11" i="2" s="1"/>
  <c r="M79" i="5"/>
  <c r="M81" i="5" s="1"/>
  <c r="M4" i="5"/>
  <c r="M6" i="5" s="1"/>
  <c r="D2" i="2" s="1"/>
  <c r="M54" i="5"/>
  <c r="M56" i="5" s="1"/>
  <c r="D12" i="2" s="1"/>
  <c r="B188" i="6"/>
  <c r="A189" i="6"/>
  <c r="B168" i="6"/>
  <c r="A169" i="6"/>
  <c r="B209" i="6"/>
  <c r="A210" i="6"/>
  <c r="B179" i="6"/>
  <c r="A180" i="6"/>
  <c r="B159" i="6"/>
  <c r="A160" i="6"/>
  <c r="B198" i="6"/>
  <c r="A199" i="6"/>
  <c r="B149" i="6"/>
  <c r="A150" i="6"/>
  <c r="A251" i="6"/>
  <c r="B250" i="6"/>
  <c r="A262" i="6"/>
  <c r="B261" i="6"/>
  <c r="A232" i="6"/>
  <c r="B231" i="6"/>
  <c r="A241" i="6"/>
  <c r="B240" i="6"/>
  <c r="A221" i="6"/>
  <c r="B220" i="6"/>
  <c r="B410" i="15"/>
  <c r="A411" i="15"/>
  <c r="A395" i="15"/>
  <c r="B394" i="15"/>
  <c r="B361" i="15"/>
  <c r="A362" i="15"/>
  <c r="B378" i="15"/>
  <c r="A379" i="15"/>
  <c r="B346" i="15"/>
  <c r="A347" i="15"/>
  <c r="A330" i="15"/>
  <c r="B329" i="15"/>
  <c r="E10" i="2" l="1"/>
  <c r="N46" i="5" s="1"/>
  <c r="E6" i="2"/>
  <c r="N26" i="5" s="1"/>
  <c r="E7" i="2"/>
  <c r="N31" i="5" s="1"/>
  <c r="E12" i="2"/>
  <c r="N56" i="5" s="1"/>
  <c r="E5" i="2"/>
  <c r="N21" i="5" s="1"/>
  <c r="E8" i="2"/>
  <c r="N36" i="5" s="1"/>
  <c r="E11" i="2"/>
  <c r="N51" i="5" s="1"/>
  <c r="E9" i="2"/>
  <c r="N41" i="5" s="1"/>
  <c r="E3" i="2"/>
  <c r="N11" i="5" s="1"/>
  <c r="E2" i="2"/>
  <c r="N6" i="5" s="1"/>
  <c r="E4" i="2"/>
  <c r="N16" i="5" s="1"/>
  <c r="B299" i="15"/>
  <c r="A300" i="15"/>
  <c r="B306" i="13"/>
  <c r="D306" i="13"/>
  <c r="C306" i="13"/>
  <c r="A306" i="13"/>
  <c r="A266" i="15"/>
  <c r="B265" i="15"/>
  <c r="A234" i="15"/>
  <c r="B233" i="15"/>
  <c r="F307" i="8"/>
  <c r="G307" i="8"/>
  <c r="B232" i="12"/>
  <c r="E231" i="12"/>
  <c r="C231" i="12"/>
  <c r="B231" i="12"/>
  <c r="C232" i="12"/>
  <c r="D232" i="12"/>
  <c r="E232" i="12"/>
  <c r="D231" i="12"/>
  <c r="B308" i="8"/>
  <c r="A309" i="8"/>
  <c r="C308" i="8"/>
  <c r="B313" i="15"/>
  <c r="A314" i="15"/>
  <c r="A257" i="15"/>
  <c r="B256" i="15"/>
  <c r="G307" i="13"/>
  <c r="A307" i="4"/>
  <c r="H307" i="4" s="1"/>
  <c r="E307" i="8"/>
  <c r="D307" i="8"/>
  <c r="H307" i="8" s="1"/>
  <c r="B282" i="15"/>
  <c r="A283" i="15"/>
  <c r="B189" i="6"/>
  <c r="A190" i="6"/>
  <c r="B169" i="6"/>
  <c r="A170" i="6"/>
  <c r="B150" i="6"/>
  <c r="A151" i="6"/>
  <c r="B199" i="6"/>
  <c r="A200" i="6"/>
  <c r="B160" i="6"/>
  <c r="A161" i="6"/>
  <c r="B180" i="6"/>
  <c r="A181" i="6"/>
  <c r="A182" i="6" s="1"/>
  <c r="A211" i="6"/>
  <c r="B210" i="6"/>
  <c r="B262" i="6"/>
  <c r="B251" i="6"/>
  <c r="A252" i="6"/>
  <c r="B241" i="6"/>
  <c r="A242" i="6"/>
  <c r="B232" i="6"/>
  <c r="A222" i="6"/>
  <c r="B221" i="6"/>
  <c r="B411" i="15"/>
  <c r="A412" i="15"/>
  <c r="A396" i="15"/>
  <c r="B395" i="15"/>
  <c r="B379" i="15"/>
  <c r="A380" i="15"/>
  <c r="A363" i="15"/>
  <c r="B362" i="15"/>
  <c r="B347" i="15"/>
  <c r="A348" i="15"/>
  <c r="A331" i="15"/>
  <c r="B330" i="15"/>
  <c r="D307" i="13" l="1"/>
  <c r="B307" i="13"/>
  <c r="A307" i="13"/>
  <c r="C307" i="13"/>
  <c r="F308" i="8"/>
  <c r="G308" i="8"/>
  <c r="B257" i="15"/>
  <c r="A258" i="15"/>
  <c r="B258" i="15" s="1"/>
  <c r="B309" i="8"/>
  <c r="A310" i="8"/>
  <c r="C309" i="8"/>
  <c r="B266" i="15"/>
  <c r="A267" i="15"/>
  <c r="B300" i="15"/>
  <c r="A301" i="15"/>
  <c r="G308" i="13"/>
  <c r="E308" i="8"/>
  <c r="D308" i="8"/>
  <c r="H308" i="8" s="1"/>
  <c r="A308" i="4"/>
  <c r="H308" i="4" s="1"/>
  <c r="B283" i="15"/>
  <c r="A284" i="15"/>
  <c r="B314" i="15"/>
  <c r="A315" i="15"/>
  <c r="B234" i="15"/>
  <c r="A235" i="15"/>
  <c r="B182" i="6"/>
  <c r="B190" i="6"/>
  <c r="A191" i="6"/>
  <c r="B170" i="6"/>
  <c r="A171" i="6"/>
  <c r="B181" i="6"/>
  <c r="B161" i="6"/>
  <c r="A162" i="6"/>
  <c r="B200" i="6"/>
  <c r="A201" i="6"/>
  <c r="B151" i="6"/>
  <c r="A152" i="6"/>
  <c r="A212" i="6"/>
  <c r="B211" i="6"/>
  <c r="B252" i="6"/>
  <c r="B242" i="6"/>
  <c r="B222" i="6"/>
  <c r="B412" i="15"/>
  <c r="A413" i="15"/>
  <c r="B413" i="15" s="1"/>
  <c r="A397" i="15"/>
  <c r="B397" i="15" s="1"/>
  <c r="B396" i="15"/>
  <c r="B380" i="15"/>
  <c r="A381" i="15"/>
  <c r="B381" i="15" s="1"/>
  <c r="B363" i="15"/>
  <c r="A364" i="15"/>
  <c r="B348" i="15"/>
  <c r="A349" i="15"/>
  <c r="B349" i="15" s="1"/>
  <c r="A332" i="15"/>
  <c r="B331" i="15"/>
  <c r="A316" i="15" l="1"/>
  <c r="B315" i="15"/>
  <c r="F309" i="8"/>
  <c r="G309" i="8"/>
  <c r="B308" i="13"/>
  <c r="A308" i="13"/>
  <c r="D308" i="13"/>
  <c r="C308" i="13"/>
  <c r="A311" i="8"/>
  <c r="C310" i="8"/>
  <c r="B310" i="8"/>
  <c r="B301" i="15"/>
  <c r="A302" i="15"/>
  <c r="G309" i="13"/>
  <c r="A309" i="4"/>
  <c r="H309" i="4" s="1"/>
  <c r="E309" i="8"/>
  <c r="D309" i="8"/>
  <c r="H309" i="8" s="1"/>
  <c r="B235" i="15"/>
  <c r="A236" i="15"/>
  <c r="D233" i="12"/>
  <c r="E233" i="12"/>
  <c r="B233" i="12"/>
  <c r="C234" i="12"/>
  <c r="C233" i="12"/>
  <c r="B284" i="15"/>
  <c r="A285" i="15"/>
  <c r="B267" i="15"/>
  <c r="A268" i="15"/>
  <c r="B191" i="6"/>
  <c r="A192" i="6"/>
  <c r="B171" i="6"/>
  <c r="A172" i="6"/>
  <c r="B152" i="6"/>
  <c r="B201" i="6"/>
  <c r="A202" i="6"/>
  <c r="B162" i="6"/>
  <c r="B212" i="6"/>
  <c r="A414" i="15"/>
  <c r="B414" i="15" s="1"/>
  <c r="A398" i="15"/>
  <c r="B398" i="15" s="1"/>
  <c r="A365" i="15"/>
  <c r="B365" i="15" s="1"/>
  <c r="B364" i="15"/>
  <c r="A382" i="15"/>
  <c r="B382" i="15" s="1"/>
  <c r="A333" i="15"/>
  <c r="B333" i="15" s="1"/>
  <c r="B332" i="15"/>
  <c r="A350" i="15"/>
  <c r="B350" i="15" s="1"/>
  <c r="G310" i="13" l="1"/>
  <c r="A310" i="4"/>
  <c r="H310" i="4" s="1"/>
  <c r="D310" i="8"/>
  <c r="H310" i="8" s="1"/>
  <c r="E310" i="8"/>
  <c r="G310" i="8"/>
  <c r="F310" i="8"/>
  <c r="D309" i="13"/>
  <c r="B309" i="13"/>
  <c r="A309" i="13"/>
  <c r="C309" i="13"/>
  <c r="B311" i="8"/>
  <c r="A312" i="8"/>
  <c r="C311" i="8"/>
  <c r="B268" i="15"/>
  <c r="A269" i="15"/>
  <c r="B285" i="15"/>
  <c r="A286" i="15"/>
  <c r="B302" i="15"/>
  <c r="A303" i="15"/>
  <c r="B236" i="15"/>
  <c r="A237" i="15"/>
  <c r="B316" i="15"/>
  <c r="A317" i="15"/>
  <c r="B192" i="6"/>
  <c r="B172" i="6"/>
  <c r="B202" i="6"/>
  <c r="A399" i="15"/>
  <c r="A415" i="15"/>
  <c r="A383" i="15"/>
  <c r="A366" i="15"/>
  <c r="B366" i="15" s="1"/>
  <c r="A351" i="15"/>
  <c r="A334" i="15"/>
  <c r="B334" i="15" s="1"/>
  <c r="B237" i="15" l="1"/>
  <c r="A238" i="15"/>
  <c r="B312" i="8"/>
  <c r="A313" i="8"/>
  <c r="C312" i="8"/>
  <c r="F311" i="8"/>
  <c r="G311" i="8"/>
  <c r="G311" i="13"/>
  <c r="A311" i="4"/>
  <c r="H311" i="4" s="1"/>
  <c r="D311" i="8"/>
  <c r="H311" i="8" s="1"/>
  <c r="E311" i="8"/>
  <c r="B310" i="13"/>
  <c r="D310" i="13"/>
  <c r="A310" i="13"/>
  <c r="C310" i="13"/>
  <c r="B303" i="15"/>
  <c r="A304" i="15"/>
  <c r="B286" i="15"/>
  <c r="A287" i="15"/>
  <c r="B317" i="15"/>
  <c r="A318" i="15"/>
  <c r="B269" i="15"/>
  <c r="A270" i="15"/>
  <c r="C236" i="12"/>
  <c r="B415" i="15"/>
  <c r="A416" i="15"/>
  <c r="A400" i="15"/>
  <c r="B399" i="15"/>
  <c r="A367" i="15"/>
  <c r="B383" i="15"/>
  <c r="A384" i="15"/>
  <c r="B351" i="15"/>
  <c r="A352" i="15"/>
  <c r="A335" i="15"/>
  <c r="D311" i="13" l="1"/>
  <c r="A311" i="13"/>
  <c r="C311" i="13"/>
  <c r="B311" i="13"/>
  <c r="B318" i="15"/>
  <c r="A319" i="15"/>
  <c r="F312" i="8"/>
  <c r="G312" i="8"/>
  <c r="B287" i="15"/>
  <c r="A288" i="15"/>
  <c r="B313" i="8"/>
  <c r="A314" i="8"/>
  <c r="C313" i="8"/>
  <c r="B304" i="15"/>
  <c r="A305" i="15"/>
  <c r="G312" i="13"/>
  <c r="E312" i="8"/>
  <c r="A312" i="4"/>
  <c r="H312" i="4" s="1"/>
  <c r="D312" i="8"/>
  <c r="H312" i="8" s="1"/>
  <c r="B238" i="15"/>
  <c r="A239" i="15"/>
  <c r="B270" i="15"/>
  <c r="A271" i="15"/>
  <c r="B236" i="12"/>
  <c r="C237" i="12"/>
  <c r="B237" i="12"/>
  <c r="B416" i="15"/>
  <c r="A417" i="15"/>
  <c r="A401" i="15"/>
  <c r="B400" i="15"/>
  <c r="B384" i="15"/>
  <c r="A385" i="15"/>
  <c r="B367" i="15"/>
  <c r="A368" i="15"/>
  <c r="A336" i="15"/>
  <c r="B335" i="15"/>
  <c r="B352" i="15"/>
  <c r="A353" i="15"/>
  <c r="B312" i="13" l="1"/>
  <c r="D312" i="13"/>
  <c r="C312" i="13"/>
  <c r="A312" i="13"/>
  <c r="B271" i="15"/>
  <c r="A272" i="15"/>
  <c r="B305" i="15"/>
  <c r="A306" i="15"/>
  <c r="B306" i="15" s="1"/>
  <c r="B319" i="15"/>
  <c r="A320" i="15"/>
  <c r="B239" i="15"/>
  <c r="A240" i="15"/>
  <c r="F313" i="8"/>
  <c r="G313" i="8"/>
  <c r="A315" i="8"/>
  <c r="B314" i="8"/>
  <c r="C314" i="8"/>
  <c r="G313" i="13"/>
  <c r="A313" i="4"/>
  <c r="H313" i="4" s="1"/>
  <c r="D313" i="8"/>
  <c r="H313" i="8" s="1"/>
  <c r="E313" i="8"/>
  <c r="B288" i="15"/>
  <c r="A289" i="15"/>
  <c r="B417" i="15"/>
  <c r="A418" i="15"/>
  <c r="B418" i="15" s="1"/>
  <c r="A402" i="15"/>
  <c r="B402" i="15" s="1"/>
  <c r="B401" i="15"/>
  <c r="A369" i="15"/>
  <c r="B368" i="15"/>
  <c r="B385" i="15"/>
  <c r="A386" i="15"/>
  <c r="B386" i="15" s="1"/>
  <c r="B353" i="15"/>
  <c r="A354" i="15"/>
  <c r="B354" i="15" s="1"/>
  <c r="A337" i="15"/>
  <c r="B336" i="15"/>
  <c r="B272" i="15" l="1"/>
  <c r="A273" i="15"/>
  <c r="B289" i="15"/>
  <c r="A290" i="15"/>
  <c r="B290" i="15" s="1"/>
  <c r="A241" i="15"/>
  <c r="B240" i="15"/>
  <c r="B315" i="8"/>
  <c r="A316" i="8"/>
  <c r="C315" i="8"/>
  <c r="D313" i="13"/>
  <c r="B313" i="13"/>
  <c r="A313" i="13"/>
  <c r="C313" i="13"/>
  <c r="B235" i="12"/>
  <c r="E236" i="12"/>
  <c r="B234" i="12"/>
  <c r="C238" i="12"/>
  <c r="D235" i="12"/>
  <c r="C235" i="12"/>
  <c r="D234" i="12"/>
  <c r="D238" i="12"/>
  <c r="E237" i="12"/>
  <c r="E234" i="12"/>
  <c r="D236" i="12"/>
  <c r="E235" i="12"/>
  <c r="D239" i="12"/>
  <c r="E239" i="12"/>
  <c r="D237" i="12"/>
  <c r="E238" i="12"/>
  <c r="C239" i="12"/>
  <c r="B239" i="12"/>
  <c r="B238" i="12"/>
  <c r="G314" i="8"/>
  <c r="F314" i="8"/>
  <c r="B320" i="15"/>
  <c r="A321" i="15"/>
  <c r="G314" i="13"/>
  <c r="A314" i="4"/>
  <c r="H314" i="4" s="1"/>
  <c r="D314" i="8"/>
  <c r="H314" i="8" s="1"/>
  <c r="E314" i="8"/>
  <c r="A370" i="15"/>
  <c r="B370" i="15" s="1"/>
  <c r="B369" i="15"/>
  <c r="A338" i="15"/>
  <c r="B338" i="15" s="1"/>
  <c r="B337" i="15"/>
  <c r="B316" i="8" l="1"/>
  <c r="A317" i="8"/>
  <c r="C316" i="8"/>
  <c r="G315" i="13"/>
  <c r="A315" i="4"/>
  <c r="H315" i="4" s="1"/>
  <c r="D315" i="8"/>
  <c r="H315" i="8" s="1"/>
  <c r="E315" i="8"/>
  <c r="B349" i="12"/>
  <c r="F315" i="8"/>
  <c r="G315" i="8"/>
  <c r="A242" i="15"/>
  <c r="B242" i="15" s="1"/>
  <c r="B241" i="15"/>
  <c r="B314" i="13"/>
  <c r="D314" i="13"/>
  <c r="C314" i="13"/>
  <c r="A314" i="13"/>
  <c r="A322" i="15"/>
  <c r="B322" i="15" s="1"/>
  <c r="B321" i="15"/>
  <c r="A274" i="15"/>
  <c r="B274" i="15" s="1"/>
  <c r="B273" i="15"/>
  <c r="D315" i="13" l="1"/>
  <c r="B315" i="13"/>
  <c r="C315" i="13"/>
  <c r="A315" i="13"/>
  <c r="F316" i="8"/>
  <c r="G316" i="8"/>
  <c r="B317" i="8"/>
  <c r="A318" i="8"/>
  <c r="C317" i="8"/>
  <c r="B402" i="12"/>
  <c r="B360" i="12"/>
  <c r="C358" i="12"/>
  <c r="B392" i="12"/>
  <c r="B384" i="12"/>
  <c r="B342" i="12"/>
  <c r="C340" i="12"/>
  <c r="B398" i="12"/>
  <c r="B356" i="12"/>
  <c r="C354" i="12"/>
  <c r="C348" i="12"/>
  <c r="C375" i="12"/>
  <c r="C417" i="12"/>
  <c r="B285" i="12"/>
  <c r="C357" i="12"/>
  <c r="C399" i="12"/>
  <c r="B301" i="12"/>
  <c r="B337" i="12"/>
  <c r="C337" i="12"/>
  <c r="C379" i="12"/>
  <c r="B376" i="12"/>
  <c r="C398" i="12"/>
  <c r="B399" i="12"/>
  <c r="B355" i="12"/>
  <c r="B307" i="12"/>
  <c r="E332" i="12"/>
  <c r="D337" i="12"/>
  <c r="E373" i="12"/>
  <c r="D338" i="12"/>
  <c r="E306" i="12"/>
  <c r="E252" i="12"/>
  <c r="E347" i="12"/>
  <c r="D341" i="12"/>
  <c r="E372" i="12"/>
  <c r="D313" i="12"/>
  <c r="E280" i="12"/>
  <c r="D266" i="12"/>
  <c r="D314" i="12"/>
  <c r="E276" i="12"/>
  <c r="E412" i="12"/>
  <c r="E256" i="12"/>
  <c r="D371" i="12"/>
  <c r="D380" i="12"/>
  <c r="D304" i="12"/>
  <c r="B315" i="12"/>
  <c r="D308" i="12"/>
  <c r="E378" i="12"/>
  <c r="D348" i="12"/>
  <c r="E314" i="12"/>
  <c r="E317" i="12"/>
  <c r="D293" i="12"/>
  <c r="D296" i="12"/>
  <c r="E370" i="12"/>
  <c r="E316" i="12"/>
  <c r="D334" i="12"/>
  <c r="E333" i="12"/>
  <c r="D279" i="12"/>
  <c r="D311" i="12"/>
  <c r="D381" i="12"/>
  <c r="E274" i="12"/>
  <c r="D399" i="12"/>
  <c r="D360" i="12"/>
  <c r="D394" i="12"/>
  <c r="E411" i="12"/>
  <c r="E248" i="12"/>
  <c r="D347" i="12"/>
  <c r="D417" i="12"/>
  <c r="E384" i="12"/>
  <c r="D333" i="12"/>
  <c r="E358" i="12"/>
  <c r="E407" i="12"/>
  <c r="B258" i="12"/>
  <c r="C291" i="12"/>
  <c r="C293" i="12"/>
  <c r="C287" i="12"/>
  <c r="B272" i="12"/>
  <c r="C304" i="12"/>
  <c r="C278" i="12"/>
  <c r="C245" i="12"/>
  <c r="C283" i="12"/>
  <c r="B294" i="12"/>
  <c r="C310" i="12"/>
  <c r="B330" i="12"/>
  <c r="B326" i="12"/>
  <c r="B323" i="12"/>
  <c r="B302" i="12"/>
  <c r="C262" i="12"/>
  <c r="B291" i="12"/>
  <c r="B240" i="12"/>
  <c r="C336" i="12"/>
  <c r="D295" i="12"/>
  <c r="E341" i="12"/>
  <c r="D414" i="12"/>
  <c r="D241" i="12"/>
  <c r="D352" i="12"/>
  <c r="D325" i="12"/>
  <c r="B303" i="12"/>
  <c r="B286" i="12"/>
  <c r="B386" i="12"/>
  <c r="B344" i="12"/>
  <c r="C342" i="12"/>
  <c r="C339" i="12"/>
  <c r="C410" i="12"/>
  <c r="B411" i="12"/>
  <c r="B367" i="12"/>
  <c r="B382" i="12"/>
  <c r="B340" i="12"/>
  <c r="C338" i="12"/>
  <c r="B269" i="12"/>
  <c r="C359" i="12"/>
  <c r="C401" i="12"/>
  <c r="C317" i="12"/>
  <c r="C341" i="12"/>
  <c r="C383" i="12"/>
  <c r="B333" i="12"/>
  <c r="B406" i="12"/>
  <c r="B364" i="12"/>
  <c r="C362" i="12"/>
  <c r="B366" i="12"/>
  <c r="C382" i="12"/>
  <c r="B383" i="12"/>
  <c r="B316" i="12"/>
  <c r="C327" i="12"/>
  <c r="E308" i="12"/>
  <c r="D282" i="12"/>
  <c r="E330" i="12"/>
  <c r="D406" i="12"/>
  <c r="E417" i="12"/>
  <c r="D323" i="12"/>
  <c r="B247" i="12"/>
  <c r="E240" i="12"/>
  <c r="D319" i="12"/>
  <c r="E293" i="12"/>
  <c r="E289" i="12"/>
  <c r="D402" i="12"/>
  <c r="E402" i="12"/>
  <c r="D309" i="12"/>
  <c r="E385" i="12"/>
  <c r="D281" i="12"/>
  <c r="D367" i="12"/>
  <c r="D245" i="12"/>
  <c r="E375" i="12"/>
  <c r="D267" i="12"/>
  <c r="D286" i="12"/>
  <c r="D273" i="12"/>
  <c r="E241" i="12"/>
  <c r="C322" i="12"/>
  <c r="D302" i="12"/>
  <c r="D339" i="12"/>
  <c r="D370" i="12"/>
  <c r="D389" i="12"/>
  <c r="D397" i="12"/>
  <c r="E243" i="12"/>
  <c r="D261" i="12"/>
  <c r="D387" i="12"/>
  <c r="E394" i="12"/>
  <c r="D312" i="12"/>
  <c r="E309" i="12"/>
  <c r="D274" i="12"/>
  <c r="E261" i="12"/>
  <c r="E268" i="12"/>
  <c r="D378" i="12"/>
  <c r="E298" i="12"/>
  <c r="E319" i="12"/>
  <c r="D321" i="12"/>
  <c r="D253" i="12"/>
  <c r="D346" i="12"/>
  <c r="E367" i="12"/>
  <c r="D301" i="12"/>
  <c r="D357" i="12"/>
  <c r="B260" i="12"/>
  <c r="B311" i="12"/>
  <c r="B273" i="12"/>
  <c r="C258" i="12"/>
  <c r="C267" i="12"/>
  <c r="B299" i="12"/>
  <c r="C295" i="12"/>
  <c r="B275" i="12"/>
  <c r="C281" i="12"/>
  <c r="B281" i="12"/>
  <c r="B314" i="12"/>
  <c r="C294" i="12"/>
  <c r="B306" i="12"/>
  <c r="C312" i="12"/>
  <c r="B280" i="12"/>
  <c r="B263" i="12"/>
  <c r="C260" i="12"/>
  <c r="B244" i="12"/>
  <c r="B400" i="12"/>
  <c r="C414" i="12"/>
  <c r="D392" i="12"/>
  <c r="E267" i="12"/>
  <c r="D317" i="12"/>
  <c r="D382" i="12"/>
  <c r="C305" i="12"/>
  <c r="B279" i="12"/>
  <c r="C255" i="12"/>
  <c r="C412" i="12"/>
  <c r="B413" i="12"/>
  <c r="B369" i="12"/>
  <c r="C413" i="12"/>
  <c r="C394" i="12"/>
  <c r="B395" i="12"/>
  <c r="C402" i="12"/>
  <c r="C408" i="12"/>
  <c r="B409" i="12"/>
  <c r="B365" i="12"/>
  <c r="C301" i="12"/>
  <c r="C343" i="12"/>
  <c r="C385" i="12"/>
  <c r="B410" i="12"/>
  <c r="B368" i="12"/>
  <c r="C366" i="12"/>
  <c r="B408" i="12"/>
  <c r="B390" i="12"/>
  <c r="B348" i="12"/>
  <c r="C346" i="12"/>
  <c r="C381" i="12"/>
  <c r="C367" i="12"/>
  <c r="C409" i="12"/>
  <c r="B343" i="12"/>
  <c r="B248" i="12"/>
  <c r="E340" i="12"/>
  <c r="D395" i="12"/>
  <c r="E414" i="12"/>
  <c r="E313" i="12"/>
  <c r="E386" i="12"/>
  <c r="B309" i="12"/>
  <c r="E310" i="12"/>
  <c r="D376" i="12"/>
  <c r="E247" i="12"/>
  <c r="D326" i="12"/>
  <c r="E382" i="12"/>
  <c r="D256" i="12"/>
  <c r="E344" i="12"/>
  <c r="D328" i="12"/>
  <c r="E364" i="12"/>
  <c r="E290" i="12"/>
  <c r="E374" i="12"/>
  <c r="E342" i="12"/>
  <c r="D329" i="12"/>
  <c r="D270" i="12"/>
  <c r="E302" i="12"/>
  <c r="E380" i="12"/>
  <c r="D350" i="12"/>
  <c r="E399" i="12"/>
  <c r="E345" i="12"/>
  <c r="D377" i="12"/>
  <c r="D386" i="12"/>
  <c r="E294" i="12"/>
  <c r="D283" i="12"/>
  <c r="E365" i="12"/>
  <c r="D318" i="12"/>
  <c r="D412" i="12"/>
  <c r="E355" i="12"/>
  <c r="E284" i="12"/>
  <c r="E321" i="12"/>
  <c r="E305" i="12"/>
  <c r="D369" i="12"/>
  <c r="E286" i="12"/>
  <c r="D413" i="12"/>
  <c r="B310" i="12"/>
  <c r="D416" i="12"/>
  <c r="D247" i="12"/>
  <c r="E320" i="12"/>
  <c r="D240" i="12"/>
  <c r="D407" i="12"/>
  <c r="D332" i="12"/>
  <c r="B324" i="12"/>
  <c r="C271" i="12"/>
  <c r="C288" i="12"/>
  <c r="B261" i="12"/>
  <c r="B292" i="12"/>
  <c r="B243" i="12"/>
  <c r="B304" i="12"/>
  <c r="C326" i="12"/>
  <c r="C246" i="12"/>
  <c r="C328" i="12"/>
  <c r="C297" i="12"/>
  <c r="C276" i="12"/>
  <c r="C264" i="12"/>
  <c r="C242" i="12"/>
  <c r="C241" i="12"/>
  <c r="C292" i="12"/>
  <c r="B295" i="12"/>
  <c r="C311" i="12"/>
  <c r="B358" i="12"/>
  <c r="B391" i="12"/>
  <c r="B317" i="12"/>
  <c r="D255" i="12"/>
  <c r="E299" i="12"/>
  <c r="E285" i="12"/>
  <c r="D310" i="12"/>
  <c r="E351" i="12"/>
  <c r="D343" i="12"/>
  <c r="E271" i="12"/>
  <c r="B325" i="12"/>
  <c r="C296" i="12"/>
  <c r="C273" i="12"/>
  <c r="C396" i="12"/>
  <c r="B397" i="12"/>
  <c r="B353" i="12"/>
  <c r="B359" i="12"/>
  <c r="C378" i="12"/>
  <c r="B379" i="12"/>
  <c r="B387" i="12"/>
  <c r="C392" i="12"/>
  <c r="B393" i="12"/>
  <c r="C284" i="12"/>
  <c r="B412" i="12"/>
  <c r="B370" i="12"/>
  <c r="C368" i="12"/>
  <c r="B394" i="12"/>
  <c r="B352" i="12"/>
  <c r="C350" i="12"/>
  <c r="C386" i="12"/>
  <c r="C416" i="12"/>
  <c r="B417" i="12"/>
  <c r="B373" i="12"/>
  <c r="B332" i="12"/>
  <c r="C351" i="12"/>
  <c r="C393" i="12"/>
  <c r="C268" i="12"/>
  <c r="C302" i="12"/>
  <c r="E273" i="12"/>
  <c r="D359" i="12"/>
  <c r="D366" i="12"/>
  <c r="E348" i="12"/>
  <c r="E406" i="12"/>
  <c r="E244" i="12"/>
  <c r="D254" i="12"/>
  <c r="D385" i="12"/>
  <c r="D248" i="12"/>
  <c r="E282" i="12"/>
  <c r="D287" i="12"/>
  <c r="D285" i="12"/>
  <c r="E265" i="12"/>
  <c r="E336" i="12"/>
  <c r="E393" i="12"/>
  <c r="D269" i="12"/>
  <c r="E415" i="12"/>
  <c r="E296" i="12"/>
  <c r="E258" i="12"/>
  <c r="E254" i="12"/>
  <c r="D276" i="12"/>
  <c r="E297" i="12"/>
  <c r="D257" i="12"/>
  <c r="D316" i="12"/>
  <c r="D315" i="12"/>
  <c r="D250" i="12"/>
  <c r="D368" i="12"/>
  <c r="D372" i="12"/>
  <c r="E323" i="12"/>
  <c r="E318" i="12"/>
  <c r="D403" i="12"/>
  <c r="D351" i="12"/>
  <c r="D398" i="12"/>
  <c r="D349" i="12"/>
  <c r="D251" i="12"/>
  <c r="E325" i="12"/>
  <c r="E350" i="12"/>
  <c r="D294" i="12"/>
  <c r="E277" i="12"/>
  <c r="D258" i="12"/>
  <c r="D320" i="12"/>
  <c r="E398" i="12"/>
  <c r="D401" i="12"/>
  <c r="D331" i="12"/>
  <c r="E339" i="12"/>
  <c r="D393" i="12"/>
  <c r="D356" i="12"/>
  <c r="B265" i="12"/>
  <c r="C265" i="12"/>
  <c r="C272" i="12"/>
  <c r="B262" i="12"/>
  <c r="C313" i="12"/>
  <c r="C251" i="12"/>
  <c r="C299" i="12"/>
  <c r="C308" i="12"/>
  <c r="C323" i="12"/>
  <c r="B242" i="12"/>
  <c r="B277" i="12"/>
  <c r="C256" i="12"/>
  <c r="C290" i="12"/>
  <c r="B305" i="12"/>
  <c r="B278" i="12"/>
  <c r="C325" i="12"/>
  <c r="C318" i="12"/>
  <c r="B313" i="12"/>
  <c r="C315" i="12"/>
  <c r="B363" i="12"/>
  <c r="C370" i="12"/>
  <c r="C390" i="12"/>
  <c r="C316" i="12"/>
  <c r="B371" i="12"/>
  <c r="E359" i="12"/>
  <c r="D284" i="12"/>
  <c r="E307" i="12"/>
  <c r="E337" i="12"/>
  <c r="E387" i="12"/>
  <c r="D252" i="12"/>
  <c r="E356" i="12"/>
  <c r="C321" i="12"/>
  <c r="B274" i="12"/>
  <c r="C331" i="12"/>
  <c r="C380" i="12"/>
  <c r="B381" i="12"/>
  <c r="C252" i="12"/>
  <c r="C332" i="12"/>
  <c r="C363" i="12"/>
  <c r="C405" i="12"/>
  <c r="B375" i="12"/>
  <c r="C376" i="12"/>
  <c r="B377" i="12"/>
  <c r="C352" i="12"/>
  <c r="B396" i="12"/>
  <c r="B354" i="12"/>
  <c r="C300" i="12"/>
  <c r="B378" i="12"/>
  <c r="B336" i="12"/>
  <c r="C334" i="12"/>
  <c r="B350" i="12"/>
  <c r="C400" i="12"/>
  <c r="B401" i="12"/>
  <c r="B357" i="12"/>
  <c r="B341" i="12"/>
  <c r="C335" i="12"/>
  <c r="C377" i="12"/>
  <c r="B335" i="12"/>
  <c r="C298" i="12"/>
  <c r="E361" i="12"/>
  <c r="D362" i="12"/>
  <c r="D271" i="12"/>
  <c r="D342" i="12"/>
  <c r="D404" i="12"/>
  <c r="E331" i="12"/>
  <c r="E381" i="12"/>
  <c r="D335" i="12"/>
  <c r="E392" i="12"/>
  <c r="D358" i="12"/>
  <c r="D391" i="12"/>
  <c r="D242" i="12"/>
  <c r="E343" i="12"/>
  <c r="E327" i="12"/>
  <c r="E246" i="12"/>
  <c r="D374" i="12"/>
  <c r="E397" i="12"/>
  <c r="E391" i="12"/>
  <c r="D396" i="12"/>
  <c r="E324" i="12"/>
  <c r="D306" i="12"/>
  <c r="E249" i="12"/>
  <c r="E357" i="12"/>
  <c r="E291" i="12"/>
  <c r="D298" i="12"/>
  <c r="E279" i="12"/>
  <c r="D289" i="12"/>
  <c r="E389" i="12"/>
  <c r="E263" i="12"/>
  <c r="E395" i="12"/>
  <c r="D280" i="12"/>
  <c r="E379" i="12"/>
  <c r="E362" i="12"/>
  <c r="E396" i="12"/>
  <c r="D262" i="12"/>
  <c r="D353" i="12"/>
  <c r="D244" i="12"/>
  <c r="D305" i="12"/>
  <c r="D340" i="12"/>
  <c r="E287" i="12"/>
  <c r="E275" i="12"/>
  <c r="E292" i="12"/>
  <c r="C247" i="12"/>
  <c r="B290" i="12"/>
  <c r="B245" i="12"/>
  <c r="C314" i="12"/>
  <c r="B283" i="12"/>
  <c r="B241" i="12"/>
  <c r="C319" i="12"/>
  <c r="C282" i="12"/>
  <c r="B289" i="12"/>
  <c r="C261" i="12"/>
  <c r="C309" i="12"/>
  <c r="C244" i="12"/>
  <c r="C303" i="12"/>
  <c r="B329" i="12"/>
  <c r="B297" i="12"/>
  <c r="B327" i="12"/>
  <c r="C289" i="12"/>
  <c r="C320" i="12"/>
  <c r="C333" i="12"/>
  <c r="B372" i="12"/>
  <c r="C364" i="12"/>
  <c r="C395" i="12"/>
  <c r="D307" i="12"/>
  <c r="B288" i="12"/>
  <c r="E278" i="12"/>
  <c r="C277" i="12"/>
  <c r="D345" i="12"/>
  <c r="E281" i="12"/>
  <c r="D324" i="12"/>
  <c r="B320" i="12"/>
  <c r="B282" i="12"/>
  <c r="C365" i="12"/>
  <c r="C407" i="12"/>
  <c r="B347" i="12"/>
  <c r="C269" i="12"/>
  <c r="C347" i="12"/>
  <c r="C389" i="12"/>
  <c r="B253" i="12"/>
  <c r="C361" i="12"/>
  <c r="C403" i="12"/>
  <c r="B252" i="12"/>
  <c r="B380" i="12"/>
  <c r="B338" i="12"/>
  <c r="C371" i="12"/>
  <c r="C404" i="12"/>
  <c r="B405" i="12"/>
  <c r="B361" i="12"/>
  <c r="C397" i="12"/>
  <c r="C384" i="12"/>
  <c r="B385" i="12"/>
  <c r="B300" i="12"/>
  <c r="B404" i="12"/>
  <c r="B362" i="12"/>
  <c r="C360" i="12"/>
  <c r="C248" i="12"/>
  <c r="C279" i="12"/>
  <c r="D322" i="12"/>
  <c r="D400" i="12"/>
  <c r="E300" i="12"/>
  <c r="E363" i="12"/>
  <c r="E251" i="12"/>
  <c r="D243" i="12"/>
  <c r="E295" i="12"/>
  <c r="E262" i="12"/>
  <c r="E335" i="12"/>
  <c r="D336" i="12"/>
  <c r="D264" i="12"/>
  <c r="D388" i="12"/>
  <c r="C270" i="12"/>
  <c r="D260" i="12"/>
  <c r="E371" i="12"/>
  <c r="E369" i="12"/>
  <c r="E408" i="12"/>
  <c r="E405" i="12"/>
  <c r="E352" i="12"/>
  <c r="D300" i="12"/>
  <c r="D411" i="12"/>
  <c r="E334" i="12"/>
  <c r="E328" i="12"/>
  <c r="E283" i="12"/>
  <c r="E255" i="12"/>
  <c r="D291" i="12"/>
  <c r="E388" i="12"/>
  <c r="E377" i="12"/>
  <c r="E400" i="12"/>
  <c r="E322" i="12"/>
  <c r="D379" i="12"/>
  <c r="E349" i="12"/>
  <c r="D408" i="12"/>
  <c r="D354" i="12"/>
  <c r="E270" i="12"/>
  <c r="E416" i="12"/>
  <c r="E245" i="12"/>
  <c r="D410" i="12"/>
  <c r="D344" i="12"/>
  <c r="E360" i="12"/>
  <c r="E366" i="12"/>
  <c r="E257" i="12"/>
  <c r="E390" i="12"/>
  <c r="D361" i="12"/>
  <c r="E266" i="12"/>
  <c r="C307" i="12"/>
  <c r="B312" i="12"/>
  <c r="C280" i="12"/>
  <c r="B259" i="12"/>
  <c r="B293" i="12"/>
  <c r="B271" i="12"/>
  <c r="B251" i="12"/>
  <c r="C250" i="12"/>
  <c r="C324" i="12"/>
  <c r="C240" i="12"/>
  <c r="B308" i="12"/>
  <c r="B257" i="12"/>
  <c r="C274" i="12"/>
  <c r="B256" i="12"/>
  <c r="B249" i="12"/>
  <c r="C275" i="12"/>
  <c r="C330" i="12"/>
  <c r="C374" i="12"/>
  <c r="B414" i="12"/>
  <c r="C373" i="12"/>
  <c r="C353" i="12"/>
  <c r="B322" i="12"/>
  <c r="E338" i="12"/>
  <c r="E253" i="12"/>
  <c r="D375" i="12"/>
  <c r="D275" i="12"/>
  <c r="B267" i="12"/>
  <c r="E413" i="12"/>
  <c r="D265" i="12"/>
  <c r="B296" i="12"/>
  <c r="B276" i="12"/>
  <c r="C253" i="12"/>
  <c r="C349" i="12"/>
  <c r="C391" i="12"/>
  <c r="B351" i="12"/>
  <c r="B416" i="12"/>
  <c r="B374" i="12"/>
  <c r="C372" i="12"/>
  <c r="C285" i="12"/>
  <c r="C345" i="12"/>
  <c r="C387" i="12"/>
  <c r="C355" i="12"/>
  <c r="C406" i="12"/>
  <c r="B407" i="12"/>
  <c r="B403" i="12"/>
  <c r="C388" i="12"/>
  <c r="B389" i="12"/>
  <c r="B268" i="12"/>
  <c r="B284" i="12"/>
  <c r="C369" i="12"/>
  <c r="C411" i="12"/>
  <c r="B339" i="12"/>
  <c r="B388" i="12"/>
  <c r="B346" i="12"/>
  <c r="C344" i="12"/>
  <c r="B298" i="12"/>
  <c r="E383" i="12"/>
  <c r="E242" i="12"/>
  <c r="E303" i="12"/>
  <c r="D268" i="12"/>
  <c r="D299" i="12"/>
  <c r="D327" i="12"/>
  <c r="D272" i="12"/>
  <c r="E353" i="12"/>
  <c r="D383" i="12"/>
  <c r="D259" i="12"/>
  <c r="E346" i="12"/>
  <c r="E329" i="12"/>
  <c r="E401" i="12"/>
  <c r="E312" i="12"/>
  <c r="D292" i="12"/>
  <c r="D363" i="12"/>
  <c r="D277" i="12"/>
  <c r="E404" i="12"/>
  <c r="E250" i="12"/>
  <c r="D415" i="12"/>
  <c r="E326" i="12"/>
  <c r="D278" i="12"/>
  <c r="D373" i="12"/>
  <c r="D365" i="12"/>
  <c r="D263" i="12"/>
  <c r="D364" i="12"/>
  <c r="E311" i="12"/>
  <c r="D249" i="12"/>
  <c r="E259" i="12"/>
  <c r="D355" i="12"/>
  <c r="D409" i="12"/>
  <c r="D390" i="12"/>
  <c r="E269" i="12"/>
  <c r="D330" i="12"/>
  <c r="E409" i="12"/>
  <c r="D297" i="12"/>
  <c r="D246" i="12"/>
  <c r="D405" i="12"/>
  <c r="D384" i="12"/>
  <c r="B321" i="12"/>
  <c r="E264" i="12"/>
  <c r="E315" i="12"/>
  <c r="E376" i="12"/>
  <c r="D303" i="12"/>
  <c r="E410" i="12"/>
  <c r="E304" i="12"/>
  <c r="D290" i="12"/>
  <c r="E354" i="12"/>
  <c r="C266" i="12"/>
  <c r="B318" i="12"/>
  <c r="B246" i="12"/>
  <c r="C286" i="12"/>
  <c r="B255" i="12"/>
  <c r="C254" i="12"/>
  <c r="B250" i="12"/>
  <c r="B270" i="12"/>
  <c r="C243" i="12"/>
  <c r="C329" i="12"/>
  <c r="B254" i="12"/>
  <c r="C263" i="12"/>
  <c r="B264" i="12"/>
  <c r="B266" i="12"/>
  <c r="C259" i="12"/>
  <c r="C249" i="12"/>
  <c r="C306" i="12"/>
  <c r="B287" i="12"/>
  <c r="B345" i="12"/>
  <c r="C356" i="12"/>
  <c r="B334" i="12"/>
  <c r="C415" i="12"/>
  <c r="B415" i="12"/>
  <c r="E301" i="12"/>
  <c r="E403" i="12"/>
  <c r="E272" i="12"/>
  <c r="D288" i="12"/>
  <c r="B319" i="12"/>
  <c r="E368" i="12"/>
  <c r="E260" i="12"/>
  <c r="E288" i="12"/>
  <c r="B328" i="12"/>
  <c r="B331" i="12"/>
  <c r="C257" i="12"/>
  <c r="G316" i="13"/>
  <c r="A316" i="4"/>
  <c r="H316" i="4" s="1"/>
  <c r="D316" i="8"/>
  <c r="H316" i="8" s="1"/>
  <c r="E316" i="8"/>
  <c r="G317" i="13" l="1"/>
  <c r="E317" i="8"/>
  <c r="A317" i="4"/>
  <c r="H317" i="4" s="1"/>
  <c r="D317" i="8"/>
  <c r="H317" i="8" s="1"/>
  <c r="B318" i="8"/>
  <c r="A319" i="8"/>
  <c r="C318" i="8"/>
  <c r="B316" i="13"/>
  <c r="D316" i="13"/>
  <c r="C316" i="13"/>
  <c r="A316" i="13"/>
  <c r="F317" i="8"/>
  <c r="G317" i="8"/>
  <c r="G318" i="8" l="1"/>
  <c r="F318" i="8"/>
  <c r="B319" i="8"/>
  <c r="C319" i="8"/>
  <c r="A320" i="8"/>
  <c r="G318" i="13"/>
  <c r="A318" i="4"/>
  <c r="H318" i="4" s="1"/>
  <c r="E318" i="8"/>
  <c r="D318" i="8"/>
  <c r="H318" i="8" s="1"/>
  <c r="D317" i="13"/>
  <c r="C317" i="13"/>
  <c r="A317" i="13"/>
  <c r="B317" i="13"/>
  <c r="B318" i="13" l="1"/>
  <c r="C318" i="13"/>
  <c r="A318" i="13"/>
  <c r="D318" i="13"/>
  <c r="B320" i="8"/>
  <c r="C320" i="8"/>
  <c r="A321" i="8"/>
  <c r="F319" i="8"/>
  <c r="G319" i="8"/>
  <c r="G319" i="13"/>
  <c r="E319" i="8"/>
  <c r="A319" i="4"/>
  <c r="H319" i="4" s="1"/>
  <c r="D319" i="8"/>
  <c r="H319" i="8" s="1"/>
  <c r="B321" i="8" l="1"/>
  <c r="A322" i="8"/>
  <c r="C321" i="8"/>
  <c r="F320" i="8"/>
  <c r="G320" i="8"/>
  <c r="G320" i="13"/>
  <c r="E320" i="8"/>
  <c r="A320" i="4"/>
  <c r="H320" i="4" s="1"/>
  <c r="D320" i="8"/>
  <c r="H320" i="8" s="1"/>
  <c r="C319" i="13"/>
  <c r="A319" i="13"/>
  <c r="B319" i="13"/>
  <c r="D319" i="13"/>
  <c r="B320" i="13" l="1"/>
  <c r="C320" i="13"/>
  <c r="D320" i="13"/>
  <c r="A320" i="13"/>
  <c r="G321" i="8"/>
  <c r="F321" i="8"/>
  <c r="B322" i="8"/>
  <c r="C322" i="8"/>
  <c r="A323" i="8"/>
  <c r="G321" i="13"/>
  <c r="A321" i="4"/>
  <c r="H321" i="4" s="1"/>
  <c r="D321" i="8"/>
  <c r="H321" i="8" s="1"/>
  <c r="E321" i="8"/>
  <c r="F322" i="8" l="1"/>
  <c r="G322" i="8"/>
  <c r="D321" i="13"/>
  <c r="A321" i="13"/>
  <c r="C321" i="13"/>
  <c r="B321" i="13"/>
  <c r="G322" i="13"/>
  <c r="D322" i="8"/>
  <c r="H322" i="8" s="1"/>
  <c r="E322" i="8"/>
  <c r="A322" i="4"/>
  <c r="H322" i="4" s="1"/>
  <c r="B323" i="8"/>
  <c r="C323" i="8"/>
  <c r="A324" i="8"/>
  <c r="B324" i="8" l="1"/>
  <c r="A325" i="8"/>
  <c r="C324" i="8"/>
  <c r="B322" i="13"/>
  <c r="D322" i="13"/>
  <c r="C322" i="13"/>
  <c r="A322" i="13"/>
  <c r="F323" i="8"/>
  <c r="G323" i="8"/>
  <c r="G323" i="13"/>
  <c r="A323" i="4"/>
  <c r="H323" i="4" s="1"/>
  <c r="D323" i="8"/>
  <c r="H323" i="8" s="1"/>
  <c r="E323" i="8"/>
  <c r="G324" i="8" l="1"/>
  <c r="F324" i="8"/>
  <c r="D323" i="13"/>
  <c r="C323" i="13"/>
  <c r="B323" i="13"/>
  <c r="A323" i="13"/>
  <c r="B325" i="8"/>
  <c r="C325" i="8"/>
  <c r="A326" i="8"/>
  <c r="G324" i="13"/>
  <c r="E324" i="8"/>
  <c r="D324" i="8"/>
  <c r="H324" i="8" s="1"/>
  <c r="A324" i="4"/>
  <c r="H324" i="4" s="1"/>
  <c r="G325" i="13" l="1"/>
  <c r="A325" i="4"/>
  <c r="H325" i="4" s="1"/>
  <c r="E325" i="8"/>
  <c r="D325" i="8"/>
  <c r="H325" i="8" s="1"/>
  <c r="G325" i="8"/>
  <c r="F325" i="8"/>
  <c r="B324" i="13"/>
  <c r="A324" i="13"/>
  <c r="D324" i="13"/>
  <c r="C324" i="13"/>
  <c r="C326" i="8"/>
  <c r="A327" i="8"/>
  <c r="B326" i="8"/>
  <c r="G326" i="13" l="1"/>
  <c r="E326" i="8"/>
  <c r="D326" i="8"/>
  <c r="H326" i="8" s="1"/>
  <c r="A326" i="4"/>
  <c r="H326" i="4" s="1"/>
  <c r="D325" i="13"/>
  <c r="B325" i="13"/>
  <c r="A325" i="13"/>
  <c r="C325" i="13"/>
  <c r="B327" i="8"/>
  <c r="C327" i="8"/>
  <c r="A328" i="8"/>
  <c r="G326" i="8"/>
  <c r="F326" i="8"/>
  <c r="G327" i="13" l="1"/>
  <c r="A327" i="4"/>
  <c r="H327" i="4" s="1"/>
  <c r="D327" i="8"/>
  <c r="H327" i="8" s="1"/>
  <c r="E327" i="8"/>
  <c r="B326" i="13"/>
  <c r="D326" i="13"/>
  <c r="A326" i="13"/>
  <c r="C326" i="13"/>
  <c r="B328" i="8"/>
  <c r="C328" i="8"/>
  <c r="A329" i="8"/>
  <c r="F327" i="8"/>
  <c r="G327" i="8"/>
  <c r="B329" i="8" l="1"/>
  <c r="C329" i="8"/>
  <c r="A330" i="8"/>
  <c r="F328" i="8"/>
  <c r="G328" i="8"/>
  <c r="G328" i="13"/>
  <c r="A328" i="4"/>
  <c r="H328" i="4" s="1"/>
  <c r="D328" i="8"/>
  <c r="H328" i="8" s="1"/>
  <c r="E328" i="8"/>
  <c r="C327" i="13"/>
  <c r="B327" i="13"/>
  <c r="D327" i="13"/>
  <c r="A327" i="13"/>
  <c r="B328" i="13" l="1"/>
  <c r="D328" i="13"/>
  <c r="C328" i="13"/>
  <c r="A328" i="13"/>
  <c r="B330" i="8"/>
  <c r="A331" i="8"/>
  <c r="C330" i="8"/>
  <c r="F329" i="8"/>
  <c r="G329" i="8"/>
  <c r="G329" i="13"/>
  <c r="D329" i="8"/>
  <c r="H329" i="8" s="1"/>
  <c r="E329" i="8"/>
  <c r="A329" i="4"/>
  <c r="H329" i="4" s="1"/>
  <c r="F330" i="8" l="1"/>
  <c r="G330" i="8"/>
  <c r="B331" i="8"/>
  <c r="A332" i="8"/>
  <c r="C331" i="8"/>
  <c r="G330" i="13"/>
  <c r="E330" i="8"/>
  <c r="A330" i="4"/>
  <c r="H330" i="4" s="1"/>
  <c r="D330" i="8"/>
  <c r="H330" i="8" s="1"/>
  <c r="D329" i="13"/>
  <c r="C329" i="13"/>
  <c r="A329" i="13"/>
  <c r="B329" i="13"/>
  <c r="B330" i="13" l="1"/>
  <c r="D330" i="13"/>
  <c r="C330" i="13"/>
  <c r="A330" i="13"/>
  <c r="F331" i="8"/>
  <c r="G331" i="8"/>
  <c r="G331" i="13"/>
  <c r="A331" i="4"/>
  <c r="H331" i="4" s="1"/>
  <c r="D331" i="8"/>
  <c r="H331" i="8" s="1"/>
  <c r="E331" i="8"/>
  <c r="B332" i="8"/>
  <c r="A333" i="8"/>
  <c r="C332" i="8"/>
  <c r="D331" i="13" l="1"/>
  <c r="B331" i="13"/>
  <c r="C331" i="13"/>
  <c r="A331" i="13"/>
  <c r="B333" i="8"/>
  <c r="C333" i="8"/>
  <c r="A334" i="8"/>
  <c r="F332" i="8"/>
  <c r="G332" i="8"/>
  <c r="G332" i="13"/>
  <c r="E332" i="8"/>
  <c r="D332" i="8"/>
  <c r="H332" i="8" s="1"/>
  <c r="A332" i="4"/>
  <c r="H332" i="4" s="1"/>
  <c r="G333" i="13" l="1"/>
  <c r="A333" i="4"/>
  <c r="H333" i="4" s="1"/>
  <c r="D333" i="8"/>
  <c r="H333" i="8" s="1"/>
  <c r="E333" i="8"/>
  <c r="B334" i="8"/>
  <c r="A335" i="8"/>
  <c r="C334" i="8"/>
  <c r="F333" i="8"/>
  <c r="G333" i="8"/>
  <c r="B332" i="13"/>
  <c r="D332" i="13"/>
  <c r="C332" i="13"/>
  <c r="A332" i="13"/>
  <c r="G334" i="13" l="1"/>
  <c r="D334" i="8"/>
  <c r="H334" i="8" s="1"/>
  <c r="E334" i="8"/>
  <c r="A334" i="4"/>
  <c r="H334" i="4" s="1"/>
  <c r="D333" i="13"/>
  <c r="A333" i="13"/>
  <c r="C333" i="13"/>
  <c r="B333" i="13"/>
  <c r="F334" i="8"/>
  <c r="G334" i="8"/>
  <c r="B335" i="8"/>
  <c r="A336" i="8"/>
  <c r="C335" i="8"/>
  <c r="G335" i="8" l="1"/>
  <c r="F335" i="8"/>
  <c r="E335" i="8"/>
  <c r="D335" i="8"/>
  <c r="H335" i="8" s="1"/>
  <c r="G335" i="13"/>
  <c r="A335" i="4"/>
  <c r="H335" i="4" s="1"/>
  <c r="B336" i="8"/>
  <c r="A337" i="8"/>
  <c r="C336" i="8"/>
  <c r="C334" i="13"/>
  <c r="B334" i="13"/>
  <c r="D334" i="13"/>
  <c r="A334" i="13"/>
  <c r="B337" i="8" l="1"/>
  <c r="C337" i="8"/>
  <c r="A338" i="8"/>
  <c r="G336" i="13"/>
  <c r="A336" i="4"/>
  <c r="H336" i="4" s="1"/>
  <c r="E336" i="8"/>
  <c r="D336" i="8"/>
  <c r="H336" i="8" s="1"/>
  <c r="B335" i="13"/>
  <c r="D335" i="13"/>
  <c r="A335" i="13"/>
  <c r="C335" i="13"/>
  <c r="G336" i="8"/>
  <c r="F336" i="8"/>
  <c r="G337" i="13" l="1"/>
  <c r="D337" i="8"/>
  <c r="H337" i="8" s="1"/>
  <c r="E337" i="8"/>
  <c r="A337" i="4"/>
  <c r="H337" i="4" s="1"/>
  <c r="D336" i="13"/>
  <c r="B336" i="13"/>
  <c r="A336" i="13"/>
  <c r="C336" i="13"/>
  <c r="B338" i="8"/>
  <c r="C338" i="8"/>
  <c r="A339" i="8"/>
  <c r="F337" i="8"/>
  <c r="G337" i="8"/>
  <c r="B339" i="8" l="1"/>
  <c r="A340" i="8"/>
  <c r="C339" i="8"/>
  <c r="F338" i="8"/>
  <c r="G338" i="8"/>
  <c r="G338" i="13"/>
  <c r="E338" i="8"/>
  <c r="D338" i="8"/>
  <c r="H338" i="8" s="1"/>
  <c r="A338" i="4"/>
  <c r="H338" i="4" s="1"/>
  <c r="C337" i="13"/>
  <c r="A337" i="13"/>
  <c r="B337" i="13"/>
  <c r="D337" i="13"/>
  <c r="G339" i="13" l="1"/>
  <c r="D339" i="8"/>
  <c r="H339" i="8" s="1"/>
  <c r="E339" i="8"/>
  <c r="A339" i="4"/>
  <c r="H339" i="4" s="1"/>
  <c r="C338" i="13"/>
  <c r="A338" i="13"/>
  <c r="D338" i="13"/>
  <c r="B338" i="13"/>
  <c r="F339" i="8"/>
  <c r="G339" i="8"/>
  <c r="B340" i="8"/>
  <c r="C340" i="8"/>
  <c r="A341" i="8"/>
  <c r="F340" i="8" l="1"/>
  <c r="G340" i="8"/>
  <c r="G340" i="13"/>
  <c r="A340" i="4"/>
  <c r="H340" i="4" s="1"/>
  <c r="E340" i="8"/>
  <c r="D340" i="8"/>
  <c r="H340" i="8" s="1"/>
  <c r="D339" i="13"/>
  <c r="B339" i="13"/>
  <c r="C339" i="13"/>
  <c r="A339" i="13"/>
  <c r="B341" i="8"/>
  <c r="C341" i="8"/>
  <c r="A342" i="8"/>
  <c r="F341" i="8" l="1"/>
  <c r="G341" i="8"/>
  <c r="B342" i="8"/>
  <c r="A343" i="8"/>
  <c r="C342" i="8"/>
  <c r="G341" i="13"/>
  <c r="E341" i="8"/>
  <c r="A341" i="4"/>
  <c r="H341" i="4" s="1"/>
  <c r="D341" i="8"/>
  <c r="H341" i="8" s="1"/>
  <c r="C340" i="13"/>
  <c r="A340" i="13"/>
  <c r="D340" i="13"/>
  <c r="B340" i="13"/>
  <c r="G342" i="13" l="1"/>
  <c r="E342" i="8"/>
  <c r="A342" i="4"/>
  <c r="H342" i="4" s="1"/>
  <c r="D342" i="8"/>
  <c r="H342" i="8" s="1"/>
  <c r="C341" i="13"/>
  <c r="A341" i="13"/>
  <c r="B341" i="13"/>
  <c r="D341" i="13"/>
  <c r="G342" i="8"/>
  <c r="F342" i="8"/>
  <c r="B343" i="8"/>
  <c r="A344" i="8"/>
  <c r="C343" i="8"/>
  <c r="B344" i="8" l="1"/>
  <c r="C344" i="8"/>
  <c r="A345" i="8"/>
  <c r="A342" i="13"/>
  <c r="C342" i="13"/>
  <c r="D342" i="13"/>
  <c r="B342" i="13"/>
  <c r="G343" i="8"/>
  <c r="F343" i="8"/>
  <c r="G343" i="13"/>
  <c r="E343" i="8"/>
  <c r="D343" i="8"/>
  <c r="H343" i="8" s="1"/>
  <c r="A343" i="4"/>
  <c r="H343" i="4" s="1"/>
  <c r="G344" i="13" l="1"/>
  <c r="A344" i="4"/>
  <c r="H344" i="4" s="1"/>
  <c r="D344" i="8"/>
  <c r="H344" i="8" s="1"/>
  <c r="E344" i="8"/>
  <c r="B345" i="8"/>
  <c r="A346" i="8"/>
  <c r="C345" i="8"/>
  <c r="D343" i="13"/>
  <c r="B343" i="13"/>
  <c r="A343" i="13"/>
  <c r="C343" i="13"/>
  <c r="G344" i="8"/>
  <c r="F344" i="8"/>
  <c r="G345" i="13" l="1"/>
  <c r="D345" i="8"/>
  <c r="H345" i="8" s="1"/>
  <c r="E345" i="8"/>
  <c r="A345" i="4"/>
  <c r="H345" i="4" s="1"/>
  <c r="B346" i="8"/>
  <c r="A347" i="8"/>
  <c r="C346" i="8"/>
  <c r="A344" i="13"/>
  <c r="C344" i="13"/>
  <c r="D344" i="13"/>
  <c r="B344" i="13"/>
  <c r="F345" i="8"/>
  <c r="G345" i="8"/>
  <c r="B347" i="8" l="1"/>
  <c r="C347" i="8"/>
  <c r="A348" i="8"/>
  <c r="G346" i="13"/>
  <c r="E346" i="8"/>
  <c r="D346" i="8"/>
  <c r="H346" i="8" s="1"/>
  <c r="A346" i="4"/>
  <c r="H346" i="4" s="1"/>
  <c r="B345" i="13"/>
  <c r="A345" i="13"/>
  <c r="D345" i="13"/>
  <c r="C345" i="13"/>
  <c r="F346" i="8"/>
  <c r="G346" i="8"/>
  <c r="C346" i="13" l="1"/>
  <c r="A346" i="13"/>
  <c r="D346" i="13"/>
  <c r="B346" i="13"/>
  <c r="B348" i="8"/>
  <c r="A349" i="8"/>
  <c r="C348" i="8"/>
  <c r="F347" i="8"/>
  <c r="G347" i="8"/>
  <c r="G347" i="13"/>
  <c r="E347" i="8"/>
  <c r="D347" i="8"/>
  <c r="H347" i="8" s="1"/>
  <c r="A347" i="4"/>
  <c r="H347" i="4" s="1"/>
  <c r="G348" i="8" l="1"/>
  <c r="F348" i="8"/>
  <c r="G348" i="13"/>
  <c r="A348" i="4"/>
  <c r="H348" i="4" s="1"/>
  <c r="D348" i="8"/>
  <c r="H348" i="8" s="1"/>
  <c r="E348" i="8"/>
  <c r="A347" i="13"/>
  <c r="D347" i="13"/>
  <c r="B347" i="13"/>
  <c r="C347" i="13"/>
  <c r="B349" i="8"/>
  <c r="C349" i="8"/>
  <c r="A350" i="8"/>
  <c r="G349" i="8" l="1"/>
  <c r="F349" i="8"/>
  <c r="B350" i="8"/>
  <c r="C350" i="8"/>
  <c r="A351" i="8"/>
  <c r="G349" i="13"/>
  <c r="E349" i="8"/>
  <c r="A349" i="4"/>
  <c r="H349" i="4" s="1"/>
  <c r="D349" i="8"/>
  <c r="H349" i="8" s="1"/>
  <c r="A348" i="13"/>
  <c r="C348" i="13"/>
  <c r="D348" i="13"/>
  <c r="B348" i="13"/>
  <c r="A352" i="8" l="1"/>
  <c r="B351" i="8"/>
  <c r="C351" i="8"/>
  <c r="F350" i="8"/>
  <c r="G350" i="8"/>
  <c r="B349" i="13"/>
  <c r="C349" i="13"/>
  <c r="D349" i="13"/>
  <c r="A349" i="13"/>
  <c r="G350" i="13"/>
  <c r="E350" i="8"/>
  <c r="A350" i="4"/>
  <c r="H350" i="4" s="1"/>
  <c r="D350" i="8"/>
  <c r="H350" i="8" s="1"/>
  <c r="A350" i="13" l="1"/>
  <c r="C350" i="13"/>
  <c r="B350" i="13"/>
  <c r="D350" i="13"/>
  <c r="G351" i="13"/>
  <c r="D351" i="8"/>
  <c r="H351" i="8" s="1"/>
  <c r="E351" i="8"/>
  <c r="A351" i="4"/>
  <c r="H351" i="4" s="1"/>
  <c r="G351" i="8"/>
  <c r="F351" i="8"/>
  <c r="B352" i="8"/>
  <c r="C352" i="8"/>
  <c r="A353" i="8"/>
  <c r="A351" i="13" l="1"/>
  <c r="C351" i="13"/>
  <c r="B351" i="13"/>
  <c r="D351" i="13"/>
  <c r="G352" i="13"/>
  <c r="D352" i="8"/>
  <c r="H352" i="8" s="1"/>
  <c r="E352" i="8"/>
  <c r="A352" i="4"/>
  <c r="H352" i="4" s="1"/>
  <c r="B353" i="8"/>
  <c r="A354" i="8"/>
  <c r="C353" i="8"/>
  <c r="G352" i="8"/>
  <c r="F352" i="8"/>
  <c r="A352" i="13" l="1"/>
  <c r="C352" i="13"/>
  <c r="D352" i="13"/>
  <c r="B352" i="13"/>
  <c r="G353" i="13"/>
  <c r="D353" i="8"/>
  <c r="H353" i="8" s="1"/>
  <c r="E353" i="8"/>
  <c r="A353" i="4"/>
  <c r="H353" i="4" s="1"/>
  <c r="F353" i="8"/>
  <c r="G353" i="8"/>
  <c r="B354" i="8"/>
  <c r="C354" i="8"/>
  <c r="A355" i="8"/>
  <c r="B355" i="8" l="1"/>
  <c r="C355" i="8"/>
  <c r="A356" i="8"/>
  <c r="D353" i="13"/>
  <c r="C353" i="13"/>
  <c r="B353" i="13"/>
  <c r="A353" i="13"/>
  <c r="F354" i="8"/>
  <c r="G354" i="8"/>
  <c r="G354" i="13"/>
  <c r="A354" i="4"/>
  <c r="H354" i="4" s="1"/>
  <c r="D354" i="8"/>
  <c r="H354" i="8" s="1"/>
  <c r="E354" i="8"/>
  <c r="B356" i="8" l="1"/>
  <c r="C356" i="8"/>
  <c r="A357" i="8"/>
  <c r="C354" i="13"/>
  <c r="A354" i="13"/>
  <c r="D354" i="13"/>
  <c r="B354" i="13"/>
  <c r="F355" i="8"/>
  <c r="G355" i="8"/>
  <c r="G355" i="13"/>
  <c r="E355" i="8"/>
  <c r="D355" i="8"/>
  <c r="H355" i="8" s="1"/>
  <c r="A355" i="4"/>
  <c r="H355" i="4" s="1"/>
  <c r="B355" i="13" l="1"/>
  <c r="A355" i="13"/>
  <c r="D355" i="13"/>
  <c r="C355" i="13"/>
  <c r="G356" i="8"/>
  <c r="F356" i="8"/>
  <c r="C357" i="8"/>
  <c r="B357" i="8"/>
  <c r="A358" i="8"/>
  <c r="G356" i="13"/>
  <c r="D356" i="8"/>
  <c r="H356" i="8" s="1"/>
  <c r="E356" i="8"/>
  <c r="A356" i="4"/>
  <c r="H356" i="4" s="1"/>
  <c r="G357" i="13" l="1"/>
  <c r="E357" i="8"/>
  <c r="D357" i="8"/>
  <c r="H357" i="8" s="1"/>
  <c r="A357" i="4"/>
  <c r="H357" i="4" s="1"/>
  <c r="F357" i="8"/>
  <c r="G357" i="8"/>
  <c r="C356" i="13"/>
  <c r="A356" i="13"/>
  <c r="D356" i="13"/>
  <c r="B356" i="13"/>
  <c r="B358" i="8"/>
  <c r="C358" i="8"/>
  <c r="A359" i="8"/>
  <c r="F358" i="8" l="1"/>
  <c r="G358" i="8"/>
  <c r="B359" i="8"/>
  <c r="C359" i="8"/>
  <c r="A360" i="8"/>
  <c r="G358" i="13"/>
  <c r="A358" i="4"/>
  <c r="H358" i="4" s="1"/>
  <c r="D358" i="8"/>
  <c r="H358" i="8" s="1"/>
  <c r="E358" i="8"/>
  <c r="D357" i="13"/>
  <c r="C357" i="13"/>
  <c r="B357" i="13"/>
  <c r="A357" i="13"/>
  <c r="C358" i="13" l="1"/>
  <c r="A358" i="13"/>
  <c r="D358" i="13"/>
  <c r="B358" i="13"/>
  <c r="B360" i="8"/>
  <c r="A361" i="8"/>
  <c r="C360" i="8"/>
  <c r="G359" i="8"/>
  <c r="F359" i="8"/>
  <c r="G359" i="13"/>
  <c r="E359" i="8"/>
  <c r="A359" i="4"/>
  <c r="H359" i="4" s="1"/>
  <c r="D359" i="8"/>
  <c r="H359" i="8" s="1"/>
  <c r="G360" i="8" l="1"/>
  <c r="F360" i="8"/>
  <c r="G360" i="13"/>
  <c r="A360" i="4"/>
  <c r="H360" i="4" s="1"/>
  <c r="D360" i="8"/>
  <c r="H360" i="8" s="1"/>
  <c r="E360" i="8"/>
  <c r="B361" i="8"/>
  <c r="C361" i="8"/>
  <c r="A362" i="8"/>
  <c r="D359" i="13"/>
  <c r="C359" i="13"/>
  <c r="B359" i="13"/>
  <c r="A359" i="13"/>
  <c r="C362" i="8" l="1"/>
  <c r="A363" i="8"/>
  <c r="B362" i="8"/>
  <c r="G361" i="8"/>
  <c r="F361" i="8"/>
  <c r="G361" i="13"/>
  <c r="A361" i="4"/>
  <c r="H361" i="4" s="1"/>
  <c r="E361" i="8"/>
  <c r="D361" i="8"/>
  <c r="H361" i="8" s="1"/>
  <c r="C360" i="13"/>
  <c r="A360" i="13"/>
  <c r="D360" i="13"/>
  <c r="B360" i="13"/>
  <c r="G362" i="8" l="1"/>
  <c r="F362" i="8"/>
  <c r="A361" i="13"/>
  <c r="C361" i="13"/>
  <c r="D361" i="13"/>
  <c r="B361" i="13"/>
  <c r="G362" i="13"/>
  <c r="D362" i="8"/>
  <c r="H362" i="8" s="1"/>
  <c r="E362" i="8"/>
  <c r="A364" i="8"/>
  <c r="B363" i="8"/>
  <c r="C363" i="8"/>
  <c r="D362" i="13" l="1"/>
  <c r="A362" i="13"/>
  <c r="C362" i="13"/>
  <c r="B362" i="13"/>
  <c r="G363" i="8"/>
  <c r="F363" i="8"/>
  <c r="G363" i="13"/>
  <c r="D363" i="8"/>
  <c r="H363" i="8" s="1"/>
  <c r="E363" i="8"/>
  <c r="A365" i="8"/>
  <c r="B364" i="8"/>
  <c r="C364" i="8"/>
  <c r="B363" i="13" l="1"/>
  <c r="C363" i="13"/>
  <c r="A363" i="13"/>
  <c r="D363" i="13"/>
  <c r="F364" i="8"/>
  <c r="G364" i="8"/>
  <c r="G364" i="13"/>
  <c r="E364" i="8"/>
  <c r="D364" i="8"/>
  <c r="H364" i="8" s="1"/>
  <c r="C365" i="8"/>
  <c r="A366" i="8"/>
  <c r="B365" i="8"/>
  <c r="D364" i="13" l="1"/>
  <c r="A364" i="13"/>
  <c r="C364" i="13"/>
  <c r="B364" i="13"/>
  <c r="D365" i="8"/>
  <c r="H365" i="8" s="1"/>
  <c r="G365" i="13"/>
  <c r="E365" i="8"/>
  <c r="C366" i="8"/>
  <c r="B366" i="8"/>
  <c r="A367" i="8"/>
  <c r="F365" i="8"/>
  <c r="G365" i="8"/>
  <c r="G366" i="13" l="1"/>
  <c r="E366" i="8"/>
  <c r="D366" i="8"/>
  <c r="H366" i="8" s="1"/>
  <c r="G366" i="8"/>
  <c r="F366" i="8"/>
  <c r="D365" i="13"/>
  <c r="C365" i="13"/>
  <c r="B365" i="13"/>
  <c r="A365" i="13"/>
  <c r="B367" i="8"/>
  <c r="C367" i="8"/>
  <c r="A368" i="8"/>
  <c r="C366" i="13" l="1"/>
  <c r="D366" i="13"/>
  <c r="A366" i="13"/>
  <c r="B366" i="13"/>
  <c r="A369" i="8"/>
  <c r="C368" i="8"/>
  <c r="B368" i="8"/>
  <c r="G367" i="8"/>
  <c r="F367" i="8"/>
  <c r="G367" i="13"/>
  <c r="E367" i="8"/>
  <c r="D367" i="8"/>
  <c r="H367" i="8" s="1"/>
  <c r="G368" i="13" l="1"/>
  <c r="D368" i="8"/>
  <c r="H368" i="8" s="1"/>
  <c r="E368" i="8"/>
  <c r="G368" i="8"/>
  <c r="F368" i="8"/>
  <c r="C369" i="8"/>
  <c r="A370" i="8"/>
  <c r="B369" i="8"/>
  <c r="D367" i="13"/>
  <c r="B367" i="13"/>
  <c r="A367" i="13"/>
  <c r="C367" i="13"/>
  <c r="G369" i="13" l="1"/>
  <c r="E369" i="8"/>
  <c r="D369" i="8"/>
  <c r="H369" i="8" s="1"/>
  <c r="C368" i="13"/>
  <c r="B368" i="13"/>
  <c r="D368" i="13"/>
  <c r="A368" i="13"/>
  <c r="A371" i="8"/>
  <c r="C370" i="8"/>
  <c r="B370" i="8"/>
  <c r="F369" i="8"/>
  <c r="G369" i="8"/>
  <c r="C371" i="8" l="1"/>
  <c r="A372" i="8"/>
  <c r="B371" i="8"/>
  <c r="G370" i="13"/>
  <c r="E370" i="8"/>
  <c r="D370" i="8"/>
  <c r="H370" i="8" s="1"/>
  <c r="F370" i="8"/>
  <c r="G370" i="8"/>
  <c r="D369" i="13"/>
  <c r="B369" i="13"/>
  <c r="A369" i="13"/>
  <c r="C369" i="13"/>
  <c r="F371" i="8" l="1"/>
  <c r="G371" i="8"/>
  <c r="C370" i="13"/>
  <c r="B370" i="13"/>
  <c r="D370" i="13"/>
  <c r="A370" i="13"/>
  <c r="G371" i="13"/>
  <c r="D371" i="8"/>
  <c r="H371" i="8" s="1"/>
  <c r="E371" i="8"/>
  <c r="C372" i="8"/>
  <c r="B372" i="8"/>
  <c r="A373" i="8"/>
  <c r="C371" i="13" l="1"/>
  <c r="A371" i="13"/>
  <c r="D371" i="13"/>
  <c r="B371" i="13"/>
  <c r="B373" i="8"/>
  <c r="A374" i="8"/>
  <c r="C373" i="8"/>
  <c r="G372" i="13"/>
  <c r="D372" i="8"/>
  <c r="H372" i="8" s="1"/>
  <c r="E372" i="8"/>
  <c r="G372" i="8"/>
  <c r="F372" i="8"/>
  <c r="C372" i="13" l="1"/>
  <c r="D372" i="13"/>
  <c r="B372" i="13"/>
  <c r="A372" i="13"/>
  <c r="F373" i="8"/>
  <c r="G373" i="8"/>
  <c r="A375" i="8"/>
  <c r="C374" i="8"/>
  <c r="B374" i="8"/>
  <c r="G373" i="13"/>
  <c r="D373" i="8"/>
  <c r="H373" i="8" s="1"/>
  <c r="E373" i="8"/>
  <c r="G374" i="8" l="1"/>
  <c r="F374" i="8"/>
  <c r="A376" i="8"/>
  <c r="C375" i="8"/>
  <c r="B375" i="8"/>
  <c r="C373" i="13"/>
  <c r="A373" i="13"/>
  <c r="D373" i="13"/>
  <c r="B373" i="13"/>
  <c r="G374" i="13"/>
  <c r="D374" i="8"/>
  <c r="H374" i="8" s="1"/>
  <c r="E374" i="8"/>
  <c r="G375" i="13" l="1"/>
  <c r="D375" i="8"/>
  <c r="H375" i="8" s="1"/>
  <c r="E375" i="8"/>
  <c r="F375" i="8"/>
  <c r="G375" i="8"/>
  <c r="C376" i="8"/>
  <c r="B376" i="8"/>
  <c r="A377" i="8"/>
  <c r="C374" i="13"/>
  <c r="B374" i="13"/>
  <c r="D374" i="13"/>
  <c r="A374" i="13"/>
  <c r="A378" i="8" l="1"/>
  <c r="B377" i="8"/>
  <c r="C377" i="8"/>
  <c r="G376" i="13"/>
  <c r="D376" i="8"/>
  <c r="H376" i="8" s="1"/>
  <c r="E376" i="8"/>
  <c r="F376" i="8"/>
  <c r="G376" i="8"/>
  <c r="D375" i="13"/>
  <c r="B375" i="13"/>
  <c r="C375" i="13"/>
  <c r="A375" i="13"/>
  <c r="C376" i="13" l="1"/>
  <c r="B376" i="13"/>
  <c r="A376" i="13"/>
  <c r="D376" i="13"/>
  <c r="G377" i="8"/>
  <c r="F377" i="8"/>
  <c r="G377" i="13"/>
  <c r="E377" i="8"/>
  <c r="D377" i="8"/>
  <c r="H377" i="8" s="1"/>
  <c r="C378" i="8"/>
  <c r="A379" i="8"/>
  <c r="B378" i="8"/>
  <c r="C377" i="13" l="1"/>
  <c r="D377" i="13"/>
  <c r="B377" i="13"/>
  <c r="A377" i="13"/>
  <c r="D378" i="8"/>
  <c r="H378" i="8" s="1"/>
  <c r="G378" i="13"/>
  <c r="E378" i="8"/>
  <c r="F378" i="8"/>
  <c r="G378" i="8"/>
  <c r="C379" i="8"/>
  <c r="B379" i="8"/>
  <c r="A380" i="8"/>
  <c r="G379" i="13" l="1"/>
  <c r="E379" i="8"/>
  <c r="D379" i="8"/>
  <c r="H379" i="8" s="1"/>
  <c r="G379" i="8"/>
  <c r="F379" i="8"/>
  <c r="D378" i="13"/>
  <c r="C378" i="13"/>
  <c r="B378" i="13"/>
  <c r="A378" i="13"/>
  <c r="A381" i="8"/>
  <c r="B380" i="8"/>
  <c r="C380" i="8"/>
  <c r="F380" i="8" l="1"/>
  <c r="G380" i="8"/>
  <c r="G380" i="13"/>
  <c r="D380" i="8"/>
  <c r="H380" i="8" s="1"/>
  <c r="E380" i="8"/>
  <c r="B381" i="8"/>
  <c r="A382" i="8"/>
  <c r="C381" i="8"/>
  <c r="C379" i="13"/>
  <c r="A379" i="13"/>
  <c r="B379" i="13"/>
  <c r="D379" i="13"/>
  <c r="C382" i="8" l="1"/>
  <c r="A383" i="8"/>
  <c r="B382" i="8"/>
  <c r="G381" i="13"/>
  <c r="E381" i="8"/>
  <c r="D381" i="8"/>
  <c r="H381" i="8" s="1"/>
  <c r="B380" i="13"/>
  <c r="D380" i="13"/>
  <c r="A380" i="13"/>
  <c r="C380" i="13"/>
  <c r="G381" i="8"/>
  <c r="F381" i="8"/>
  <c r="F382" i="8" l="1"/>
  <c r="G382" i="8"/>
  <c r="C381" i="13"/>
  <c r="B381" i="13"/>
  <c r="A381" i="13"/>
  <c r="D381" i="13"/>
  <c r="G382" i="13"/>
  <c r="D382" i="8"/>
  <c r="H382" i="8" s="1"/>
  <c r="E382" i="8"/>
  <c r="B383" i="8"/>
  <c r="A384" i="8"/>
  <c r="C383" i="8"/>
  <c r="D382" i="13" l="1"/>
  <c r="A382" i="13"/>
  <c r="C382" i="13"/>
  <c r="B382" i="13"/>
  <c r="F383" i="8"/>
  <c r="G383" i="8"/>
  <c r="C384" i="8"/>
  <c r="B384" i="8"/>
  <c r="A385" i="8"/>
  <c r="G383" i="13"/>
  <c r="D383" i="8"/>
  <c r="H383" i="8" s="1"/>
  <c r="E383" i="8"/>
  <c r="G384" i="13" l="1"/>
  <c r="D384" i="8"/>
  <c r="H384" i="8" s="1"/>
  <c r="E384" i="8"/>
  <c r="F384" i="8"/>
  <c r="G384" i="8"/>
  <c r="C383" i="13"/>
  <c r="A383" i="13"/>
  <c r="D383" i="13"/>
  <c r="B383" i="13"/>
  <c r="B385" i="8"/>
  <c r="A386" i="8"/>
  <c r="C385" i="8"/>
  <c r="C384" i="13" l="1"/>
  <c r="A384" i="13"/>
  <c r="B384" i="13"/>
  <c r="D384" i="13"/>
  <c r="F385" i="8"/>
  <c r="G385" i="8"/>
  <c r="A387" i="8"/>
  <c r="C386" i="8"/>
  <c r="B386" i="8"/>
  <c r="G385" i="13"/>
  <c r="E385" i="8"/>
  <c r="D385" i="8"/>
  <c r="H385" i="8" s="1"/>
  <c r="C387" i="8" l="1"/>
  <c r="B387" i="8"/>
  <c r="A388" i="8"/>
  <c r="F386" i="8"/>
  <c r="G386" i="8"/>
  <c r="D385" i="13"/>
  <c r="B385" i="13"/>
  <c r="A385" i="13"/>
  <c r="C385" i="13"/>
  <c r="G386" i="13"/>
  <c r="E386" i="8"/>
  <c r="D386" i="8"/>
  <c r="H386" i="8" s="1"/>
  <c r="B388" i="8" l="1"/>
  <c r="A389" i="8"/>
  <c r="C388" i="8"/>
  <c r="C386" i="13"/>
  <c r="A386" i="13"/>
  <c r="D386" i="13"/>
  <c r="B386" i="13"/>
  <c r="G387" i="13"/>
  <c r="D387" i="8"/>
  <c r="H387" i="8" s="1"/>
  <c r="E387" i="8"/>
  <c r="G387" i="8"/>
  <c r="F387" i="8"/>
  <c r="F388" i="8" l="1"/>
  <c r="G388" i="8"/>
  <c r="A390" i="8"/>
  <c r="C389" i="8"/>
  <c r="B389" i="8"/>
  <c r="G388" i="13"/>
  <c r="D388" i="8"/>
  <c r="H388" i="8" s="1"/>
  <c r="E388" i="8"/>
  <c r="D387" i="13"/>
  <c r="C387" i="13"/>
  <c r="A387" i="13"/>
  <c r="B387" i="13"/>
  <c r="C388" i="13" l="1"/>
  <c r="D388" i="13"/>
  <c r="B388" i="13"/>
  <c r="A388" i="13"/>
  <c r="G389" i="13"/>
  <c r="D389" i="8"/>
  <c r="H389" i="8" s="1"/>
  <c r="E389" i="8"/>
  <c r="B390" i="8"/>
  <c r="A391" i="8"/>
  <c r="C390" i="8"/>
  <c r="G389" i="8"/>
  <c r="F389" i="8"/>
  <c r="A392" i="8" l="1"/>
  <c r="B391" i="8"/>
  <c r="C391" i="8"/>
  <c r="G390" i="13"/>
  <c r="D390" i="8"/>
  <c r="H390" i="8" s="1"/>
  <c r="E390" i="8"/>
  <c r="D389" i="13"/>
  <c r="B389" i="13"/>
  <c r="C389" i="13"/>
  <c r="A389" i="13"/>
  <c r="G390" i="8"/>
  <c r="F390" i="8"/>
  <c r="A393" i="8" l="1"/>
  <c r="B392" i="8"/>
  <c r="C392" i="8"/>
  <c r="G391" i="8"/>
  <c r="F391" i="8"/>
  <c r="D390" i="13"/>
  <c r="B390" i="13"/>
  <c r="A390" i="13"/>
  <c r="C390" i="13"/>
  <c r="G391" i="13"/>
  <c r="D391" i="8"/>
  <c r="H391" i="8" s="1"/>
  <c r="E391" i="8"/>
  <c r="F392" i="8" l="1"/>
  <c r="G392" i="8"/>
  <c r="D391" i="13"/>
  <c r="B391" i="13"/>
  <c r="C391" i="13"/>
  <c r="A391" i="13"/>
  <c r="G392" i="13"/>
  <c r="E392" i="8"/>
  <c r="D392" i="8"/>
  <c r="H392" i="8" s="1"/>
  <c r="A394" i="8"/>
  <c r="B393" i="8"/>
  <c r="C393" i="8"/>
  <c r="G393" i="8" l="1"/>
  <c r="F393" i="8"/>
  <c r="B392" i="13"/>
  <c r="D392" i="13"/>
  <c r="C392" i="13"/>
  <c r="A392" i="13"/>
  <c r="G393" i="13"/>
  <c r="D393" i="8"/>
  <c r="H393" i="8" s="1"/>
  <c r="E393" i="8"/>
  <c r="C394" i="8"/>
  <c r="A395" i="8"/>
  <c r="B394" i="8"/>
  <c r="D393" i="13" l="1"/>
  <c r="C393" i="13"/>
  <c r="A393" i="13"/>
  <c r="B393" i="13"/>
  <c r="C395" i="8"/>
  <c r="B395" i="8"/>
  <c r="A396" i="8"/>
  <c r="F394" i="8"/>
  <c r="G394" i="8"/>
  <c r="G394" i="13"/>
  <c r="D394" i="8"/>
  <c r="H394" i="8" s="1"/>
  <c r="E394" i="8"/>
  <c r="A397" i="8" l="1"/>
  <c r="C396" i="8"/>
  <c r="B396" i="8"/>
  <c r="F395" i="8"/>
  <c r="G395" i="8"/>
  <c r="D394" i="13"/>
  <c r="B394" i="13"/>
  <c r="C394" i="13"/>
  <c r="A394" i="13"/>
  <c r="G395" i="13"/>
  <c r="D395" i="8"/>
  <c r="H395" i="8" s="1"/>
  <c r="E395" i="8"/>
  <c r="G396" i="13" l="1"/>
  <c r="D396" i="8"/>
  <c r="H396" i="8" s="1"/>
  <c r="E396" i="8"/>
  <c r="A395" i="13"/>
  <c r="D395" i="13"/>
  <c r="B395" i="13"/>
  <c r="C395" i="13"/>
  <c r="F396" i="8"/>
  <c r="G396" i="8"/>
  <c r="C397" i="8"/>
  <c r="B397" i="8"/>
  <c r="A398" i="8"/>
  <c r="C398" i="8" l="1"/>
  <c r="B398" i="8"/>
  <c r="A399" i="8"/>
  <c r="G397" i="13"/>
  <c r="E397" i="8"/>
  <c r="D397" i="8"/>
  <c r="H397" i="8" s="1"/>
  <c r="G397" i="8"/>
  <c r="F397" i="8"/>
  <c r="C396" i="13"/>
  <c r="A396" i="13"/>
  <c r="D396" i="13"/>
  <c r="B396" i="13"/>
  <c r="G398" i="8" l="1"/>
  <c r="F398" i="8"/>
  <c r="A397" i="13"/>
  <c r="D397" i="13"/>
  <c r="B397" i="13"/>
  <c r="C397" i="13"/>
  <c r="A400" i="8"/>
  <c r="B399" i="8"/>
  <c r="C399" i="8"/>
  <c r="G398" i="13"/>
  <c r="E398" i="8"/>
  <c r="D398" i="8"/>
  <c r="H398" i="8" s="1"/>
  <c r="G399" i="13" l="1"/>
  <c r="E399" i="8"/>
  <c r="D399" i="8"/>
  <c r="H399" i="8" s="1"/>
  <c r="A401" i="8"/>
  <c r="C400" i="8"/>
  <c r="B400" i="8"/>
  <c r="D398" i="13"/>
  <c r="B398" i="13"/>
  <c r="A398" i="13"/>
  <c r="C398" i="13"/>
  <c r="F399" i="8"/>
  <c r="G399" i="8"/>
  <c r="G400" i="13" l="1"/>
  <c r="E400" i="8"/>
  <c r="D400" i="8"/>
  <c r="H400" i="8" s="1"/>
  <c r="F400" i="8"/>
  <c r="G400" i="8"/>
  <c r="C401" i="8"/>
  <c r="B401" i="8"/>
  <c r="A402" i="8"/>
  <c r="A399" i="13"/>
  <c r="D399" i="13"/>
  <c r="B399" i="13"/>
  <c r="C399" i="13"/>
  <c r="A403" i="8" l="1"/>
  <c r="C402" i="8"/>
  <c r="B402" i="8"/>
  <c r="G401" i="13"/>
  <c r="D401" i="8"/>
  <c r="H401" i="8" s="1"/>
  <c r="E401" i="8"/>
  <c r="G401" i="8"/>
  <c r="F401" i="8"/>
  <c r="D400" i="13"/>
  <c r="B400" i="13"/>
  <c r="C400" i="13"/>
  <c r="A400" i="13"/>
  <c r="G402" i="13" l="1"/>
  <c r="E402" i="8"/>
  <c r="D402" i="8"/>
  <c r="H402" i="8" s="1"/>
  <c r="D401" i="13"/>
  <c r="C401" i="13"/>
  <c r="A401" i="13"/>
  <c r="B401" i="13"/>
  <c r="F402" i="8"/>
  <c r="G402" i="8"/>
  <c r="C403" i="8"/>
  <c r="B403" i="8"/>
  <c r="A404" i="8"/>
  <c r="A405" i="8" l="1"/>
  <c r="C404" i="8"/>
  <c r="B404" i="8"/>
  <c r="G403" i="13"/>
  <c r="E403" i="8"/>
  <c r="D403" i="8"/>
  <c r="H403" i="8" s="1"/>
  <c r="F403" i="8"/>
  <c r="G403" i="8"/>
  <c r="B402" i="13"/>
  <c r="C402" i="13"/>
  <c r="A402" i="13"/>
  <c r="D402" i="13"/>
  <c r="G404" i="13" l="1"/>
  <c r="D404" i="8"/>
  <c r="H404" i="8" s="1"/>
  <c r="E404" i="8"/>
  <c r="C403" i="13"/>
  <c r="A403" i="13"/>
  <c r="B403" i="13"/>
  <c r="D403" i="13"/>
  <c r="G404" i="8"/>
  <c r="F404" i="8"/>
  <c r="B405" i="8"/>
  <c r="A406" i="8"/>
  <c r="C405" i="8"/>
  <c r="F405" i="8" l="1"/>
  <c r="G405" i="8"/>
  <c r="B406" i="8"/>
  <c r="A407" i="8"/>
  <c r="C406" i="8"/>
  <c r="G405" i="13"/>
  <c r="D405" i="8"/>
  <c r="H405" i="8" s="1"/>
  <c r="E405" i="8"/>
  <c r="D404" i="13"/>
  <c r="B404" i="13"/>
  <c r="C404" i="13"/>
  <c r="A404" i="13"/>
  <c r="C405" i="13" l="1"/>
  <c r="A405" i="13"/>
  <c r="B405" i="13"/>
  <c r="D405" i="13"/>
  <c r="G406" i="8"/>
  <c r="F406" i="8"/>
  <c r="G406" i="13"/>
  <c r="E406" i="8"/>
  <c r="D406" i="8"/>
  <c r="H406" i="8" s="1"/>
  <c r="B407" i="8"/>
  <c r="A408" i="8"/>
  <c r="C407" i="8"/>
  <c r="C406" i="13" l="1"/>
  <c r="A406" i="13"/>
  <c r="D406" i="13"/>
  <c r="B406" i="13"/>
  <c r="G407" i="13"/>
  <c r="E407" i="8"/>
  <c r="D407" i="8"/>
  <c r="H407" i="8" s="1"/>
  <c r="F407" i="8"/>
  <c r="G407" i="8"/>
  <c r="A409" i="8"/>
  <c r="C408" i="8"/>
  <c r="B408" i="8"/>
  <c r="D407" i="13" l="1"/>
  <c r="A407" i="13"/>
  <c r="B407" i="13"/>
  <c r="C407" i="13"/>
  <c r="F408" i="8"/>
  <c r="G408" i="8"/>
  <c r="G408" i="13"/>
  <c r="E408" i="8"/>
  <c r="D408" i="8"/>
  <c r="H408" i="8" s="1"/>
  <c r="C409" i="8"/>
  <c r="A410" i="8"/>
  <c r="B409" i="8"/>
  <c r="C408" i="13" l="1"/>
  <c r="A408" i="13"/>
  <c r="D408" i="13"/>
  <c r="B408" i="13"/>
  <c r="G409" i="13"/>
  <c r="D409" i="8"/>
  <c r="H409" i="8" s="1"/>
  <c r="E409" i="8"/>
  <c r="B410" i="8"/>
  <c r="C410" i="8"/>
  <c r="A411" i="8"/>
  <c r="G409" i="8"/>
  <c r="F409" i="8"/>
  <c r="C409" i="13" l="1"/>
  <c r="D409" i="13"/>
  <c r="B409" i="13"/>
  <c r="A409" i="13"/>
  <c r="C411" i="8"/>
  <c r="A412" i="8"/>
  <c r="B411" i="8"/>
  <c r="G410" i="13"/>
  <c r="D410" i="8"/>
  <c r="H410" i="8" s="1"/>
  <c r="E410" i="8"/>
  <c r="F410" i="8"/>
  <c r="G410" i="8"/>
  <c r="A410" i="13" l="1"/>
  <c r="D410" i="13"/>
  <c r="B410" i="13"/>
  <c r="C410" i="13"/>
  <c r="A413" i="8"/>
  <c r="C412" i="8"/>
  <c r="B412" i="8"/>
  <c r="G411" i="8"/>
  <c r="F411" i="8"/>
  <c r="G411" i="13"/>
  <c r="D411" i="8"/>
  <c r="H411" i="8" s="1"/>
  <c r="E411" i="8"/>
  <c r="G412" i="13" l="1"/>
  <c r="D412" i="8"/>
  <c r="H412" i="8" s="1"/>
  <c r="E412" i="8"/>
  <c r="F412" i="8"/>
  <c r="G412" i="8"/>
  <c r="C413" i="8"/>
  <c r="A414" i="8"/>
  <c r="B413" i="8"/>
  <c r="C411" i="13"/>
  <c r="B411" i="13"/>
  <c r="D411" i="13"/>
  <c r="A411" i="13"/>
  <c r="G413" i="13" l="1"/>
  <c r="D413" i="8"/>
  <c r="H413" i="8" s="1"/>
  <c r="E413" i="8"/>
  <c r="B414" i="8"/>
  <c r="A415" i="8"/>
  <c r="C414" i="8"/>
  <c r="G413" i="8"/>
  <c r="F413" i="8"/>
  <c r="B412" i="13"/>
  <c r="C412" i="13"/>
  <c r="A412" i="13"/>
  <c r="D412" i="13"/>
  <c r="G414" i="8" l="1"/>
  <c r="F414" i="8"/>
  <c r="B415" i="8"/>
  <c r="A416" i="8"/>
  <c r="C415" i="8"/>
  <c r="G414" i="13"/>
  <c r="D414" i="8"/>
  <c r="H414" i="8" s="1"/>
  <c r="E414" i="8"/>
  <c r="C413" i="13"/>
  <c r="B413" i="13"/>
  <c r="D413" i="13"/>
  <c r="A413" i="13"/>
  <c r="B414" i="13" l="1"/>
  <c r="C414" i="13"/>
  <c r="A414" i="13"/>
  <c r="D414" i="13"/>
  <c r="G415" i="8"/>
  <c r="F415" i="8"/>
  <c r="A417" i="8"/>
  <c r="C416" i="8"/>
  <c r="B416" i="8"/>
  <c r="G415" i="13"/>
  <c r="D415" i="8"/>
  <c r="H415" i="8" s="1"/>
  <c r="E415" i="8"/>
  <c r="F416" i="8" l="1"/>
  <c r="G416" i="8"/>
  <c r="B417" i="8"/>
  <c r="A418" i="8"/>
  <c r="C417" i="8"/>
  <c r="C415" i="13"/>
  <c r="B415" i="13"/>
  <c r="A415" i="13"/>
  <c r="D415" i="13"/>
  <c r="G416" i="13"/>
  <c r="E416" i="8"/>
  <c r="D416" i="8"/>
  <c r="H416" i="8" s="1"/>
  <c r="G417" i="8" l="1"/>
  <c r="F417" i="8"/>
  <c r="A419" i="8"/>
  <c r="C418" i="8"/>
  <c r="B418" i="8"/>
  <c r="G417" i="13"/>
  <c r="D417" i="8"/>
  <c r="H417" i="8" s="1"/>
  <c r="E417" i="8"/>
  <c r="D416" i="13"/>
  <c r="B416" i="13"/>
  <c r="A416" i="13"/>
  <c r="C416" i="13"/>
  <c r="C417" i="13" l="1"/>
  <c r="D417" i="13"/>
  <c r="A417" i="13"/>
  <c r="B417" i="13"/>
  <c r="G418" i="13"/>
  <c r="E418" i="8"/>
  <c r="D418" i="8"/>
  <c r="H418" i="8" s="1"/>
  <c r="G418" i="8"/>
  <c r="F418" i="8"/>
  <c r="A420" i="8"/>
  <c r="B419" i="8"/>
  <c r="C419" i="8"/>
  <c r="A418" i="13" l="1"/>
  <c r="D418" i="13"/>
  <c r="B418" i="13"/>
  <c r="C418" i="13"/>
  <c r="F419" i="8"/>
  <c r="G419" i="8"/>
  <c r="G419" i="13"/>
  <c r="D419" i="8"/>
  <c r="H419" i="8" s="1"/>
  <c r="E419" i="8"/>
  <c r="A421" i="8"/>
  <c r="B420" i="8"/>
  <c r="C420" i="8"/>
  <c r="D419" i="13" l="1"/>
  <c r="A419" i="13"/>
  <c r="C419" i="13"/>
  <c r="B419" i="13"/>
  <c r="G420" i="8"/>
  <c r="F420" i="8"/>
  <c r="G420" i="13"/>
  <c r="D420" i="8"/>
  <c r="H420" i="8" s="1"/>
  <c r="E420" i="8"/>
  <c r="B421" i="8"/>
  <c r="A422" i="8"/>
  <c r="C421" i="8"/>
  <c r="C420" i="13" l="1"/>
  <c r="A420" i="13"/>
  <c r="B420" i="13"/>
  <c r="D420" i="13"/>
  <c r="F421" i="8"/>
  <c r="G421" i="8"/>
  <c r="C422" i="8"/>
  <c r="A423" i="8"/>
  <c r="B422" i="8"/>
  <c r="G421" i="13"/>
  <c r="D421" i="8"/>
  <c r="H421" i="8" s="1"/>
  <c r="E421" i="8"/>
  <c r="G422" i="8" l="1"/>
  <c r="F422" i="8"/>
  <c r="A421" i="13"/>
  <c r="C421" i="13"/>
  <c r="B421" i="13"/>
  <c r="D421" i="13"/>
  <c r="C423" i="8"/>
  <c r="B423" i="8"/>
  <c r="A424" i="8"/>
  <c r="G422" i="13"/>
  <c r="D422" i="8"/>
  <c r="H422" i="8" s="1"/>
  <c r="E422" i="8"/>
  <c r="G423" i="13" l="1"/>
  <c r="E423" i="8"/>
  <c r="D423" i="8"/>
  <c r="H423" i="8" s="1"/>
  <c r="G423" i="8"/>
  <c r="F423" i="8"/>
  <c r="B422" i="13"/>
  <c r="C422" i="13"/>
  <c r="A422" i="13"/>
  <c r="D422" i="13"/>
  <c r="B424" i="8"/>
  <c r="A425" i="8"/>
  <c r="C424" i="8"/>
  <c r="G424" i="8" l="1"/>
  <c r="F424" i="8"/>
  <c r="A426" i="8"/>
  <c r="C425" i="8"/>
  <c r="B425" i="8"/>
  <c r="G424" i="13"/>
  <c r="D424" i="8"/>
  <c r="H424" i="8" s="1"/>
  <c r="E424" i="8"/>
  <c r="D423" i="13"/>
  <c r="C423" i="13"/>
  <c r="A423" i="13"/>
  <c r="B423" i="13"/>
  <c r="D424" i="13" l="1"/>
  <c r="C424" i="13"/>
  <c r="A424" i="13"/>
  <c r="B424" i="13"/>
  <c r="G425" i="13"/>
  <c r="D425" i="8"/>
  <c r="H425" i="8" s="1"/>
  <c r="E425" i="8"/>
  <c r="G425" i="8"/>
  <c r="F425" i="8"/>
  <c r="A427" i="8"/>
  <c r="C426" i="8"/>
  <c r="B426" i="8"/>
  <c r="C425" i="13" l="1"/>
  <c r="B425" i="13"/>
  <c r="D425" i="13"/>
  <c r="A425" i="13"/>
  <c r="G426" i="13"/>
  <c r="D426" i="8"/>
  <c r="H426" i="8" s="1"/>
  <c r="E426" i="8"/>
  <c r="F426" i="8"/>
  <c r="G426" i="8"/>
  <c r="A428" i="8"/>
  <c r="B427" i="8"/>
  <c r="C427" i="8"/>
  <c r="C426" i="13" l="1"/>
  <c r="A426" i="13"/>
  <c r="D426" i="13"/>
  <c r="B426" i="13"/>
  <c r="G427" i="13"/>
  <c r="D427" i="8"/>
  <c r="H427" i="8" s="1"/>
  <c r="E427" i="8"/>
  <c r="F427" i="8"/>
  <c r="G427" i="8"/>
  <c r="B428" i="8"/>
  <c r="A429" i="8"/>
  <c r="C428" i="8"/>
  <c r="D427" i="13" l="1"/>
  <c r="C427" i="13"/>
  <c r="A427" i="13"/>
  <c r="B427" i="13"/>
  <c r="F428" i="8"/>
  <c r="G428" i="8"/>
  <c r="A430" i="8"/>
  <c r="C429" i="8"/>
  <c r="B429" i="8"/>
  <c r="G428" i="13"/>
  <c r="D428" i="8"/>
  <c r="H428" i="8" s="1"/>
  <c r="E428" i="8"/>
  <c r="B430" i="8" l="1"/>
  <c r="A431" i="8"/>
  <c r="C430" i="8"/>
  <c r="C428" i="13"/>
  <c r="B428" i="13"/>
  <c r="A428" i="13"/>
  <c r="D428" i="13"/>
  <c r="G429" i="8"/>
  <c r="F429" i="8"/>
  <c r="G429" i="13"/>
  <c r="D429" i="8"/>
  <c r="H429" i="8" s="1"/>
  <c r="E429" i="8"/>
  <c r="F430" i="8" l="1"/>
  <c r="G430" i="8"/>
  <c r="A429" i="13"/>
  <c r="B429" i="13"/>
  <c r="C429" i="13"/>
  <c r="D429" i="13"/>
  <c r="A432" i="8"/>
  <c r="C431" i="8"/>
  <c r="B431" i="8"/>
  <c r="G430" i="13"/>
  <c r="E430" i="8"/>
  <c r="D430" i="8"/>
  <c r="H430" i="8" s="1"/>
  <c r="G431" i="8" l="1"/>
  <c r="F431" i="8"/>
  <c r="A433" i="8"/>
  <c r="C432" i="8"/>
  <c r="B432" i="8"/>
  <c r="C430" i="13"/>
  <c r="A430" i="13"/>
  <c r="B430" i="13"/>
  <c r="D430" i="13"/>
  <c r="G431" i="13"/>
  <c r="E431" i="8"/>
  <c r="D431" i="8"/>
  <c r="H431" i="8" s="1"/>
  <c r="G432" i="13" l="1"/>
  <c r="D432" i="8"/>
  <c r="H432" i="8" s="1"/>
  <c r="E432" i="8"/>
  <c r="F432" i="8"/>
  <c r="G432" i="8"/>
  <c r="C433" i="8"/>
  <c r="B433" i="8"/>
  <c r="A434" i="8"/>
  <c r="D431" i="13"/>
  <c r="A431" i="13"/>
  <c r="C431" i="13"/>
  <c r="B431" i="13"/>
  <c r="G433" i="8" l="1"/>
  <c r="F433" i="8"/>
  <c r="B434" i="8"/>
  <c r="C434" i="8"/>
  <c r="A435" i="8"/>
  <c r="G433" i="13"/>
  <c r="D433" i="8"/>
  <c r="H433" i="8" s="1"/>
  <c r="E433" i="8"/>
  <c r="A432" i="13"/>
  <c r="B432" i="13"/>
  <c r="D432" i="13"/>
  <c r="C432" i="13"/>
  <c r="D433" i="13" l="1"/>
  <c r="C433" i="13"/>
  <c r="A433" i="13"/>
  <c r="B433" i="13"/>
  <c r="A436" i="8"/>
  <c r="C435" i="8"/>
  <c r="B435" i="8"/>
  <c r="G434" i="8"/>
  <c r="F434" i="8"/>
  <c r="G434" i="13"/>
  <c r="E434" i="8"/>
  <c r="D434" i="8"/>
  <c r="H434" i="8" s="1"/>
  <c r="F435" i="8" l="1"/>
  <c r="G435" i="8"/>
  <c r="A437" i="8"/>
  <c r="C436" i="8"/>
  <c r="B436" i="8"/>
  <c r="G435" i="13"/>
  <c r="D435" i="8"/>
  <c r="H435" i="8" s="1"/>
  <c r="E435" i="8"/>
  <c r="B434" i="13"/>
  <c r="D434" i="13"/>
  <c r="C434" i="13"/>
  <c r="A434" i="13"/>
  <c r="D435" i="13" l="1"/>
  <c r="A435" i="13"/>
  <c r="C435" i="13"/>
  <c r="B435" i="13"/>
  <c r="G436" i="13"/>
  <c r="D436" i="8"/>
  <c r="H436" i="8" s="1"/>
  <c r="E436" i="8"/>
  <c r="G436" i="8"/>
  <c r="F436" i="8"/>
  <c r="B437" i="8"/>
  <c r="A438" i="8"/>
  <c r="C437" i="8"/>
  <c r="C436" i="13" l="1"/>
  <c r="A436" i="13"/>
  <c r="B436" i="13"/>
  <c r="D436" i="13"/>
  <c r="F437" i="8"/>
  <c r="G437" i="8"/>
  <c r="A439" i="8"/>
  <c r="C438" i="8"/>
  <c r="B438" i="8"/>
  <c r="G437" i="13"/>
  <c r="D437" i="8"/>
  <c r="H437" i="8" s="1"/>
  <c r="E437" i="8"/>
  <c r="A437" i="13" l="1"/>
  <c r="B437" i="13"/>
  <c r="C437" i="13"/>
  <c r="D437" i="13"/>
  <c r="B439" i="8"/>
  <c r="C439" i="8"/>
  <c r="A440" i="8"/>
  <c r="G438" i="8"/>
  <c r="F438" i="8"/>
  <c r="G438" i="13"/>
  <c r="D438" i="8"/>
  <c r="H438" i="8" s="1"/>
  <c r="E438" i="8"/>
  <c r="C440" i="8" l="1"/>
  <c r="B440" i="8"/>
  <c r="A441" i="8"/>
  <c r="G439" i="8"/>
  <c r="F439" i="8"/>
  <c r="G439" i="13"/>
  <c r="D439" i="8"/>
  <c r="H439" i="8" s="1"/>
  <c r="E439" i="8"/>
  <c r="C438" i="13"/>
  <c r="A438" i="13"/>
  <c r="D438" i="13"/>
  <c r="B438" i="13"/>
  <c r="D439" i="13" l="1"/>
  <c r="A439" i="13"/>
  <c r="C439" i="13"/>
  <c r="B439" i="13"/>
  <c r="A442" i="8"/>
  <c r="C441" i="8"/>
  <c r="B441" i="8"/>
  <c r="G440" i="13"/>
  <c r="D440" i="8"/>
  <c r="H440" i="8" s="1"/>
  <c r="E440" i="8"/>
  <c r="G440" i="8"/>
  <c r="F440" i="8"/>
  <c r="A440" i="13" l="1"/>
  <c r="B440" i="13"/>
  <c r="D440" i="13"/>
  <c r="C440" i="13"/>
  <c r="F441" i="8"/>
  <c r="G441" i="8"/>
  <c r="G441" i="13"/>
  <c r="E441" i="8"/>
  <c r="D441" i="8"/>
  <c r="H441" i="8" s="1"/>
  <c r="C442" i="8"/>
  <c r="A443" i="8"/>
  <c r="B442" i="8"/>
  <c r="A441" i="13" l="1"/>
  <c r="B441" i="13"/>
  <c r="D441" i="13"/>
  <c r="C441" i="13"/>
  <c r="G442" i="13"/>
  <c r="D442" i="8"/>
  <c r="H442" i="8" s="1"/>
  <c r="E442" i="8"/>
  <c r="A444" i="8"/>
  <c r="C443" i="8"/>
  <c r="B443" i="8"/>
  <c r="G442" i="8"/>
  <c r="F442" i="8"/>
  <c r="C442" i="13" l="1"/>
  <c r="D442" i="13"/>
  <c r="A442" i="13"/>
  <c r="B442" i="13"/>
  <c r="G443" i="13"/>
  <c r="D443" i="8"/>
  <c r="H443" i="8" s="1"/>
  <c r="E443" i="8"/>
  <c r="A445" i="8"/>
  <c r="C444" i="8"/>
  <c r="B444" i="8"/>
  <c r="F443" i="8"/>
  <c r="G443" i="8"/>
  <c r="B445" i="8" l="1"/>
  <c r="A446" i="8"/>
  <c r="C445" i="8"/>
  <c r="D443" i="13"/>
  <c r="C443" i="13"/>
  <c r="A443" i="13"/>
  <c r="B443" i="13"/>
  <c r="G444" i="13"/>
  <c r="D444" i="8"/>
  <c r="H444" i="8" s="1"/>
  <c r="E444" i="8"/>
  <c r="G444" i="8"/>
  <c r="F444" i="8"/>
  <c r="G445" i="8" l="1"/>
  <c r="F445" i="8"/>
  <c r="C444" i="13"/>
  <c r="D444" i="13"/>
  <c r="A444" i="13"/>
  <c r="B444" i="13"/>
  <c r="A447" i="8"/>
  <c r="C446" i="8"/>
  <c r="B446" i="8"/>
  <c r="G445" i="13"/>
  <c r="D445" i="8"/>
  <c r="H445" i="8" s="1"/>
  <c r="E445" i="8"/>
  <c r="F446" i="8" l="1"/>
  <c r="G446" i="8"/>
  <c r="C447" i="8"/>
  <c r="B447" i="8"/>
  <c r="A448" i="8"/>
  <c r="C445" i="13"/>
  <c r="B445" i="13"/>
  <c r="A445" i="13"/>
  <c r="D445" i="13"/>
  <c r="G446" i="13"/>
  <c r="D446" i="8"/>
  <c r="H446" i="8" s="1"/>
  <c r="E446" i="8"/>
  <c r="A449" i="8" l="1"/>
  <c r="C448" i="8"/>
  <c r="B448" i="8"/>
  <c r="G447" i="13"/>
  <c r="D447" i="8"/>
  <c r="H447" i="8" s="1"/>
  <c r="E447" i="8"/>
  <c r="F447" i="8"/>
  <c r="G447" i="8"/>
  <c r="D446" i="13"/>
  <c r="C446" i="13"/>
  <c r="A446" i="13"/>
  <c r="B446" i="13"/>
  <c r="D447" i="13" l="1"/>
  <c r="C447" i="13"/>
  <c r="A447" i="13"/>
  <c r="B447" i="13"/>
  <c r="G448" i="13"/>
  <c r="E448" i="8"/>
  <c r="D448" i="8"/>
  <c r="H448" i="8" s="1"/>
  <c r="F448" i="8"/>
  <c r="G448" i="8"/>
  <c r="A450" i="8"/>
  <c r="C449" i="8"/>
  <c r="B449" i="8"/>
  <c r="A448" i="13" l="1"/>
  <c r="D448" i="13"/>
  <c r="B448" i="13"/>
  <c r="C448" i="13"/>
  <c r="G449" i="13"/>
  <c r="E449" i="8"/>
  <c r="D449" i="8"/>
  <c r="H449" i="8" s="1"/>
  <c r="G449" i="8"/>
  <c r="F449" i="8"/>
  <c r="B450" i="8"/>
  <c r="A451" i="8"/>
  <c r="C450" i="8"/>
  <c r="C449" i="13" l="1"/>
  <c r="B449" i="13"/>
  <c r="D449" i="13"/>
  <c r="A449" i="13"/>
  <c r="G450" i="8"/>
  <c r="F450" i="8"/>
  <c r="C451" i="8"/>
  <c r="B451" i="8"/>
  <c r="A452" i="8"/>
  <c r="G450" i="13"/>
  <c r="D450" i="8"/>
  <c r="H450" i="8" s="1"/>
  <c r="E450" i="8"/>
  <c r="G451" i="8" l="1"/>
  <c r="F451" i="8"/>
  <c r="C450" i="13"/>
  <c r="B450" i="13"/>
  <c r="A450" i="13"/>
  <c r="D450" i="13"/>
  <c r="G451" i="13"/>
  <c r="D451" i="8"/>
  <c r="H451" i="8" s="1"/>
  <c r="E451" i="8"/>
  <c r="A453" i="8"/>
  <c r="C452" i="8"/>
  <c r="B452" i="8"/>
  <c r="G452" i="13" l="1"/>
  <c r="E452" i="8"/>
  <c r="D452" i="8"/>
  <c r="H452" i="8" s="1"/>
  <c r="D451" i="13"/>
  <c r="C451" i="13"/>
  <c r="A451" i="13"/>
  <c r="B451" i="13"/>
  <c r="B453" i="8"/>
  <c r="A454" i="8"/>
  <c r="C453" i="8"/>
  <c r="G452" i="8"/>
  <c r="F452" i="8"/>
  <c r="G453" i="13" l="1"/>
  <c r="D453" i="8"/>
  <c r="H453" i="8" s="1"/>
  <c r="E453" i="8"/>
  <c r="G453" i="8"/>
  <c r="F453" i="8"/>
  <c r="C454" i="8"/>
  <c r="B454" i="8"/>
  <c r="A455" i="8"/>
  <c r="A452" i="13"/>
  <c r="B452" i="13"/>
  <c r="C452" i="13"/>
  <c r="D452" i="13"/>
  <c r="B455" i="8" l="1"/>
  <c r="A456" i="8"/>
  <c r="C455" i="8"/>
  <c r="F454" i="8"/>
  <c r="G454" i="8"/>
  <c r="G454" i="13"/>
  <c r="E454" i="8"/>
  <c r="D454" i="8"/>
  <c r="H454" i="8" s="1"/>
  <c r="C453" i="13"/>
  <c r="B453" i="13"/>
  <c r="A453" i="13"/>
  <c r="D453" i="13"/>
  <c r="D454" i="13" l="1"/>
  <c r="B454" i="13"/>
  <c r="C454" i="13"/>
  <c r="A454" i="13"/>
  <c r="G455" i="8"/>
  <c r="F455" i="8"/>
  <c r="A457" i="8"/>
  <c r="B456" i="8"/>
  <c r="C456" i="8"/>
  <c r="G455" i="13"/>
  <c r="D455" i="8"/>
  <c r="H455" i="8" s="1"/>
  <c r="E455" i="8"/>
  <c r="B457" i="8" l="1"/>
  <c r="A458" i="8"/>
  <c r="C457" i="8"/>
  <c r="D455" i="13"/>
  <c r="C455" i="13"/>
  <c r="A455" i="13"/>
  <c r="B455" i="13"/>
  <c r="G456" i="13"/>
  <c r="D456" i="8"/>
  <c r="H456" i="8" s="1"/>
  <c r="E456" i="8"/>
  <c r="G456" i="8"/>
  <c r="F456" i="8"/>
  <c r="B456" i="13" l="1"/>
  <c r="A456" i="13"/>
  <c r="D456" i="13"/>
  <c r="C456" i="13"/>
  <c r="G457" i="8"/>
  <c r="F457" i="8"/>
  <c r="C458" i="8"/>
  <c r="B458" i="8"/>
  <c r="A459" i="8"/>
  <c r="G457" i="13"/>
  <c r="E457" i="8"/>
  <c r="D457" i="8"/>
  <c r="H457" i="8" s="1"/>
  <c r="G458" i="13" l="1"/>
  <c r="E458" i="8"/>
  <c r="D458" i="8"/>
  <c r="H458" i="8" s="1"/>
  <c r="C457" i="13"/>
  <c r="B457" i="13"/>
  <c r="D457" i="13"/>
  <c r="A457" i="13"/>
  <c r="F458" i="8"/>
  <c r="G458" i="8"/>
  <c r="B459" i="8"/>
  <c r="A460" i="8"/>
  <c r="C459" i="8"/>
  <c r="G459" i="8" l="1"/>
  <c r="F459" i="8"/>
  <c r="B460" i="8"/>
  <c r="C460" i="8"/>
  <c r="A461" i="8"/>
  <c r="G459" i="13"/>
  <c r="E459" i="8"/>
  <c r="D459" i="8"/>
  <c r="H459" i="8" s="1"/>
  <c r="C458" i="13"/>
  <c r="A458" i="13"/>
  <c r="D458" i="13"/>
  <c r="B458" i="13"/>
  <c r="D459" i="13" l="1"/>
  <c r="C459" i="13"/>
  <c r="A459" i="13"/>
  <c r="B459" i="13"/>
  <c r="C461" i="8"/>
  <c r="B461" i="8"/>
  <c r="A462" i="8"/>
  <c r="G460" i="8"/>
  <c r="F460" i="8"/>
  <c r="G460" i="13"/>
  <c r="E460" i="8"/>
  <c r="D460" i="8"/>
  <c r="H460" i="8" s="1"/>
  <c r="G461" i="13" l="1"/>
  <c r="D461" i="8"/>
  <c r="H461" i="8" s="1"/>
  <c r="E461" i="8"/>
  <c r="G461" i="8"/>
  <c r="F461" i="8"/>
  <c r="B462" i="8"/>
  <c r="A463" i="8"/>
  <c r="C462" i="8"/>
  <c r="D460" i="13"/>
  <c r="A460" i="13"/>
  <c r="B460" i="13"/>
  <c r="C460" i="13"/>
  <c r="F462" i="8" l="1"/>
  <c r="G462" i="8"/>
  <c r="G462" i="13"/>
  <c r="E462" i="8"/>
  <c r="D462" i="8"/>
  <c r="H462" i="8" s="1"/>
  <c r="C463" i="8"/>
  <c r="B463" i="8"/>
  <c r="A464" i="8"/>
  <c r="C461" i="13"/>
  <c r="B461" i="13"/>
  <c r="A461" i="13"/>
  <c r="D461" i="13"/>
  <c r="B464" i="8" l="1"/>
  <c r="A465" i="8"/>
  <c r="C464" i="8"/>
  <c r="G463" i="8"/>
  <c r="F463" i="8"/>
  <c r="D462" i="13"/>
  <c r="B462" i="13"/>
  <c r="C462" i="13"/>
  <c r="A462" i="13"/>
  <c r="G463" i="13"/>
  <c r="D463" i="8"/>
  <c r="H463" i="8" s="1"/>
  <c r="E463" i="8"/>
  <c r="G464" i="8" l="1"/>
  <c r="F464" i="8"/>
  <c r="D463" i="13"/>
  <c r="C463" i="13"/>
  <c r="A463" i="13"/>
  <c r="B463" i="13"/>
  <c r="C465" i="8"/>
  <c r="B465" i="8"/>
  <c r="A466" i="8"/>
  <c r="G464" i="13"/>
  <c r="E464" i="8"/>
  <c r="D464" i="8"/>
  <c r="H464" i="8" s="1"/>
  <c r="G465" i="8" l="1"/>
  <c r="F465" i="8"/>
  <c r="G465" i="13"/>
  <c r="E465" i="8"/>
  <c r="D465" i="8"/>
  <c r="H465" i="8" s="1"/>
  <c r="B464" i="13"/>
  <c r="C464" i="13"/>
  <c r="D464" i="13"/>
  <c r="A464" i="13"/>
  <c r="B466" i="8"/>
  <c r="A467" i="8"/>
  <c r="C466" i="8"/>
  <c r="G466" i="8" l="1"/>
  <c r="F466" i="8"/>
  <c r="C467" i="8"/>
  <c r="B467" i="8"/>
  <c r="A468" i="8"/>
  <c r="C465" i="13"/>
  <c r="B465" i="13"/>
  <c r="D465" i="13"/>
  <c r="A465" i="13"/>
  <c r="G466" i="13"/>
  <c r="E466" i="8"/>
  <c r="D466" i="8"/>
  <c r="H466" i="8" s="1"/>
  <c r="A469" i="8" l="1"/>
  <c r="C468" i="8"/>
  <c r="B468" i="8"/>
  <c r="G467" i="13"/>
  <c r="D467" i="8"/>
  <c r="H467" i="8" s="1"/>
  <c r="E467" i="8"/>
  <c r="G467" i="8"/>
  <c r="F467" i="8"/>
  <c r="C466" i="13"/>
  <c r="A466" i="13"/>
  <c r="D466" i="13"/>
  <c r="B466" i="13"/>
  <c r="D467" i="13" l="1"/>
  <c r="C467" i="13"/>
  <c r="A467" i="13"/>
  <c r="B467" i="13"/>
  <c r="G468" i="13"/>
  <c r="D468" i="8"/>
  <c r="H468" i="8" s="1"/>
  <c r="E468" i="8"/>
  <c r="F468" i="8"/>
  <c r="G468" i="8"/>
  <c r="B469" i="8"/>
  <c r="C469" i="8"/>
  <c r="A468" i="13" l="1"/>
  <c r="D468" i="13"/>
  <c r="C468" i="13"/>
  <c r="B468" i="13"/>
  <c r="F469" i="8"/>
  <c r="G469" i="8"/>
  <c r="G469" i="13"/>
  <c r="D469" i="8"/>
  <c r="H469" i="8" s="1"/>
  <c r="E469" i="8"/>
  <c r="C469" i="13" l="1"/>
  <c r="B469" i="13"/>
  <c r="A469" i="13"/>
  <c r="D469" i="1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Roger Thetford</author>
  </authors>
  <commentList>
    <comment ref="C1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Roger Thetford:</t>
        </r>
        <r>
          <rPr>
            <sz val="9"/>
            <color indexed="81"/>
            <rFont val="Tahoma"/>
            <family val="2"/>
          </rPr>
          <t xml:space="preserve">
or 'n' for 'no result', i.e. a double default.</t>
        </r>
      </text>
    </comment>
  </commentList>
</comments>
</file>

<file path=xl/sharedStrings.xml><?xml version="1.0" encoding="utf-8"?>
<sst xmlns="http://schemas.openxmlformats.org/spreadsheetml/2006/main" count="3263" uniqueCount="765">
  <si>
    <t>teams</t>
  </si>
  <si>
    <t>players per team</t>
  </si>
  <si>
    <t>games per round</t>
  </si>
  <si>
    <t>rounds</t>
  </si>
  <si>
    <t>start row for pairings</t>
  </si>
  <si>
    <t>Points</t>
  </si>
  <si>
    <t>Position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</si>
  <si>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</si>
  <si>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</si>
  <si>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</si>
  <si>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</si>
  <si>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</si>
  <si>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</si>
  <si>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</si>
  <si>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</si>
  <si>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</si>
  <si>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</si>
  <si>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</si>
  <si>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</si>
  <si>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</si>
  <si>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</si>
  <si>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Total</t>
  </si>
  <si>
    <t>Round 1</t>
  </si>
  <si>
    <t>Round 2</t>
  </si>
  <si>
    <t>Table no. (any order)</t>
  </si>
  <si>
    <t>White</t>
  </si>
  <si>
    <t>Black</t>
  </si>
  <si>
    <t>d</t>
  </si>
  <si>
    <t>Pos</t>
  </si>
  <si>
    <t>Round</t>
  </si>
  <si>
    <t>Board</t>
  </si>
  <si>
    <t>A.01</t>
  </si>
  <si>
    <t>01</t>
  </si>
  <si>
    <t>A.02</t>
  </si>
  <si>
    <t>02</t>
  </si>
  <si>
    <t>A.03</t>
  </si>
  <si>
    <t>03</t>
  </si>
  <si>
    <t>A.04</t>
  </si>
  <si>
    <t>04</t>
  </si>
  <si>
    <t>A.05</t>
  </si>
  <si>
    <t>05</t>
  </si>
  <si>
    <t>A.06</t>
  </si>
  <si>
    <t>06</t>
  </si>
  <si>
    <t>A.07</t>
  </si>
  <si>
    <t>07</t>
  </si>
  <si>
    <t>A.08</t>
  </si>
  <si>
    <t>08</t>
  </si>
  <si>
    <t>A.09</t>
  </si>
  <si>
    <t>09</t>
  </si>
  <si>
    <t>A.10</t>
  </si>
  <si>
    <t>10</t>
  </si>
  <si>
    <t>B.01</t>
  </si>
  <si>
    <t>B.02</t>
  </si>
  <si>
    <t>B.03</t>
  </si>
  <si>
    <t>B.04</t>
  </si>
  <si>
    <t>B.05</t>
  </si>
  <si>
    <t>B.06</t>
  </si>
  <si>
    <t>B.07</t>
  </si>
  <si>
    <t>B.08</t>
  </si>
  <si>
    <t>B.09</t>
  </si>
  <si>
    <t>B.10</t>
  </si>
  <si>
    <t>C.01</t>
  </si>
  <si>
    <t>C.02</t>
  </si>
  <si>
    <t>C.03</t>
  </si>
  <si>
    <t>C.04</t>
  </si>
  <si>
    <t>C.05</t>
  </si>
  <si>
    <t>C.06</t>
  </si>
  <si>
    <t>C.07</t>
  </si>
  <si>
    <t>C.08</t>
  </si>
  <si>
    <t>C.09</t>
  </si>
  <si>
    <t>C.10</t>
  </si>
  <si>
    <t>D.01</t>
  </si>
  <si>
    <t>D.02</t>
  </si>
  <si>
    <t>D.03</t>
  </si>
  <si>
    <t>D.04</t>
  </si>
  <si>
    <t>D.05</t>
  </si>
  <si>
    <t>D.06</t>
  </si>
  <si>
    <t>D.07</t>
  </si>
  <si>
    <t>D.08</t>
  </si>
  <si>
    <t>D.09</t>
  </si>
  <si>
    <t>D.10</t>
  </si>
  <si>
    <t>E.01</t>
  </si>
  <si>
    <t>E.02</t>
  </si>
  <si>
    <t>E.03</t>
  </si>
  <si>
    <t>E.04</t>
  </si>
  <si>
    <t>E.05</t>
  </si>
  <si>
    <t>E.06</t>
  </si>
  <si>
    <t>E.07</t>
  </si>
  <si>
    <t>E.08</t>
  </si>
  <si>
    <t>E.09</t>
  </si>
  <si>
    <t>E.10</t>
  </si>
  <si>
    <t>F.01</t>
  </si>
  <si>
    <t>F.02</t>
  </si>
  <si>
    <t>F.03</t>
  </si>
  <si>
    <t>F.04</t>
  </si>
  <si>
    <t>F.05</t>
  </si>
  <si>
    <t>F.06</t>
  </si>
  <si>
    <t>F.07</t>
  </si>
  <si>
    <t>F.08</t>
  </si>
  <si>
    <t>F.09</t>
  </si>
  <si>
    <t>F.10</t>
  </si>
  <si>
    <t>G.01</t>
  </si>
  <si>
    <t>G.02</t>
  </si>
  <si>
    <t>G.03</t>
  </si>
  <si>
    <t>G.04</t>
  </si>
  <si>
    <t>G.05</t>
  </si>
  <si>
    <t>G.06</t>
  </si>
  <si>
    <t>G.07</t>
  </si>
  <si>
    <t>G.08</t>
  </si>
  <si>
    <t>G.09</t>
  </si>
  <si>
    <t>G.10</t>
  </si>
  <si>
    <t>H.01</t>
  </si>
  <si>
    <t>H.02</t>
  </si>
  <si>
    <t>H.03</t>
  </si>
  <si>
    <t>H.04</t>
  </si>
  <si>
    <t>H.05</t>
  </si>
  <si>
    <t>H.06</t>
  </si>
  <si>
    <t>H.07</t>
  </si>
  <si>
    <t>H.08</t>
  </si>
  <si>
    <t>H.09</t>
  </si>
  <si>
    <t>H.10</t>
  </si>
  <si>
    <t>I.01</t>
  </si>
  <si>
    <t>I.02</t>
  </si>
  <si>
    <t>I.03</t>
  </si>
  <si>
    <t>I.04</t>
  </si>
  <si>
    <t>I.05</t>
  </si>
  <si>
    <t>I.06</t>
  </si>
  <si>
    <t>I.07</t>
  </si>
  <si>
    <t>I.08</t>
  </si>
  <si>
    <t>I.09</t>
  </si>
  <si>
    <t>I.10</t>
  </si>
  <si>
    <t>J.01</t>
  </si>
  <si>
    <t>J.02</t>
  </si>
  <si>
    <t>J.03</t>
  </si>
  <si>
    <t>J.04</t>
  </si>
  <si>
    <t>J.05</t>
  </si>
  <si>
    <t>J.06</t>
  </si>
  <si>
    <t>J.07</t>
  </si>
  <si>
    <t>J.08</t>
  </si>
  <si>
    <t>J.09</t>
  </si>
  <si>
    <t>J.10</t>
  </si>
  <si>
    <t>K.01</t>
  </si>
  <si>
    <t>K.02</t>
  </si>
  <si>
    <t>K.03</t>
  </si>
  <si>
    <t>K.04</t>
  </si>
  <si>
    <t>K.05</t>
  </si>
  <si>
    <t>K.06</t>
  </si>
  <si>
    <t>K.07</t>
  </si>
  <si>
    <t>K.08</t>
  </si>
  <si>
    <t>K.09</t>
  </si>
  <si>
    <t>K.10</t>
  </si>
  <si>
    <t>L.01</t>
  </si>
  <si>
    <t>L.02</t>
  </si>
  <si>
    <t>L.03</t>
  </si>
  <si>
    <t>L.04</t>
  </si>
  <si>
    <t>L.05</t>
  </si>
  <si>
    <t>L.06</t>
  </si>
  <si>
    <t>L.07</t>
  </si>
  <si>
    <t>L.08</t>
  </si>
  <si>
    <t>L.09</t>
  </si>
  <si>
    <t>L.10</t>
  </si>
  <si>
    <t>M.01</t>
  </si>
  <si>
    <t>M.02</t>
  </si>
  <si>
    <t>M.03</t>
  </si>
  <si>
    <t>M.04</t>
  </si>
  <si>
    <t>M.05</t>
  </si>
  <si>
    <t>M.06</t>
  </si>
  <si>
    <t>M.07</t>
  </si>
  <si>
    <t>M.08</t>
  </si>
  <si>
    <t>M.09</t>
  </si>
  <si>
    <t>M.10</t>
  </si>
  <si>
    <t>N.01</t>
  </si>
  <si>
    <t>N.02</t>
  </si>
  <si>
    <t>N.03</t>
  </si>
  <si>
    <t>N.04</t>
  </si>
  <si>
    <t>N.05</t>
  </si>
  <si>
    <t>N.06</t>
  </si>
  <si>
    <t>N.07</t>
  </si>
  <si>
    <t>N.08</t>
  </si>
  <si>
    <t>N.09</t>
  </si>
  <si>
    <t>N.10</t>
  </si>
  <si>
    <t>Ref</t>
  </si>
  <si>
    <t>Table</t>
  </si>
  <si>
    <t>Result</t>
  </si>
  <si>
    <t>Note</t>
  </si>
  <si>
    <t>P</t>
  </si>
  <si>
    <t>O</t>
  </si>
  <si>
    <t>Q</t>
  </si>
  <si>
    <t>R</t>
  </si>
  <si>
    <t>S</t>
  </si>
  <si>
    <t>T</t>
  </si>
  <si>
    <t>Team Name</t>
  </si>
  <si>
    <t>White Result (1/d/0)</t>
  </si>
  <si>
    <t>White score</t>
  </si>
  <si>
    <t>Black score</t>
  </si>
  <si>
    <t>Name of Player</t>
  </si>
  <si>
    <t>Team Letter</t>
  </si>
  <si>
    <t>Player ID</t>
  </si>
  <si>
    <t>White Result</t>
  </si>
  <si>
    <t>Black Result</t>
  </si>
  <si>
    <t>White Copy for TeamSheets</t>
  </si>
  <si>
    <t>Number of Teams</t>
  </si>
  <si>
    <t>Intermediate calculations; #N/A if no result yet in.</t>
  </si>
  <si>
    <t xml:space="preserve">Round 1
         Table
</t>
  </si>
  <si>
    <t xml:space="preserve">Round 2
         Table
</t>
  </si>
  <si>
    <t xml:space="preserve">Round 3
         Table
</t>
  </si>
  <si>
    <r>
      <t xml:space="preserve">Result
</t>
    </r>
    <r>
      <rPr>
        <sz val="8"/>
        <rFont val="Arial"/>
        <family val="2"/>
      </rPr>
      <t xml:space="preserve">(1-0, ½-½, 0-1)
</t>
    </r>
    <r>
      <rPr>
        <sz val="11"/>
        <rFont val="Arial"/>
        <family val="2"/>
      </rPr>
      <t>-</t>
    </r>
  </si>
  <si>
    <t>n</t>
  </si>
  <si>
    <t>white win: 1-0</t>
  </si>
  <si>
    <t>draw: ½-½</t>
  </si>
  <si>
    <t>black win: 0-1</t>
  </si>
  <si>
    <t>double default: 0-0</t>
  </si>
  <si>
    <t>U</t>
  </si>
  <si>
    <t>V</t>
  </si>
  <si>
    <t>W</t>
  </si>
  <si>
    <t>X</t>
  </si>
  <si>
    <t>Y</t>
  </si>
  <si>
    <t>Z</t>
  </si>
  <si>
    <t>Event ID</t>
  </si>
  <si>
    <t>Formerly Event Code - six characters - e.g.SGTL98</t>
  </si>
  <si>
    <t>Submission Number</t>
  </si>
  <si>
    <t>Last two digits of filename of results file -e.g.01</t>
  </si>
  <si>
    <t>Event Name</t>
  </si>
  <si>
    <t>Name of event</t>
  </si>
  <si>
    <t>Event Date</t>
  </si>
  <si>
    <t>Start Date of Event - used as default event for games</t>
  </si>
  <si>
    <t>Final Results Date</t>
  </si>
  <si>
    <t>Final Results Date - typically date of submission</t>
  </si>
  <si>
    <t>Results Officer Name</t>
  </si>
  <si>
    <t>Results Officer Name, e.g. Howell, Chris I</t>
  </si>
  <si>
    <t>Results Officer Address</t>
  </si>
  <si>
    <t>Address data, lines separated by commas</t>
  </si>
  <si>
    <t>Treasurer Name</t>
  </si>
  <si>
    <t>Treasurer Name, e.g. Parker, C John</t>
  </si>
  <si>
    <t>Treasurer Address</t>
  </si>
  <si>
    <t>Moves in first session</t>
  </si>
  <si>
    <t>Typically 36 or 40 (leave blank for rapidplay)</t>
  </si>
  <si>
    <t>Minutes for first session</t>
  </si>
  <si>
    <t>Typically 90 or 120 (leave blank for rapidplay)</t>
  </si>
  <si>
    <t>Moves in second session</t>
  </si>
  <si>
    <t xml:space="preserve">Typically 20 or leave blank if immediate quickplay </t>
  </si>
  <si>
    <t>Minutes in second session</t>
  </si>
  <si>
    <t>Typically 60 or blank</t>
  </si>
  <si>
    <t>Minutes in final session</t>
  </si>
  <si>
    <t>Typically 15, 30 or 60, quickplay finish</t>
  </si>
  <si>
    <t>Minutes for game</t>
  </si>
  <si>
    <t>Minutes for rapidplay or all-in-one-session standardplay</t>
  </si>
  <si>
    <t>Seconds added per move</t>
  </si>
  <si>
    <t>Seconds per move added in Fischer mode else blank</t>
  </si>
  <si>
    <t>Adjudicated</t>
  </si>
  <si>
    <t>Whether any games in competition can be adjudicated</t>
  </si>
  <si>
    <t>Union</t>
  </si>
  <si>
    <t>N,S,W,M,E or combinations - report to this Union Grading Officer</t>
  </si>
  <si>
    <t>FIDE rated</t>
  </si>
  <si>
    <t>Generate report for International Grading Officer?</t>
  </si>
  <si>
    <t>Grand Prix</t>
  </si>
  <si>
    <t>Generate report for Grand Prix Officer?</t>
  </si>
  <si>
    <t>Master Points</t>
  </si>
  <si>
    <t>Generate report for Master Points Officer?</t>
  </si>
  <si>
    <t>Chess Moves</t>
  </si>
  <si>
    <t>Generate report for Chess Moves Editor?</t>
  </si>
  <si>
    <t>PIN</t>
  </si>
  <si>
    <t>BCFCode</t>
  </si>
  <si>
    <t>Name</t>
  </si>
  <si>
    <t>Gender</t>
  </si>
  <si>
    <t>DOB</t>
  </si>
  <si>
    <t>ClubCode</t>
  </si>
  <si>
    <t>ClubName</t>
  </si>
  <si>
    <t>ClubCounty</t>
  </si>
  <si>
    <t>BCFMemNo</t>
  </si>
  <si>
    <t>Forename</t>
  </si>
  <si>
    <t>Surname</t>
  </si>
  <si>
    <t>DoB</t>
  </si>
  <si>
    <t>Grading Code</t>
  </si>
  <si>
    <t>e.g. 123456A</t>
  </si>
  <si>
    <t>res</t>
  </si>
  <si>
    <t>A01</t>
  </si>
  <si>
    <t>A02</t>
  </si>
  <si>
    <t>A03</t>
  </si>
  <si>
    <t>A04</t>
  </si>
  <si>
    <t>A05</t>
  </si>
  <si>
    <t>A06</t>
  </si>
  <si>
    <t>A07</t>
  </si>
  <si>
    <t>A08</t>
  </si>
  <si>
    <t>A09</t>
  </si>
  <si>
    <t>A10</t>
  </si>
  <si>
    <t>A11</t>
  </si>
  <si>
    <t>A12</t>
  </si>
  <si>
    <t>B01</t>
  </si>
  <si>
    <t>B02</t>
  </si>
  <si>
    <t>B03</t>
  </si>
  <si>
    <t>B04</t>
  </si>
  <si>
    <t>B05</t>
  </si>
  <si>
    <t>B06</t>
  </si>
  <si>
    <t>B07</t>
  </si>
  <si>
    <t>B08</t>
  </si>
  <si>
    <t>B09</t>
  </si>
  <si>
    <t>B10</t>
  </si>
  <si>
    <t>B11</t>
  </si>
  <si>
    <t>B12</t>
  </si>
  <si>
    <t>C01</t>
  </si>
  <si>
    <t>C02</t>
  </si>
  <si>
    <t>C03</t>
  </si>
  <si>
    <t>C04</t>
  </si>
  <si>
    <t>C05</t>
  </si>
  <si>
    <t>C06</t>
  </si>
  <si>
    <t>C07</t>
  </si>
  <si>
    <t>C08</t>
  </si>
  <si>
    <t>C09</t>
  </si>
  <si>
    <t>C10</t>
  </si>
  <si>
    <t>C11</t>
  </si>
  <si>
    <t>C12</t>
  </si>
  <si>
    <t>D01</t>
  </si>
  <si>
    <t>D02</t>
  </si>
  <si>
    <t>D03</t>
  </si>
  <si>
    <t>D04</t>
  </si>
  <si>
    <t>D05</t>
  </si>
  <si>
    <t>D06</t>
  </si>
  <si>
    <t>D07</t>
  </si>
  <si>
    <t>D08</t>
  </si>
  <si>
    <t>D09</t>
  </si>
  <si>
    <t>D10</t>
  </si>
  <si>
    <t>D11</t>
  </si>
  <si>
    <t>D12</t>
  </si>
  <si>
    <t>E01</t>
  </si>
  <si>
    <t>E02</t>
  </si>
  <si>
    <t>E03</t>
  </si>
  <si>
    <t>E04</t>
  </si>
  <si>
    <t>E05</t>
  </si>
  <si>
    <t>E06</t>
  </si>
  <si>
    <t>E07</t>
  </si>
  <si>
    <t>E08</t>
  </si>
  <si>
    <t>E09</t>
  </si>
  <si>
    <t>E10</t>
  </si>
  <si>
    <t>E11</t>
  </si>
  <si>
    <t>E12</t>
  </si>
  <si>
    <t>F01</t>
  </si>
  <si>
    <t>F02</t>
  </si>
  <si>
    <t>F03</t>
  </si>
  <si>
    <t>F04</t>
  </si>
  <si>
    <t>F05</t>
  </si>
  <si>
    <t>F06</t>
  </si>
  <si>
    <t>F07</t>
  </si>
  <si>
    <t>F08</t>
  </si>
  <si>
    <t>F09</t>
  </si>
  <si>
    <t>F10</t>
  </si>
  <si>
    <t>F11</t>
  </si>
  <si>
    <t>F12</t>
  </si>
  <si>
    <t>G01</t>
  </si>
  <si>
    <t>G02</t>
  </si>
  <si>
    <t>G03</t>
  </si>
  <si>
    <t>G04</t>
  </si>
  <si>
    <t>G05</t>
  </si>
  <si>
    <t>G06</t>
  </si>
  <si>
    <t>G07</t>
  </si>
  <si>
    <t>G08</t>
  </si>
  <si>
    <t>G09</t>
  </si>
  <si>
    <t>G10</t>
  </si>
  <si>
    <t>G11</t>
  </si>
  <si>
    <t>G12</t>
  </si>
  <si>
    <t>H01</t>
  </si>
  <si>
    <t>H02</t>
  </si>
  <si>
    <t>H03</t>
  </si>
  <si>
    <t>H04</t>
  </si>
  <si>
    <t>H05</t>
  </si>
  <si>
    <t>H06</t>
  </si>
  <si>
    <t>H07</t>
  </si>
  <si>
    <t>H08</t>
  </si>
  <si>
    <t>H09</t>
  </si>
  <si>
    <t>H10</t>
  </si>
  <si>
    <t>H11</t>
  </si>
  <si>
    <t>H12</t>
  </si>
  <si>
    <t>I01</t>
  </si>
  <si>
    <t>I02</t>
  </si>
  <si>
    <t>I03</t>
  </si>
  <si>
    <t>I04</t>
  </si>
  <si>
    <t>I05</t>
  </si>
  <si>
    <t>I06</t>
  </si>
  <si>
    <t>I07</t>
  </si>
  <si>
    <t>I08</t>
  </si>
  <si>
    <t>I09</t>
  </si>
  <si>
    <t>I10</t>
  </si>
  <si>
    <t>I11</t>
  </si>
  <si>
    <t>I12</t>
  </si>
  <si>
    <t>J01</t>
  </si>
  <si>
    <t>J02</t>
  </si>
  <si>
    <t>J03</t>
  </si>
  <si>
    <t>J04</t>
  </si>
  <si>
    <t>J05</t>
  </si>
  <si>
    <t>J06</t>
  </si>
  <si>
    <t>J07</t>
  </si>
  <si>
    <t>J08</t>
  </si>
  <si>
    <t>J09</t>
  </si>
  <si>
    <t>J10</t>
  </si>
  <si>
    <t>J11</t>
  </si>
  <si>
    <t>J12</t>
  </si>
  <si>
    <t>K01</t>
  </si>
  <si>
    <t>K02</t>
  </si>
  <si>
    <t>K03</t>
  </si>
  <si>
    <t>K04</t>
  </si>
  <si>
    <t>K05</t>
  </si>
  <si>
    <t>K06</t>
  </si>
  <si>
    <t>K07</t>
  </si>
  <si>
    <t>K08</t>
  </si>
  <si>
    <t>K09</t>
  </si>
  <si>
    <t>K10</t>
  </si>
  <si>
    <t>K11</t>
  </si>
  <si>
    <t>K12</t>
  </si>
  <si>
    <t>L01</t>
  </si>
  <si>
    <t>L02</t>
  </si>
  <si>
    <t>L03</t>
  </si>
  <si>
    <t>L04</t>
  </si>
  <si>
    <t>L05</t>
  </si>
  <si>
    <t>L06</t>
  </si>
  <si>
    <t>L07</t>
  </si>
  <si>
    <t>L08</t>
  </si>
  <si>
    <t>L09</t>
  </si>
  <si>
    <t>L10</t>
  </si>
  <si>
    <t>L11</t>
  </si>
  <si>
    <t>L12</t>
  </si>
  <si>
    <t>M01</t>
  </si>
  <si>
    <t>M02</t>
  </si>
  <si>
    <t>M03</t>
  </si>
  <si>
    <t>M04</t>
  </si>
  <si>
    <t>M05</t>
  </si>
  <si>
    <t>M06</t>
  </si>
  <si>
    <t>M07</t>
  </si>
  <si>
    <t>M08</t>
  </si>
  <si>
    <t>M09</t>
  </si>
  <si>
    <t>M10</t>
  </si>
  <si>
    <t>M11</t>
  </si>
  <si>
    <t>M12</t>
  </si>
  <si>
    <t>N01</t>
  </si>
  <si>
    <t>N02</t>
  </si>
  <si>
    <t>N03</t>
  </si>
  <si>
    <t>N04</t>
  </si>
  <si>
    <t>N05</t>
  </si>
  <si>
    <t>N06</t>
  </si>
  <si>
    <t>N07</t>
  </si>
  <si>
    <t>N08</t>
  </si>
  <si>
    <t>N09</t>
  </si>
  <si>
    <t>N10</t>
  </si>
  <si>
    <t>N11</t>
  </si>
  <si>
    <t>N12</t>
  </si>
  <si>
    <t>Gender M/F</t>
  </si>
  <si>
    <t>Name (for pasting into Team Declarations)</t>
  </si>
  <si>
    <t>Name (for grading output)</t>
  </si>
  <si>
    <t>PIN for grading</t>
  </si>
  <si>
    <t>A13</t>
  </si>
  <si>
    <t>A14</t>
  </si>
  <si>
    <t>A15</t>
  </si>
  <si>
    <t>A16</t>
  </si>
  <si>
    <t>B13</t>
  </si>
  <si>
    <t>B14</t>
  </si>
  <si>
    <t>B15</t>
  </si>
  <si>
    <t>B16</t>
  </si>
  <si>
    <t>C13</t>
  </si>
  <si>
    <t>C14</t>
  </si>
  <si>
    <t>C15</t>
  </si>
  <si>
    <t>C16</t>
  </si>
  <si>
    <t>D13</t>
  </si>
  <si>
    <t>D14</t>
  </si>
  <si>
    <t>D15</t>
  </si>
  <si>
    <t>D16</t>
  </si>
  <si>
    <t>E13</t>
  </si>
  <si>
    <t>E14</t>
  </si>
  <si>
    <t>E15</t>
  </si>
  <si>
    <t>E16</t>
  </si>
  <si>
    <t>F13</t>
  </si>
  <si>
    <t>F14</t>
  </si>
  <si>
    <t>F15</t>
  </si>
  <si>
    <t>F16</t>
  </si>
  <si>
    <t>G13</t>
  </si>
  <si>
    <t>G14</t>
  </si>
  <si>
    <t>G15</t>
  </si>
  <si>
    <t>G16</t>
  </si>
  <si>
    <t>H13</t>
  </si>
  <si>
    <t>H14</t>
  </si>
  <si>
    <t>H15</t>
  </si>
  <si>
    <t>H16</t>
  </si>
  <si>
    <t>I13</t>
  </si>
  <si>
    <t>I14</t>
  </si>
  <si>
    <t>I15</t>
  </si>
  <si>
    <t>I16</t>
  </si>
  <si>
    <t>J13</t>
  </si>
  <si>
    <t>J14</t>
  </si>
  <si>
    <t>J15</t>
  </si>
  <si>
    <t>J16</t>
  </si>
  <si>
    <t>K13</t>
  </si>
  <si>
    <t>K14</t>
  </si>
  <si>
    <t>K15</t>
  </si>
  <si>
    <t>K16</t>
  </si>
  <si>
    <t>L13</t>
  </si>
  <si>
    <t>L14</t>
  </si>
  <si>
    <t>L15</t>
  </si>
  <si>
    <t>L16</t>
  </si>
  <si>
    <t>M13</t>
  </si>
  <si>
    <t>M14</t>
  </si>
  <si>
    <t>M15</t>
  </si>
  <si>
    <t>M16</t>
  </si>
  <si>
    <t>N13</t>
  </si>
  <si>
    <t>N14</t>
  </si>
  <si>
    <t>N15</t>
  </si>
  <si>
    <t>N16</t>
  </si>
  <si>
    <t>O01</t>
  </si>
  <si>
    <t>O02</t>
  </si>
  <si>
    <t>O03</t>
  </si>
  <si>
    <t>O04</t>
  </si>
  <si>
    <t>O05</t>
  </si>
  <si>
    <t>O06</t>
  </si>
  <si>
    <t>O07</t>
  </si>
  <si>
    <t>O08</t>
  </si>
  <si>
    <t>O09</t>
  </si>
  <si>
    <t>O10</t>
  </si>
  <si>
    <t>O11</t>
  </si>
  <si>
    <t>O12</t>
  </si>
  <si>
    <t>O13</t>
  </si>
  <si>
    <t>O14</t>
  </si>
  <si>
    <t>O15</t>
  </si>
  <si>
    <t>O16</t>
  </si>
  <si>
    <t>P01</t>
  </si>
  <si>
    <t>P02</t>
  </si>
  <si>
    <t>P03</t>
  </si>
  <si>
    <t>P04</t>
  </si>
  <si>
    <t>P05</t>
  </si>
  <si>
    <t>P06</t>
  </si>
  <si>
    <t>P07</t>
  </si>
  <si>
    <t>P08</t>
  </si>
  <si>
    <t>P09</t>
  </si>
  <si>
    <t>P10</t>
  </si>
  <si>
    <t>P11</t>
  </si>
  <si>
    <t>P12</t>
  </si>
  <si>
    <t>P13</t>
  </si>
  <si>
    <t>P14</t>
  </si>
  <si>
    <t>P15</t>
  </si>
  <si>
    <t>P16</t>
  </si>
  <si>
    <t>Q01</t>
  </si>
  <si>
    <t>Q02</t>
  </si>
  <si>
    <t>Q03</t>
  </si>
  <si>
    <t>Q04</t>
  </si>
  <si>
    <t>Q05</t>
  </si>
  <si>
    <t>Q06</t>
  </si>
  <si>
    <t>Q07</t>
  </si>
  <si>
    <t>Q08</t>
  </si>
  <si>
    <t>Q09</t>
  </si>
  <si>
    <t>Q10</t>
  </si>
  <si>
    <t>Q11</t>
  </si>
  <si>
    <t>Q12</t>
  </si>
  <si>
    <t>Q13</t>
  </si>
  <si>
    <t>Q14</t>
  </si>
  <si>
    <t>Q15</t>
  </si>
  <si>
    <t>Q16</t>
  </si>
  <si>
    <t>R01</t>
  </si>
  <si>
    <t>R02</t>
  </si>
  <si>
    <t>R03</t>
  </si>
  <si>
    <t>R04</t>
  </si>
  <si>
    <t>R05</t>
  </si>
  <si>
    <t>R06</t>
  </si>
  <si>
    <t>R07</t>
  </si>
  <si>
    <t>R08</t>
  </si>
  <si>
    <t>R09</t>
  </si>
  <si>
    <t>R10</t>
  </si>
  <si>
    <t>R11</t>
  </si>
  <si>
    <t>R12</t>
  </si>
  <si>
    <t>R13</t>
  </si>
  <si>
    <t>R14</t>
  </si>
  <si>
    <t>R15</t>
  </si>
  <si>
    <t>R16</t>
  </si>
  <si>
    <t>S01</t>
  </si>
  <si>
    <t>S02</t>
  </si>
  <si>
    <t>S03</t>
  </si>
  <si>
    <t>S04</t>
  </si>
  <si>
    <t>S05</t>
  </si>
  <si>
    <t>S06</t>
  </si>
  <si>
    <t>S07</t>
  </si>
  <si>
    <t>S08</t>
  </si>
  <si>
    <t>S09</t>
  </si>
  <si>
    <t>S10</t>
  </si>
  <si>
    <t>S11</t>
  </si>
  <si>
    <t>S12</t>
  </si>
  <si>
    <t>S13</t>
  </si>
  <si>
    <t>S14</t>
  </si>
  <si>
    <t>S15</t>
  </si>
  <si>
    <t>S16</t>
  </si>
  <si>
    <t>T01</t>
  </si>
  <si>
    <t>T02</t>
  </si>
  <si>
    <t>T03</t>
  </si>
  <si>
    <t>T04</t>
  </si>
  <si>
    <t>T05</t>
  </si>
  <si>
    <t>T06</t>
  </si>
  <si>
    <t>T07</t>
  </si>
  <si>
    <t>T08</t>
  </si>
  <si>
    <t>T09</t>
  </si>
  <si>
    <t>T10</t>
  </si>
  <si>
    <t>T11</t>
  </si>
  <si>
    <t>T12</t>
  </si>
  <si>
    <t>T13</t>
  </si>
  <si>
    <t>T14</t>
  </si>
  <si>
    <t>T15</t>
  </si>
  <si>
    <t>T16</t>
  </si>
  <si>
    <t>Location on PlayerDetails sheet</t>
  </si>
  <si>
    <t>PIN1</t>
  </si>
  <si>
    <t>PIN2</t>
  </si>
  <si>
    <t>Colour1</t>
  </si>
  <si>
    <t>Date</t>
  </si>
  <si>
    <t>Comment</t>
  </si>
  <si>
    <t>55</t>
  </si>
  <si>
    <t>n/a</t>
  </si>
  <si>
    <t>default</t>
  </si>
  <si>
    <t>U01</t>
  </si>
  <si>
    <t>U02</t>
  </si>
  <si>
    <t>U03</t>
  </si>
  <si>
    <t>U04</t>
  </si>
  <si>
    <t>U05</t>
  </si>
  <si>
    <t>U06</t>
  </si>
  <si>
    <t>U07</t>
  </si>
  <si>
    <t>U08</t>
  </si>
  <si>
    <t>U09</t>
  </si>
  <si>
    <t>U10</t>
  </si>
  <si>
    <t>U11</t>
  </si>
  <si>
    <t>U12</t>
  </si>
  <si>
    <t>U13</t>
  </si>
  <si>
    <t>U14</t>
  </si>
  <si>
    <t>U15</t>
  </si>
  <si>
    <t>U16</t>
  </si>
  <si>
    <t>V01</t>
  </si>
  <si>
    <t>V02</t>
  </si>
  <si>
    <t>V03</t>
  </si>
  <si>
    <t>V04</t>
  </si>
  <si>
    <t>V05</t>
  </si>
  <si>
    <t>V06</t>
  </si>
  <si>
    <t>V07</t>
  </si>
  <si>
    <t>V08</t>
  </si>
  <si>
    <t>V09</t>
  </si>
  <si>
    <t>V10</t>
  </si>
  <si>
    <t>V11</t>
  </si>
  <si>
    <t>V12</t>
  </si>
  <si>
    <t>V13</t>
  </si>
  <si>
    <t>V14</t>
  </si>
  <si>
    <t>V15</t>
  </si>
  <si>
    <t>V16</t>
  </si>
  <si>
    <t>W01</t>
  </si>
  <si>
    <t>W02</t>
  </si>
  <si>
    <t>W03</t>
  </si>
  <si>
    <t>W04</t>
  </si>
  <si>
    <t>W05</t>
  </si>
  <si>
    <t>W06</t>
  </si>
  <si>
    <t>W07</t>
  </si>
  <si>
    <t>W08</t>
  </si>
  <si>
    <t>W09</t>
  </si>
  <si>
    <t>W10</t>
  </si>
  <si>
    <t>W11</t>
  </si>
  <si>
    <t>W12</t>
  </si>
  <si>
    <t>W13</t>
  </si>
  <si>
    <t>W14</t>
  </si>
  <si>
    <t>W15</t>
  </si>
  <si>
    <t>W16</t>
  </si>
  <si>
    <t>X01</t>
  </si>
  <si>
    <t>X02</t>
  </si>
  <si>
    <t>X03</t>
  </si>
  <si>
    <t>X04</t>
  </si>
  <si>
    <t>X05</t>
  </si>
  <si>
    <t>X06</t>
  </si>
  <si>
    <t>X07</t>
  </si>
  <si>
    <t>X08</t>
  </si>
  <si>
    <t>X09</t>
  </si>
  <si>
    <t>X10</t>
  </si>
  <si>
    <t>X11</t>
  </si>
  <si>
    <t>X12</t>
  </si>
  <si>
    <t>X13</t>
  </si>
  <si>
    <t>X14</t>
  </si>
  <si>
    <t>X15</t>
  </si>
  <si>
    <t>X16</t>
  </si>
  <si>
    <t>Y01</t>
  </si>
  <si>
    <t>Y02</t>
  </si>
  <si>
    <t>Y03</t>
  </si>
  <si>
    <t>Y04</t>
  </si>
  <si>
    <t>Y05</t>
  </si>
  <si>
    <t>Y06</t>
  </si>
  <si>
    <t>Y07</t>
  </si>
  <si>
    <t>Y08</t>
  </si>
  <si>
    <t>Y09</t>
  </si>
  <si>
    <t>Y10</t>
  </si>
  <si>
    <t>Y11</t>
  </si>
  <si>
    <t>Y12</t>
  </si>
  <si>
    <t>Y13</t>
  </si>
  <si>
    <t>Y14</t>
  </si>
  <si>
    <t>Y15</t>
  </si>
  <si>
    <t>Y16</t>
  </si>
  <si>
    <t>Z01</t>
  </si>
  <si>
    <t>Z02</t>
  </si>
  <si>
    <t>Z03</t>
  </si>
  <si>
    <t>Z04</t>
  </si>
  <si>
    <t>Z05</t>
  </si>
  <si>
    <t>Z06</t>
  </si>
  <si>
    <t>Z07</t>
  </si>
  <si>
    <t>Z08</t>
  </si>
  <si>
    <t>Z09</t>
  </si>
  <si>
    <t>Z10</t>
  </si>
  <si>
    <t>Z11</t>
  </si>
  <si>
    <t>Z12</t>
  </si>
  <si>
    <t>Z13</t>
  </si>
  <si>
    <t>Z14</t>
  </si>
  <si>
    <t>Z15</t>
  </si>
  <si>
    <t>Z16</t>
  </si>
  <si>
    <t>CBED</t>
  </si>
  <si>
    <t>Bedfordshire</t>
  </si>
  <si>
    <t>CCAM</t>
  </si>
  <si>
    <t>Cambridgeshire</t>
  </si>
  <si>
    <t>CCOR</t>
  </si>
  <si>
    <t>Cornwall</t>
  </si>
  <si>
    <t>CCUM</t>
  </si>
  <si>
    <t>Cumbria</t>
  </si>
  <si>
    <t>CDER</t>
  </si>
  <si>
    <t>Derbyshire</t>
  </si>
  <si>
    <t>CDEV</t>
  </si>
  <si>
    <t>Devon</t>
  </si>
  <si>
    <t>CESS</t>
  </si>
  <si>
    <t>Essex</t>
  </si>
  <si>
    <t>CGLO</t>
  </si>
  <si>
    <t>Gloucestershire</t>
  </si>
  <si>
    <t>CGRM</t>
  </si>
  <si>
    <t>Greater Manchester</t>
  </si>
  <si>
    <t>CHAM</t>
  </si>
  <si>
    <t>Hampshire</t>
  </si>
  <si>
    <t>CHET</t>
  </si>
  <si>
    <t>Hertfordshire</t>
  </si>
  <si>
    <t>CKEN</t>
  </si>
  <si>
    <t>Kent</t>
  </si>
  <si>
    <t>CLAN</t>
  </si>
  <si>
    <t>Lancashire</t>
  </si>
  <si>
    <t>CLEI</t>
  </si>
  <si>
    <t>Leicestershire</t>
  </si>
  <si>
    <t>CLIN</t>
  </si>
  <si>
    <t>Lincolnshire</t>
  </si>
  <si>
    <t>CMID</t>
  </si>
  <si>
    <t>Middlesex</t>
  </si>
  <si>
    <t>CNOR</t>
  </si>
  <si>
    <t>Norfolk</t>
  </si>
  <si>
    <t>CNOT</t>
  </si>
  <si>
    <t>Nottinghamshire</t>
  </si>
  <si>
    <t>CSHR</t>
  </si>
  <si>
    <t>Shropshire</t>
  </si>
  <si>
    <t>CSOM</t>
  </si>
  <si>
    <t>Somerset</t>
  </si>
  <si>
    <t>CSTA</t>
  </si>
  <si>
    <t>Staffordshire</t>
  </si>
  <si>
    <t>CSUF</t>
  </si>
  <si>
    <t>Suffolk</t>
  </si>
  <si>
    <t>CSUR</t>
  </si>
  <si>
    <t>Surrey</t>
  </si>
  <si>
    <t>CSUS</t>
  </si>
  <si>
    <t>Sussex</t>
  </si>
  <si>
    <t>CWAR</t>
  </si>
  <si>
    <t>Warwickshire</t>
  </si>
  <si>
    <t>CWOR</t>
  </si>
  <si>
    <t>Worcestershire</t>
  </si>
  <si>
    <t>CYOR</t>
  </si>
  <si>
    <t>Yorkshire</t>
  </si>
  <si>
    <r>
      <t>Insert player names here (e.g. by pasting from PlayerDetails).</t>
    </r>
    <r>
      <rPr>
        <sz val="10"/>
        <rFont val="Verdana"/>
        <family val="2"/>
      </rPr>
      <t xml:space="preserve"> </t>
    </r>
    <r>
      <rPr>
        <sz val="10"/>
        <color rgb="FFFF0000"/>
        <rFont val="Verdana"/>
        <family val="2"/>
      </rPr>
      <t>Red background indicates players who are not listed on PlayerDetails sheet.</t>
    </r>
  </si>
  <si>
    <t>COXF</t>
  </si>
  <si>
    <t>Oxfordshire</t>
  </si>
  <si>
    <t>CBER</t>
  </si>
  <si>
    <t>Berkshire</t>
  </si>
  <si>
    <t>Pairings developed from 12-board set by Roger Thetford, Jan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</si>
</sst>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"/>
    <numFmt numFmtId="165" formatCode="&quot;Round &quot;0"/>
    <numFmt numFmtId="166" formatCode="d\ mmm\ yyyy"/>
  </numFmts>
  <fonts count="32" x14ac:knownFonts="1">
    <font>
      <sz val="10"/>
      <name val="MS Sans Serif"/>
      <family val="2"/>
    </font>
    <font>
      <sz val="10"/>
      <color indexed="8"/>
      <name val="Arial"/>
      <family val="2"/>
    </font>
    <font>
      <sz val="18"/>
      <name val="Verdana"/>
      <family val="2"/>
    </font>
    <font>
      <b/>
      <sz val="18"/>
      <name val="Verdana"/>
      <family val="2"/>
    </font>
    <font>
      <sz val="12"/>
      <name val="Verdana"/>
      <family val="2"/>
    </font>
    <font>
      <sz val="10"/>
      <name val="Verdana"/>
      <family val="2"/>
    </font>
    <font>
      <b/>
      <sz val="12"/>
      <name val="Verdana"/>
      <family val="2"/>
    </font>
    <font>
      <b/>
      <sz val="10"/>
      <name val="Verdana"/>
      <family val="2"/>
    </font>
    <font>
      <sz val="6"/>
      <name val="Verdana"/>
      <family val="2"/>
    </font>
    <font>
      <sz val="8"/>
      <name val="MS Sans Serif"/>
      <family val="2"/>
    </font>
    <font>
      <sz val="10"/>
      <color indexed="47"/>
      <name val="Verdana"/>
      <family val="2"/>
    </font>
    <font>
      <sz val="10"/>
      <color indexed="42"/>
      <name val="Verdana"/>
      <family val="2"/>
    </font>
    <font>
      <sz val="10"/>
      <color indexed="53"/>
      <name val="Verdana"/>
      <family val="2"/>
    </font>
    <font>
      <b/>
      <sz val="10"/>
      <color indexed="47"/>
      <name val="Verdana"/>
      <family val="2"/>
    </font>
    <font>
      <b/>
      <sz val="10"/>
      <color indexed="55"/>
      <name val="Verdana"/>
      <family val="2"/>
    </font>
    <font>
      <sz val="10"/>
      <color indexed="55"/>
      <name val="Verdana"/>
      <family val="2"/>
    </font>
    <font>
      <b/>
      <sz val="10"/>
      <color indexed="8"/>
      <name val="Verdana"/>
      <family val="2"/>
    </font>
    <font>
      <sz val="10"/>
      <color indexed="50"/>
      <name val="Verdana"/>
      <family val="2"/>
    </font>
    <font>
      <b/>
      <sz val="10"/>
      <color rgb="FFFF0000"/>
      <name val="Verdana"/>
      <family val="2"/>
    </font>
    <font>
      <sz val="10"/>
      <name val="Arial"/>
      <family val="2"/>
    </font>
    <font>
      <sz val="8"/>
      <name val="Arial"/>
      <family val="2"/>
    </font>
    <font>
      <sz val="1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rgb="FFFF0000"/>
      <name val="Verdana"/>
      <family val="2"/>
    </font>
    <font>
      <sz val="10"/>
      <name val="MS Sans Serif"/>
      <family val="2"/>
    </font>
    <font>
      <u/>
      <sz val="10"/>
      <color indexed="12"/>
      <name val="MS Sans Serif"/>
      <family val="2"/>
    </font>
    <font>
      <u/>
      <sz val="10"/>
      <color indexed="12"/>
      <name val="Verdana"/>
      <family val="2"/>
    </font>
    <font>
      <b/>
      <sz val="10"/>
      <color theme="0" tint="-0.34998626667073579"/>
      <name val="Verdana"/>
      <family val="2"/>
    </font>
    <font>
      <sz val="10"/>
      <color theme="0" tint="-0.34998626667073579"/>
      <name val="Verdana"/>
      <family val="2"/>
    </font>
    <font>
      <sz val="10"/>
      <name val="MS Sans Serif"/>
      <family val="2"/>
    </font>
    <font>
      <sz val="18"/>
      <color theme="0" tint="-0.14999847407452621"/>
      <name val="Verdana"/>
      <family val="2"/>
    </font>
  </fonts>
  <fills count="12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indexed="43"/>
        <bgColor indexed="26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FFFF66"/>
        <bgColor indexed="3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46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/>
      <bottom/>
      <diagonal/>
    </border>
  </borders>
  <cellStyleXfs count="7">
    <xf numFmtId="0" fontId="0" fillId="0" borderId="0"/>
    <xf numFmtId="0" fontId="1" fillId="0" borderId="0"/>
    <xf numFmtId="0" fontId="25" fillId="0" borderId="0"/>
    <xf numFmtId="0" fontId="26" fillId="0" borderId="0" applyNumberFormat="0" applyFill="0" applyBorder="0" applyAlignment="0" applyProtection="0"/>
    <xf numFmtId="0" fontId="25" fillId="0" borderId="0"/>
    <xf numFmtId="0" fontId="30" fillId="0" borderId="0"/>
    <xf numFmtId="0" fontId="25" fillId="0" borderId="0"/>
  </cellStyleXfs>
  <cellXfs count="13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2" borderId="0" xfId="0" applyFont="1" applyFill="1" applyProtection="1">
      <protection locked="0"/>
    </xf>
    <xf numFmtId="0" fontId="4" fillId="0" borderId="0" xfId="0" applyFont="1"/>
    <xf numFmtId="0" fontId="5" fillId="0" borderId="0" xfId="0" applyFont="1" applyAlignment="1">
      <alignment horizontal="right"/>
    </xf>
    <xf numFmtId="164" fontId="4" fillId="0" borderId="0" xfId="0" applyNumberFormat="1" applyFont="1"/>
    <xf numFmtId="0" fontId="6" fillId="0" borderId="0" xfId="0" applyFont="1"/>
    <xf numFmtId="0" fontId="7" fillId="0" borderId="0" xfId="0" applyFont="1" applyAlignment="1">
      <alignment horizontal="left"/>
    </xf>
    <xf numFmtId="164" fontId="6" fillId="0" borderId="2" xfId="0" applyNumberFormat="1" applyFont="1" applyBorder="1"/>
    <xf numFmtId="164" fontId="6" fillId="0" borderId="3" xfId="0" applyNumberFormat="1" applyFont="1" applyBorder="1"/>
    <xf numFmtId="0" fontId="6" fillId="0" borderId="4" xfId="0" applyFont="1" applyBorder="1"/>
    <xf numFmtId="0" fontId="8" fillId="0" borderId="5" xfId="0" applyFont="1" applyBorder="1"/>
    <xf numFmtId="0" fontId="8" fillId="0" borderId="6" xfId="0" applyFont="1" applyBorder="1"/>
    <xf numFmtId="0" fontId="4" fillId="0" borderId="8" xfId="0" applyFont="1" applyBorder="1"/>
    <xf numFmtId="0" fontId="8" fillId="0" borderId="9" xfId="0" applyFont="1" applyBorder="1"/>
    <xf numFmtId="0" fontId="8" fillId="0" borderId="10" xfId="0" applyFont="1" applyBorder="1"/>
    <xf numFmtId="0" fontId="4" fillId="0" borderId="11" xfId="0" applyFont="1" applyBorder="1"/>
    <xf numFmtId="0" fontId="8" fillId="0" borderId="12" xfId="0" applyFont="1" applyBorder="1"/>
    <xf numFmtId="0" fontId="8" fillId="0" borderId="13" xfId="0" applyFont="1" applyBorder="1"/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 applyProtection="1">
      <alignment horizontal="center"/>
      <protection locked="0"/>
    </xf>
    <xf numFmtId="0" fontId="5" fillId="3" borderId="0" xfId="0" applyFont="1" applyFill="1" applyAlignment="1" applyProtection="1">
      <alignment horizontal="center"/>
      <protection locked="0"/>
    </xf>
    <xf numFmtId="0" fontId="4" fillId="0" borderId="0" xfId="0" applyFont="1" applyAlignment="1">
      <alignment horizontal="center"/>
    </xf>
    <xf numFmtId="164" fontId="4" fillId="0" borderId="0" xfId="0" applyNumberFormat="1" applyFont="1" applyAlignment="1">
      <alignment horizontal="center"/>
    </xf>
    <xf numFmtId="164" fontId="7" fillId="0" borderId="15" xfId="0" applyNumberFormat="1" applyFont="1" applyBorder="1" applyAlignment="1">
      <alignment horizontal="center"/>
    </xf>
    <xf numFmtId="164" fontId="7" fillId="0" borderId="16" xfId="0" applyNumberFormat="1" applyFont="1" applyBorder="1" applyAlignment="1">
      <alignment horizontal="center"/>
    </xf>
    <xf numFmtId="164" fontId="7" fillId="0" borderId="17" xfId="0" applyNumberFormat="1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165" fontId="5" fillId="0" borderId="0" xfId="0" applyNumberFormat="1" applyFont="1" applyAlignment="1">
      <alignment horizontal="right"/>
    </xf>
    <xf numFmtId="0" fontId="5" fillId="0" borderId="14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7" fillId="0" borderId="20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7" fillId="0" borderId="0" xfId="0" applyFont="1" applyAlignment="1">
      <alignment horizontal="right"/>
    </xf>
    <xf numFmtId="0" fontId="7" fillId="0" borderId="21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23" xfId="0" applyFont="1" applyBorder="1" applyAlignment="1">
      <alignment horizontal="center"/>
    </xf>
    <xf numFmtId="0" fontId="7" fillId="0" borderId="24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7" fillId="0" borderId="0" xfId="0" applyFont="1"/>
    <xf numFmtId="0" fontId="12" fillId="0" borderId="0" xfId="0" applyFont="1"/>
    <xf numFmtId="0" fontId="5" fillId="0" borderId="26" xfId="0" applyFont="1" applyBorder="1"/>
    <xf numFmtId="0" fontId="7" fillId="0" borderId="0" xfId="0" applyFont="1" applyAlignment="1" applyProtection="1">
      <alignment horizontal="center" wrapText="1"/>
      <protection locked="0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wrapText="1"/>
    </xf>
    <xf numFmtId="0" fontId="15" fillId="0" borderId="0" xfId="0" applyFont="1"/>
    <xf numFmtId="0" fontId="1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 wrapText="1"/>
    </xf>
    <xf numFmtId="0" fontId="14" fillId="0" borderId="0" xfId="0" applyFont="1" applyAlignment="1">
      <alignment vertical="center" wrapText="1"/>
    </xf>
    <xf numFmtId="0" fontId="16" fillId="0" borderId="27" xfId="1" applyFont="1" applyBorder="1" applyAlignment="1">
      <alignment horizontal="center" vertical="center" wrapText="1"/>
    </xf>
    <xf numFmtId="0" fontId="16" fillId="0" borderId="27" xfId="1" applyFont="1" applyBorder="1" applyAlignment="1">
      <alignment horizontal="center" vertical="center"/>
    </xf>
    <xf numFmtId="0" fontId="16" fillId="0" borderId="6" xfId="1" applyFont="1" applyBorder="1" applyAlignment="1">
      <alignment horizontal="center" vertical="center" wrapText="1"/>
    </xf>
    <xf numFmtId="0" fontId="5" fillId="5" borderId="0" xfId="0" applyFont="1" applyFill="1" applyAlignment="1" applyProtection="1">
      <alignment horizontal="center"/>
      <protection locked="0"/>
    </xf>
    <xf numFmtId="0" fontId="17" fillId="0" borderId="0" xfId="0" applyFont="1"/>
    <xf numFmtId="164" fontId="4" fillId="4" borderId="0" xfId="0" applyNumberFormat="1" applyFont="1" applyFill="1" applyAlignment="1">
      <alignment horizontal="center"/>
    </xf>
    <xf numFmtId="0" fontId="4" fillId="4" borderId="0" xfId="0" applyFont="1" applyFill="1" applyAlignment="1">
      <alignment horizontal="center"/>
    </xf>
    <xf numFmtId="164" fontId="5" fillId="4" borderId="0" xfId="0" applyNumberFormat="1" applyFont="1" applyFill="1" applyAlignment="1">
      <alignment horizontal="left"/>
    </xf>
    <xf numFmtId="164" fontId="7" fillId="4" borderId="15" xfId="0" applyNumberFormat="1" applyFont="1" applyFill="1" applyBorder="1" applyAlignment="1">
      <alignment horizontal="center"/>
    </xf>
    <xf numFmtId="164" fontId="7" fillId="4" borderId="16" xfId="0" applyNumberFormat="1" applyFont="1" applyFill="1" applyBorder="1" applyAlignment="1">
      <alignment horizontal="center"/>
    </xf>
    <xf numFmtId="0" fontId="7" fillId="4" borderId="18" xfId="0" applyFont="1" applyFill="1" applyBorder="1" applyAlignment="1">
      <alignment horizontal="center"/>
    </xf>
    <xf numFmtId="0" fontId="5" fillId="4" borderId="19" xfId="0" applyFont="1" applyFill="1" applyBorder="1" applyAlignment="1">
      <alignment horizontal="center"/>
    </xf>
    <xf numFmtId="0" fontId="7" fillId="4" borderId="20" xfId="0" applyFont="1" applyFill="1" applyBorder="1" applyAlignment="1">
      <alignment horizontal="center"/>
    </xf>
    <xf numFmtId="0" fontId="5" fillId="4" borderId="7" xfId="0" applyFont="1" applyFill="1" applyBorder="1" applyAlignment="1">
      <alignment horizontal="center"/>
    </xf>
    <xf numFmtId="0" fontId="5" fillId="4" borderId="0" xfId="0" applyFont="1" applyFill="1" applyAlignment="1">
      <alignment horizontal="center"/>
    </xf>
    <xf numFmtId="0" fontId="7" fillId="4" borderId="21" xfId="0" applyFont="1" applyFill="1" applyBorder="1" applyAlignment="1">
      <alignment horizontal="center"/>
    </xf>
    <xf numFmtId="0" fontId="7" fillId="4" borderId="22" xfId="0" applyFont="1" applyFill="1" applyBorder="1" applyAlignment="1">
      <alignment horizontal="center"/>
    </xf>
    <xf numFmtId="0" fontId="7" fillId="4" borderId="24" xfId="0" applyFont="1" applyFill="1" applyBorder="1" applyAlignment="1">
      <alignment horizontal="center"/>
    </xf>
    <xf numFmtId="0" fontId="7" fillId="4" borderId="0" xfId="0" applyFont="1" applyFill="1" applyAlignment="1">
      <alignment horizontal="center"/>
    </xf>
    <xf numFmtId="0" fontId="18" fillId="0" borderId="0" xfId="0" applyFont="1"/>
    <xf numFmtId="0" fontId="19" fillId="0" borderId="31" xfId="0" applyFont="1" applyBorder="1" applyAlignment="1">
      <alignment horizontal="right" vertical="center" wrapText="1"/>
    </xf>
    <xf numFmtId="0" fontId="19" fillId="0" borderId="28" xfId="0" applyFont="1" applyBorder="1" applyAlignment="1">
      <alignment horizontal="left" vertical="center" wrapText="1"/>
    </xf>
    <xf numFmtId="0" fontId="19" fillId="0" borderId="28" xfId="0" applyFont="1" applyBorder="1" applyAlignment="1">
      <alignment vertical="center" wrapText="1"/>
    </xf>
    <xf numFmtId="0" fontId="19" fillId="0" borderId="28" xfId="0" applyFont="1" applyBorder="1" applyAlignment="1">
      <alignment horizontal="center" vertical="center" wrapText="1"/>
    </xf>
    <xf numFmtId="0" fontId="19" fillId="0" borderId="29" xfId="0" applyFont="1" applyBorder="1" applyAlignment="1">
      <alignment vertical="center"/>
    </xf>
    <xf numFmtId="0" fontId="19" fillId="0" borderId="28" xfId="0" applyFont="1" applyBorder="1" applyAlignment="1">
      <alignment horizontal="right" vertical="center" wrapText="1"/>
    </xf>
    <xf numFmtId="0" fontId="19" fillId="0" borderId="28" xfId="0" applyFont="1" applyBorder="1" applyAlignment="1">
      <alignment vertical="center"/>
    </xf>
    <xf numFmtId="0" fontId="19" fillId="0" borderId="32" xfId="0" applyFont="1" applyBorder="1" applyAlignment="1">
      <alignment horizontal="right" vertical="center" wrapText="1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vertical="center"/>
    </xf>
    <xf numFmtId="0" fontId="19" fillId="0" borderId="0" xfId="0" applyFont="1" applyAlignment="1">
      <alignment horizontal="center" vertical="center" wrapText="1"/>
    </xf>
    <xf numFmtId="0" fontId="19" fillId="0" borderId="30" xfId="0" applyFont="1" applyBorder="1" applyAlignment="1">
      <alignment vertical="center"/>
    </xf>
    <xf numFmtId="0" fontId="19" fillId="0" borderId="0" xfId="0" applyFont="1" applyAlignment="1">
      <alignment horizontal="right" vertical="center" wrapText="1"/>
    </xf>
    <xf numFmtId="0" fontId="19" fillId="0" borderId="32" xfId="0" applyFont="1" applyBorder="1" applyAlignment="1">
      <alignment vertical="center"/>
    </xf>
    <xf numFmtId="0" fontId="5" fillId="0" borderId="25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25" xfId="0" applyFont="1" applyBorder="1"/>
    <xf numFmtId="0" fontId="5" fillId="0" borderId="1" xfId="0" applyFont="1" applyBorder="1"/>
    <xf numFmtId="0" fontId="7" fillId="2" borderId="0" xfId="0" applyFont="1" applyFill="1" applyProtection="1">
      <protection locked="0"/>
    </xf>
    <xf numFmtId="0" fontId="5" fillId="6" borderId="33" xfId="0" applyFont="1" applyFill="1" applyBorder="1" applyAlignment="1">
      <alignment horizontal="center"/>
    </xf>
    <xf numFmtId="0" fontId="5" fillId="6" borderId="34" xfId="0" applyFont="1" applyFill="1" applyBorder="1" applyAlignment="1">
      <alignment horizontal="center"/>
    </xf>
    <xf numFmtId="0" fontId="5" fillId="0" borderId="0" xfId="2" applyFont="1"/>
    <xf numFmtId="49" fontId="5" fillId="0" borderId="0" xfId="2" applyNumberFormat="1" applyFont="1" applyAlignment="1">
      <alignment horizontal="left"/>
    </xf>
    <xf numFmtId="49" fontId="27" fillId="0" borderId="0" xfId="3" applyNumberFormat="1" applyFont="1" applyAlignment="1">
      <alignment horizontal="left"/>
    </xf>
    <xf numFmtId="0" fontId="0" fillId="0" borderId="0" xfId="0" applyAlignment="1">
      <alignment horizontal="center"/>
    </xf>
    <xf numFmtId="0" fontId="5" fillId="7" borderId="36" xfId="0" applyFont="1" applyFill="1" applyBorder="1" applyAlignment="1">
      <alignment horizontal="center"/>
    </xf>
    <xf numFmtId="0" fontId="5" fillId="7" borderId="37" xfId="0" applyFont="1" applyFill="1" applyBorder="1" applyAlignment="1">
      <alignment horizontal="center"/>
    </xf>
    <xf numFmtId="0" fontId="28" fillId="0" borderId="0" xfId="0" applyFont="1" applyAlignment="1">
      <alignment horizontal="center"/>
    </xf>
    <xf numFmtId="0" fontId="28" fillId="0" borderId="0" xfId="0" applyFont="1" applyAlignment="1">
      <alignment horizontal="left"/>
    </xf>
    <xf numFmtId="0" fontId="29" fillId="0" borderId="0" xfId="0" applyFont="1" applyAlignment="1">
      <alignment horizontal="center"/>
    </xf>
    <xf numFmtId="0" fontId="5" fillId="9" borderId="0" xfId="0" applyFont="1" applyFill="1" applyProtection="1">
      <protection locked="0"/>
    </xf>
    <xf numFmtId="49" fontId="5" fillId="0" borderId="0" xfId="0" applyNumberFormat="1" applyFont="1"/>
    <xf numFmtId="166" fontId="5" fillId="0" borderId="0" xfId="0" applyNumberFormat="1" applyFont="1"/>
    <xf numFmtId="0" fontId="5" fillId="0" borderId="33" xfId="0" quotePrefix="1" applyFont="1" applyBorder="1"/>
    <xf numFmtId="0" fontId="5" fillId="0" borderId="34" xfId="0" quotePrefix="1" applyFont="1" applyBorder="1"/>
    <xf numFmtId="0" fontId="24" fillId="0" borderId="0" xfId="0" applyFont="1" applyAlignment="1">
      <alignment horizontal="center"/>
    </xf>
    <xf numFmtId="0" fontId="5" fillId="0" borderId="38" xfId="0" applyFont="1" applyBorder="1"/>
    <xf numFmtId="0" fontId="5" fillId="0" borderId="39" xfId="0" applyFont="1" applyBorder="1"/>
    <xf numFmtId="0" fontId="5" fillId="6" borderId="35" xfId="0" applyFont="1" applyFill="1" applyBorder="1" applyAlignment="1">
      <alignment horizontal="center"/>
    </xf>
    <xf numFmtId="0" fontId="5" fillId="0" borderId="35" xfId="0" quotePrefix="1" applyFont="1" applyBorder="1"/>
    <xf numFmtId="0" fontId="5" fillId="10" borderId="0" xfId="4" applyFont="1" applyFill="1"/>
    <xf numFmtId="0" fontId="5" fillId="10" borderId="0" xfId="0" applyFont="1" applyFill="1"/>
    <xf numFmtId="0" fontId="5" fillId="10" borderId="0" xfId="0" applyFont="1" applyFill="1" applyAlignment="1">
      <alignment horizontal="center"/>
    </xf>
    <xf numFmtId="0" fontId="5" fillId="10" borderId="0" xfId="5" applyFont="1" applyFill="1"/>
    <xf numFmtId="0" fontId="5" fillId="0" borderId="0" xfId="5" applyFont="1"/>
    <xf numFmtId="0" fontId="5" fillId="0" borderId="0" xfId="0" applyFont="1" applyProtection="1">
      <protection locked="0"/>
    </xf>
    <xf numFmtId="0" fontId="31" fillId="11" borderId="0" xfId="0" applyFont="1" applyFill="1"/>
    <xf numFmtId="0" fontId="7" fillId="0" borderId="40" xfId="0" applyFont="1" applyBorder="1" applyAlignment="1">
      <alignment horizontal="center"/>
    </xf>
    <xf numFmtId="0" fontId="7" fillId="0" borderId="41" xfId="0" applyFont="1" applyBorder="1" applyAlignment="1">
      <alignment horizontal="center"/>
    </xf>
    <xf numFmtId="0" fontId="7" fillId="0" borderId="42" xfId="0" applyFont="1" applyBorder="1" applyAlignment="1">
      <alignment horizontal="center"/>
    </xf>
    <xf numFmtId="0" fontId="5" fillId="8" borderId="35" xfId="0" applyFont="1" applyFill="1" applyBorder="1" applyProtection="1">
      <protection locked="0"/>
    </xf>
    <xf numFmtId="0" fontId="5" fillId="8" borderId="35" xfId="0" applyFont="1" applyFill="1" applyBorder="1" applyAlignment="1" applyProtection="1">
      <alignment horizontal="center"/>
      <protection locked="0"/>
    </xf>
    <xf numFmtId="14" fontId="5" fillId="8" borderId="35" xfId="0" applyNumberFormat="1" applyFont="1" applyFill="1" applyBorder="1" applyProtection="1">
      <protection locked="0"/>
    </xf>
    <xf numFmtId="14" fontId="5" fillId="10" borderId="0" xfId="4" applyNumberFormat="1" applyFont="1" applyFill="1"/>
    <xf numFmtId="0" fontId="5" fillId="0" borderId="43" xfId="0" applyFont="1" applyBorder="1"/>
    <xf numFmtId="0" fontId="5" fillId="0" borderId="44" xfId="0" applyFont="1" applyBorder="1"/>
    <xf numFmtId="0" fontId="5" fillId="0" borderId="45" xfId="0" applyFont="1" applyBorder="1"/>
  </cellXfs>
  <cellStyles count="7">
    <cellStyle name="Hyperlink" xfId="3" builtinId="8"/>
    <cellStyle name="Normal" xfId="0" builtinId="0"/>
    <cellStyle name="Normal 2" xfId="2" xr:uid="{00000000-0005-0000-0000-000002000000}"/>
    <cellStyle name="Normal 2 2" xfId="6" xr:uid="{00000000-0005-0000-0000-000003000000}"/>
    <cellStyle name="Normal 3" xfId="4" xr:uid="{00000000-0005-0000-0000-000004000000}"/>
    <cellStyle name="Normal 4" xfId="5" xr:uid="{00000000-0005-0000-0000-000005000000}"/>
    <cellStyle name="Normal_Sheet1" xfId="1" xr:uid="{00000000-0005-0000-0000-000006000000}"/>
  </cellStyles>
  <dxfs count="30">
    <dxf>
      <font>
        <b val="0"/>
        <condense val="0"/>
        <extend val="0"/>
        <color indexed="8"/>
      </font>
    </dxf>
    <dxf>
      <fill>
        <patternFill>
          <bgColor rgb="FFFE5050"/>
        </patternFill>
      </fill>
    </dxf>
    <dxf>
      <font>
        <color rgb="FF00B050"/>
      </font>
    </dxf>
    <dxf>
      <font>
        <b/>
        <i val="0"/>
        <color rgb="FFFF0000"/>
      </font>
      <fill>
        <patternFill>
          <bgColor rgb="FFFFCCCC"/>
        </patternFill>
      </fill>
    </dxf>
    <dxf>
      <font>
        <b val="0"/>
        <condense val="0"/>
        <extend val="0"/>
        <color indexed="10"/>
      </font>
    </dxf>
    <dxf>
      <font>
        <b val="0"/>
        <condense val="0"/>
        <extend val="0"/>
        <color indexed="10"/>
      </font>
    </dxf>
    <dxf>
      <font>
        <b val="0"/>
        <condense val="0"/>
        <extend val="0"/>
        <color indexed="10"/>
      </font>
    </dxf>
    <dxf>
      <font>
        <b val="0"/>
        <condense val="0"/>
        <extend val="0"/>
        <color indexed="10"/>
      </font>
    </dxf>
    <dxf>
      <font>
        <b val="0"/>
        <condense val="0"/>
        <extend val="0"/>
        <color indexed="10"/>
      </font>
    </dxf>
    <dxf>
      <font>
        <b val="0"/>
        <condense val="0"/>
        <extend val="0"/>
        <color indexed="10"/>
      </font>
    </dxf>
    <dxf>
      <font>
        <b val="0"/>
        <condense val="0"/>
        <extend val="0"/>
        <color indexed="10"/>
      </font>
    </dxf>
    <dxf>
      <font>
        <b val="0"/>
        <condense val="0"/>
        <extend val="0"/>
        <color indexed="10"/>
      </font>
    </dxf>
    <dxf>
      <font>
        <b val="0"/>
        <condense val="0"/>
        <extend val="0"/>
        <color indexed="10"/>
      </font>
    </dxf>
    <dxf>
      <font>
        <b val="0"/>
        <condense val="0"/>
        <extend val="0"/>
        <color indexed="10"/>
      </font>
    </dxf>
    <dxf>
      <font>
        <b val="0"/>
        <condense val="0"/>
        <extend val="0"/>
        <color indexed="10"/>
      </font>
    </dxf>
    <dxf>
      <font>
        <b val="0"/>
        <condense val="0"/>
        <extend val="0"/>
        <color indexed="10"/>
      </font>
    </dxf>
    <dxf>
      <font>
        <b val="0"/>
        <condense val="0"/>
        <extend val="0"/>
        <color indexed="1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</dxfs>
  <tableStyles count="0" defaultTableStyle="TableStyleMedium9" defaultPivotStyle="PivotStyleLight16"/>
  <colors>
    <mruColors>
      <color rgb="FFFFFF66"/>
      <color rgb="FFFE5050"/>
      <color rgb="FFFF3505"/>
      <color rgb="FFFF451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</xdr:row>
      <xdr:rowOff>0</xdr:rowOff>
    </xdr:from>
    <xdr:to>
      <xdr:col>11</xdr:col>
      <xdr:colOff>11431</xdr:colOff>
      <xdr:row>37</xdr:row>
      <xdr:rowOff>146686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2228850" y="161925"/>
          <a:ext cx="4888231" cy="597598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n-GB" sz="1200" b="1" i="0" u="none" strike="noStrike" baseline="0">
              <a:solidFill>
                <a:srgbClr val="000000"/>
              </a:solidFill>
              <a:latin typeface="+mj-lt"/>
            </a:rPr>
            <a:t>Instructions</a:t>
          </a:r>
          <a:endParaRPr lang="en-GB" sz="1000" b="1" i="0" u="none" strike="noStrike" baseline="0">
            <a:solidFill>
              <a:srgbClr val="000000"/>
            </a:solidFill>
            <a:latin typeface="+mj-lt"/>
          </a:endParaRPr>
        </a:p>
        <a:p>
          <a:pPr algn="l" rtl="0">
            <a:defRPr sz="1000"/>
          </a:pPr>
          <a:endParaRPr lang="en-GB" sz="1000" b="1" i="0" u="none" strike="noStrike" baseline="0">
            <a:solidFill>
              <a:srgbClr val="000000"/>
            </a:solidFill>
            <a:latin typeface="+mn-lt"/>
          </a:endParaRPr>
        </a:p>
        <a:p>
          <a:pPr algn="l" rtl="0">
            <a:defRPr sz="1000"/>
          </a:pPr>
          <a:r>
            <a:rPr lang="en-GB" sz="1100" b="1" i="0" u="none" strike="noStrike" baseline="0">
              <a:solidFill>
                <a:srgbClr val="000000"/>
              </a:solidFill>
              <a:latin typeface="+mn-lt"/>
              <a:cs typeface="Arial" pitchFamily="34" charset="0"/>
            </a:rPr>
            <a:t>The yellow cells (found on sheets with yellow tabs) are for your input.</a:t>
          </a:r>
        </a:p>
        <a:p>
          <a:pPr algn="l" rtl="0">
            <a:defRPr sz="1000"/>
          </a:pPr>
          <a:endParaRPr lang="en-GB" sz="1100" b="0" i="0" u="none" strike="noStrike" baseline="0">
            <a:solidFill>
              <a:srgbClr val="000000"/>
            </a:solidFill>
            <a:latin typeface="+mn-lt"/>
            <a:cs typeface="Arial" pitchFamily="34" charset="0"/>
          </a:endParaRPr>
        </a:p>
        <a:p>
          <a:pPr algn="l" rtl="0">
            <a:defRPr sz="1000"/>
          </a:pPr>
          <a:r>
            <a:rPr lang="en-GB" sz="1100" b="0" i="0" u="none" strike="noStrike" baseline="0">
              <a:solidFill>
                <a:srgbClr val="000000"/>
              </a:solidFill>
              <a:latin typeface="+mn-lt"/>
              <a:cs typeface="Arial" pitchFamily="34" charset="0"/>
            </a:rPr>
            <a:t>1  Fill in the number of teams on the left.  This is crucial!</a:t>
          </a:r>
        </a:p>
        <a:p>
          <a:pPr algn="l" rtl="0">
            <a:defRPr sz="1000"/>
          </a:pPr>
          <a:endParaRPr lang="en-GB" sz="1100" b="1" i="0" u="none" strike="noStrike" baseline="0">
            <a:solidFill>
              <a:srgbClr val="000000"/>
            </a:solidFill>
            <a:latin typeface="+mn-lt"/>
            <a:cs typeface="Arial" pitchFamily="34" charset="0"/>
          </a:endParaRPr>
        </a:p>
        <a:p>
          <a:pPr algn="l" rtl="0">
            <a:defRPr sz="1000"/>
          </a:pPr>
          <a:r>
            <a:rPr lang="en-GB" sz="1100" b="0" i="0" u="none" strike="noStrike" baseline="0">
              <a:solidFill>
                <a:srgbClr val="000000"/>
              </a:solidFill>
              <a:latin typeface="+mn-lt"/>
              <a:cs typeface="Arial" pitchFamily="34" charset="0"/>
            </a:rPr>
            <a:t>2  Print and cut up the </a:t>
          </a:r>
          <a:r>
            <a:rPr lang="en-GB" sz="1100" b="1" i="0" u="none" strike="noStrike" baseline="0">
              <a:solidFill>
                <a:srgbClr val="000000"/>
              </a:solidFill>
              <a:latin typeface="+mn-lt"/>
              <a:cs typeface="Arial" pitchFamily="34" charset="0"/>
            </a:rPr>
            <a:t>ResultSlips </a:t>
          </a:r>
          <a:r>
            <a:rPr lang="en-GB" sz="1100" b="0" i="0" u="none" strike="noStrike" baseline="0">
              <a:solidFill>
                <a:srgbClr val="000000"/>
              </a:solidFill>
              <a:latin typeface="+mn-lt"/>
              <a:cs typeface="Arial" pitchFamily="34" charset="0"/>
            </a:rPr>
            <a:t>sheet. </a:t>
          </a:r>
          <a:r>
            <a:rPr lang="en-GB" sz="1100" b="0" i="0" baseline="0">
              <a:effectLst/>
              <a:latin typeface="+mn-lt"/>
              <a:ea typeface="+mn-ea"/>
              <a:cs typeface="Arial" pitchFamily="34" charset="0"/>
            </a:rPr>
            <a:t>To avoid getting lots of surplus sheets y</a:t>
          </a:r>
          <a:r>
            <a:rPr lang="en-GB" sz="1100" b="0" i="0" u="none" strike="noStrike" baseline="0">
              <a:solidFill>
                <a:srgbClr val="000000"/>
              </a:solidFill>
              <a:latin typeface="+mn-lt"/>
              <a:cs typeface="Arial" pitchFamily="34" charset="0"/>
            </a:rPr>
            <a:t>ou may have to adjust the print area. Put out the round 1 slips</a:t>
          </a:r>
        </a:p>
        <a:p>
          <a:pPr algn="l" rtl="0">
            <a:defRPr sz="1000"/>
          </a:pPr>
          <a:endParaRPr lang="en-GB" sz="1100" b="1" i="0" u="none" strike="noStrike" baseline="0">
            <a:solidFill>
              <a:srgbClr val="000000"/>
            </a:solidFill>
            <a:latin typeface="+mn-lt"/>
            <a:cs typeface="Arial" pitchFamily="34" charset="0"/>
          </a:endParaRPr>
        </a:p>
        <a:p>
          <a:pPr algn="l" rtl="0">
            <a:defRPr sz="1000"/>
          </a:pPr>
          <a:r>
            <a:rPr lang="en-GB" sz="1100" b="0" i="0" u="none" strike="noStrike" baseline="0">
              <a:solidFill>
                <a:srgbClr val="000000"/>
              </a:solidFill>
              <a:latin typeface="+mn-lt"/>
              <a:cs typeface="Arial" pitchFamily="34" charset="0"/>
            </a:rPr>
            <a:t>3  As letters are allocated, type the names of the teams on the </a:t>
          </a:r>
          <a:r>
            <a:rPr lang="en-GB" sz="1100" b="1" i="0" u="none" strike="noStrike" baseline="0">
              <a:solidFill>
                <a:srgbClr val="000000"/>
              </a:solidFill>
              <a:latin typeface="+mn-lt"/>
              <a:cs typeface="Arial" pitchFamily="34" charset="0"/>
            </a:rPr>
            <a:t>Teams</a:t>
          </a:r>
          <a:r>
            <a:rPr lang="en-GB" sz="1100" b="0" i="0" u="none" strike="noStrike" baseline="0">
              <a:solidFill>
                <a:srgbClr val="000000"/>
              </a:solidFill>
              <a:latin typeface="+mn-lt"/>
              <a:cs typeface="Arial" pitchFamily="34" charset="0"/>
            </a:rPr>
            <a:t> sheet.</a:t>
          </a:r>
        </a:p>
        <a:p>
          <a:pPr algn="l" rtl="0">
            <a:defRPr sz="1000"/>
          </a:pPr>
          <a:endParaRPr lang="en-GB" sz="1100" b="0" i="0" u="none" strike="noStrike" baseline="0">
            <a:solidFill>
              <a:srgbClr val="000000"/>
            </a:solidFill>
            <a:latin typeface="+mn-lt"/>
            <a:cs typeface="Arial" pitchFamily="34" charset="0"/>
          </a:endParaRPr>
        </a:p>
        <a:p>
          <a:pPr algn="l" rtl="0">
            <a:defRPr sz="1000"/>
          </a:pPr>
          <a:r>
            <a:rPr lang="en-GB" sz="1100" b="0" i="0" u="none" strike="noStrike" baseline="0">
              <a:solidFill>
                <a:srgbClr val="000000"/>
              </a:solidFill>
              <a:latin typeface="+mn-lt"/>
              <a:cs typeface="Arial" pitchFamily="34" charset="0"/>
            </a:rPr>
            <a:t>4  Print the </a:t>
          </a:r>
          <a:r>
            <a:rPr lang="en-GB" sz="1100" b="1" i="0" u="none" strike="noStrike" baseline="0">
              <a:solidFill>
                <a:srgbClr val="000000"/>
              </a:solidFill>
              <a:latin typeface="+mn-lt"/>
              <a:cs typeface="Arial" pitchFamily="34" charset="0"/>
            </a:rPr>
            <a:t>TeamSheets</a:t>
          </a:r>
          <a:r>
            <a:rPr lang="en-GB" sz="1100" b="0" i="0" u="none" strike="noStrike" baseline="0">
              <a:solidFill>
                <a:srgbClr val="000000"/>
              </a:solidFill>
              <a:latin typeface="+mn-lt"/>
              <a:cs typeface="Arial" pitchFamily="34" charset="0"/>
            </a:rPr>
            <a:t> sheet.  Cut it up and hand each team its slip, so that they can see who is playing whom.</a:t>
          </a:r>
        </a:p>
        <a:p>
          <a:pPr algn="l" rtl="0">
            <a:defRPr sz="1000"/>
          </a:pPr>
          <a:endParaRPr lang="en-GB" sz="1100" b="0" i="0" u="none" strike="noStrike" baseline="0">
            <a:solidFill>
              <a:srgbClr val="000000"/>
            </a:solidFill>
            <a:latin typeface="+mn-lt"/>
            <a:cs typeface="Arial" pitchFamily="34" charset="0"/>
          </a:endParaRPr>
        </a:p>
        <a:p>
          <a:pPr algn="l" rtl="0">
            <a:defRPr sz="1000"/>
          </a:pPr>
          <a:r>
            <a:rPr lang="en-GB" sz="1100" b="0" i="0" u="none" strike="noStrike" baseline="0">
              <a:solidFill>
                <a:srgbClr val="000000"/>
              </a:solidFill>
              <a:latin typeface="+mn-lt"/>
              <a:cs typeface="Arial" pitchFamily="34" charset="0"/>
            </a:rPr>
            <a:t>5  From the declaration forms, type or paste in the details on the </a:t>
          </a:r>
          <a:r>
            <a:rPr lang="en-GB" sz="1100" b="1" i="0" u="none" strike="noStrike" baseline="0">
              <a:solidFill>
                <a:srgbClr val="000000"/>
              </a:solidFill>
              <a:latin typeface="+mn-lt"/>
              <a:cs typeface="Arial" pitchFamily="34" charset="0"/>
            </a:rPr>
            <a:t>PlayerDetails</a:t>
          </a:r>
          <a:r>
            <a:rPr lang="en-GB" sz="1100" b="0" i="0" u="none" strike="noStrike" baseline="0">
              <a:solidFill>
                <a:srgbClr val="000000"/>
              </a:solidFill>
              <a:latin typeface="+mn-lt"/>
              <a:cs typeface="Arial" pitchFamily="34" charset="0"/>
            </a:rPr>
            <a:t> sheet.</a:t>
          </a:r>
        </a:p>
        <a:p>
          <a:pPr algn="l" rtl="0">
            <a:defRPr sz="1000"/>
          </a:pPr>
          <a:endParaRPr lang="en-GB" sz="1100" b="0" i="0" u="none" strike="noStrike" baseline="0">
            <a:solidFill>
              <a:srgbClr val="000000"/>
            </a:solidFill>
            <a:latin typeface="+mn-lt"/>
            <a:cs typeface="Arial" pitchFamily="34" charset="0"/>
          </a:endParaRPr>
        </a:p>
        <a:p>
          <a:pPr algn="l" rtl="0">
            <a:defRPr sz="1000"/>
          </a:pPr>
          <a:r>
            <a:rPr lang="en-GB" sz="1100" b="0" i="0" u="none" strike="noStrike" baseline="0">
              <a:solidFill>
                <a:srgbClr val="000000"/>
              </a:solidFill>
              <a:latin typeface="+mn-lt"/>
              <a:cs typeface="Arial" pitchFamily="34" charset="0"/>
            </a:rPr>
            <a:t>6  Paste the names of the players into the appropriate cells on the </a:t>
          </a:r>
          <a:r>
            <a:rPr lang="en-GB" sz="1100" b="1" i="0" u="none" strike="noStrike" baseline="0">
              <a:solidFill>
                <a:srgbClr val="000000"/>
              </a:solidFill>
              <a:latin typeface="+mn-lt"/>
              <a:cs typeface="Arial" pitchFamily="34" charset="0"/>
            </a:rPr>
            <a:t>TeamDeclarations</a:t>
          </a:r>
          <a:r>
            <a:rPr lang="en-GB" sz="1100" b="0" i="0" u="none" strike="noStrike" baseline="0">
              <a:solidFill>
                <a:srgbClr val="000000"/>
              </a:solidFill>
              <a:latin typeface="+mn-lt"/>
              <a:cs typeface="Arial" pitchFamily="34" charset="0"/>
            </a:rPr>
            <a:t> sheet.</a:t>
          </a:r>
        </a:p>
        <a:p>
          <a:pPr algn="l" rtl="0">
            <a:defRPr sz="1000"/>
          </a:pPr>
          <a:endParaRPr lang="en-GB" sz="1100" b="0" i="0" u="none" strike="noStrike" baseline="0">
            <a:solidFill>
              <a:srgbClr val="000000"/>
            </a:solidFill>
            <a:latin typeface="+mn-lt"/>
            <a:cs typeface="Arial" pitchFamily="34" charset="0"/>
          </a:endParaRPr>
        </a:p>
        <a:p>
          <a:pPr algn="l" rtl="0">
            <a:defRPr sz="1000"/>
          </a:pPr>
          <a:r>
            <a:rPr lang="en-GB" sz="1100" b="1" i="0" u="none" strike="noStrike" baseline="0">
              <a:solidFill>
                <a:srgbClr val="000000"/>
              </a:solidFill>
              <a:latin typeface="+mj-lt"/>
              <a:cs typeface="Arial" pitchFamily="34" charset="0"/>
            </a:rPr>
            <a:t>Each Round</a:t>
          </a:r>
          <a:endParaRPr lang="en-GB" sz="1100" b="0" i="0" u="none" strike="noStrike" baseline="0">
            <a:solidFill>
              <a:srgbClr val="000000"/>
            </a:solidFill>
            <a:latin typeface="+mj-lt"/>
            <a:cs typeface="Arial" pitchFamily="34" charset="0"/>
          </a:endParaRPr>
        </a:p>
        <a:p>
          <a:pPr algn="l" rtl="0">
            <a:defRPr sz="1000"/>
          </a:pPr>
          <a:endParaRPr lang="en-GB" sz="1100" b="0" i="0" u="none" strike="noStrike" baseline="0">
            <a:solidFill>
              <a:srgbClr val="000000"/>
            </a:solidFill>
            <a:latin typeface="+mn-lt"/>
            <a:cs typeface="Arial" pitchFamily="34" charset="0"/>
          </a:endParaRPr>
        </a:p>
        <a:p>
          <a:pPr algn="l" rtl="0">
            <a:defRPr sz="1000"/>
          </a:pPr>
          <a:r>
            <a:rPr lang="en-GB" sz="1100" b="0" i="0" u="none" strike="noStrike" baseline="0">
              <a:solidFill>
                <a:srgbClr val="000000"/>
              </a:solidFill>
              <a:latin typeface="+mn-lt"/>
              <a:cs typeface="Arial" pitchFamily="34" charset="0"/>
            </a:rPr>
            <a:t>a. If any reserves have been swapped into the main team, type their names in the appropriate place on the </a:t>
          </a:r>
          <a:r>
            <a:rPr lang="en-GB" sz="1100" b="1" i="0" u="none" strike="noStrike" baseline="0">
              <a:solidFill>
                <a:srgbClr val="000000"/>
              </a:solidFill>
              <a:latin typeface="+mn-lt"/>
              <a:cs typeface="Arial" pitchFamily="34" charset="0"/>
            </a:rPr>
            <a:t>PlayerDeclarations</a:t>
          </a:r>
          <a:r>
            <a:rPr lang="en-GB" sz="1100" b="0" i="0" u="none" strike="noStrike" baseline="0">
              <a:solidFill>
                <a:srgbClr val="000000"/>
              </a:solidFill>
              <a:latin typeface="+mn-lt"/>
              <a:cs typeface="Arial" pitchFamily="34" charset="0"/>
            </a:rPr>
            <a:t> sheet.</a:t>
          </a:r>
        </a:p>
        <a:p>
          <a:pPr algn="l" rtl="0">
            <a:defRPr sz="1000"/>
          </a:pPr>
          <a:endParaRPr lang="en-GB" sz="1100" b="0" i="0" u="none" strike="noStrike" baseline="0">
            <a:solidFill>
              <a:srgbClr val="000000"/>
            </a:solidFill>
            <a:latin typeface="+mn-lt"/>
            <a:cs typeface="Arial" pitchFamily="34" charset="0"/>
          </a:endParaRPr>
        </a:p>
        <a:p>
          <a:pPr algn="l" rtl="0">
            <a:defRPr sz="1000"/>
          </a:pPr>
          <a:r>
            <a:rPr lang="en-GB" sz="1100" b="0" i="0" u="none" strike="noStrike" baseline="0">
              <a:solidFill>
                <a:srgbClr val="000000"/>
              </a:solidFill>
              <a:latin typeface="+mn-lt"/>
              <a:cs typeface="Arial" pitchFamily="34" charset="0"/>
            </a:rPr>
            <a:t>b. As results come in, input them on the </a:t>
          </a:r>
          <a:r>
            <a:rPr lang="en-GB" sz="1100" b="1" i="0" u="none" strike="noStrike" baseline="0">
              <a:solidFill>
                <a:srgbClr val="000000"/>
              </a:solidFill>
              <a:latin typeface="+mn-lt"/>
              <a:cs typeface="Arial" pitchFamily="34" charset="0"/>
            </a:rPr>
            <a:t>ResultsInput</a:t>
          </a:r>
          <a:r>
            <a:rPr lang="en-GB" sz="1100" b="0" i="0" u="none" strike="noStrike" baseline="0">
              <a:solidFill>
                <a:srgbClr val="000000"/>
              </a:solidFill>
              <a:latin typeface="+mn-lt"/>
              <a:cs typeface="Arial" pitchFamily="34" charset="0"/>
            </a:rPr>
            <a:t> sheet.  They don't have to be in table order.  Check that the player codes match.  If you're missing a result or have a duplicate, sorting the yellow cells will help you to identify the problem.  The collated list on the Pairings sheet may also help.</a:t>
          </a:r>
        </a:p>
        <a:p>
          <a:pPr algn="l" rtl="0">
            <a:defRPr sz="1000"/>
          </a:pPr>
          <a:endParaRPr lang="en-GB" sz="1100" b="0" i="0" u="none" strike="noStrike" baseline="0">
            <a:solidFill>
              <a:srgbClr val="000000"/>
            </a:solidFill>
            <a:latin typeface="+mn-lt"/>
            <a:cs typeface="Arial" pitchFamily="34" charset="0"/>
          </a:endParaRPr>
        </a:p>
        <a:p>
          <a:pPr algn="l" rtl="0">
            <a:defRPr sz="1000"/>
          </a:pPr>
          <a:r>
            <a:rPr lang="en-GB" sz="1100" b="0" i="0" u="none" strike="noStrike" baseline="0">
              <a:solidFill>
                <a:srgbClr val="000000"/>
              </a:solidFill>
              <a:latin typeface="+mn-lt"/>
              <a:cs typeface="Arial" pitchFamily="34" charset="0"/>
            </a:rPr>
            <a:t>c. At the end of the round, sort the </a:t>
          </a:r>
          <a:r>
            <a:rPr lang="en-GB" sz="1100" b="1" i="0" u="none" strike="noStrike" baseline="0">
              <a:solidFill>
                <a:srgbClr val="000000"/>
              </a:solidFill>
              <a:latin typeface="+mn-lt"/>
              <a:cs typeface="Arial" pitchFamily="34" charset="0"/>
            </a:rPr>
            <a:t>Teams</a:t>
          </a:r>
          <a:r>
            <a:rPr lang="en-GB" sz="1100" b="0" i="0" u="none" strike="noStrike" baseline="0">
              <a:solidFill>
                <a:srgbClr val="000000"/>
              </a:solidFill>
              <a:latin typeface="+mn-lt"/>
              <a:cs typeface="Arial" pitchFamily="34" charset="0"/>
            </a:rPr>
            <a:t> sheet into position order and print for display.  Print one copy of the </a:t>
          </a:r>
          <a:r>
            <a:rPr lang="en-GB" sz="1100" b="1" i="0" u="none" strike="noStrike" baseline="0">
              <a:solidFill>
                <a:srgbClr val="000000"/>
              </a:solidFill>
              <a:latin typeface="+mn-lt"/>
              <a:cs typeface="Arial" pitchFamily="34" charset="0"/>
            </a:rPr>
            <a:t>TeamResults</a:t>
          </a:r>
          <a:r>
            <a:rPr lang="en-GB" sz="1100" b="0" i="0" u="none" strike="noStrike" baseline="0">
              <a:solidFill>
                <a:srgbClr val="000000"/>
              </a:solidFill>
              <a:latin typeface="+mn-lt"/>
              <a:cs typeface="Arial" pitchFamily="34" charset="0"/>
            </a:rPr>
            <a:t> sheet for each team. You may wish to adjust the print area or the page-breaks.</a:t>
          </a:r>
        </a:p>
        <a:p>
          <a:pPr algn="l" rtl="0">
            <a:defRPr sz="1000"/>
          </a:pPr>
          <a:endParaRPr lang="en-GB" sz="1000" b="0" i="0" u="none" strike="noStrike" baseline="0">
            <a:solidFill>
              <a:srgbClr val="000000"/>
            </a:solidFill>
            <a:latin typeface="+mn-lt"/>
            <a:cs typeface="Arial" pitchFamily="34" charset="0"/>
          </a:endParaRPr>
        </a:p>
        <a:p>
          <a:pPr algn="l" rtl="0">
            <a:defRPr sz="1000"/>
          </a:pPr>
          <a:r>
            <a:rPr lang="en-GB" sz="850" b="0" i="1" u="none" strike="noStrike" baseline="0">
              <a:solidFill>
                <a:srgbClr val="000000"/>
              </a:solidFill>
              <a:latin typeface="+mn-lt"/>
              <a:cs typeface="Arial" pitchFamily="34" charset="0"/>
            </a:rPr>
            <a:t>Basic design of this spreadsheet is by Roger Thetford, Oxfordshire.</a:t>
          </a:r>
        </a:p>
        <a:p>
          <a:pPr algn="l" rtl="0">
            <a:defRPr sz="1000"/>
          </a:pPr>
          <a:r>
            <a:rPr lang="en-GB" sz="850" b="0" i="1" u="none" strike="noStrike" baseline="0">
              <a:solidFill>
                <a:srgbClr val="000000"/>
              </a:solidFill>
              <a:latin typeface="+mn-lt"/>
              <a:cs typeface="Arial" pitchFamily="34" charset="0"/>
            </a:rPr>
            <a:t>It is designed to provide feedback to the teams during the event and to facilitate</a:t>
          </a:r>
        </a:p>
        <a:p>
          <a:pPr algn="l" rtl="0">
            <a:defRPr sz="1000"/>
          </a:pPr>
          <a:r>
            <a:rPr lang="en-GB" sz="850" b="0" i="1" u="none" strike="noStrike" baseline="0">
              <a:solidFill>
                <a:srgbClr val="000000"/>
              </a:solidFill>
              <a:latin typeface="+mn-lt"/>
              <a:cs typeface="Arial" pitchFamily="34" charset="0"/>
            </a:rPr>
            <a:t>post-event uploading of results to the site http://www.oxford</a:t>
          </a:r>
          <a:r>
            <a:rPr lang="en-GB" sz="850" b="0" i="1" u="none" strike="noStrike" baseline="0">
              <a:solidFill>
                <a:srgbClr val="000000"/>
              </a:solidFill>
              <a:latin typeface="+mn-lt"/>
            </a:rPr>
            <a:t>fusion.com/epsca/</a:t>
          </a:r>
          <a:endParaRPr lang="en-GB">
            <a:latin typeface="+mn-lt"/>
          </a:endParaRPr>
        </a:p>
      </xdr:txBody>
    </xdr:sp>
    <xdr:clientData/>
  </xdr:twoCellAnchor>
  <xdr:twoCellAnchor>
    <xdr:from>
      <xdr:col>12</xdr:col>
      <xdr:colOff>0</xdr:colOff>
      <xdr:row>1</xdr:row>
      <xdr:rowOff>0</xdr:rowOff>
    </xdr:from>
    <xdr:to>
      <xdr:col>18</xdr:col>
      <xdr:colOff>0</xdr:colOff>
      <xdr:row>24</xdr:row>
      <xdr:rowOff>19050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7715250" y="161925"/>
          <a:ext cx="3657600" cy="3743325"/>
        </a:xfrm>
        <a:prstGeom prst="rect">
          <a:avLst/>
        </a:prstGeom>
        <a:solidFill>
          <a:schemeClr val="accent3">
            <a:lumMod val="40000"/>
            <a:lumOff val="60000"/>
          </a:schemeClr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 b="1">
              <a:latin typeface="+mj-lt"/>
            </a:rPr>
            <a:t>Grading</a:t>
          </a:r>
        </a:p>
        <a:p>
          <a:endParaRPr lang="en-GB" sz="1100"/>
        </a:p>
        <a:p>
          <a:r>
            <a:rPr lang="en-GB" sz="1100"/>
            <a:t>The green tabs </a:t>
          </a:r>
          <a:r>
            <a:rPr lang="en-GB" sz="1100" b="1"/>
            <a:t>Header</a:t>
          </a:r>
          <a:r>
            <a:rPr lang="en-GB" sz="1100"/>
            <a:t>, </a:t>
          </a:r>
          <a:r>
            <a:rPr lang="en-GB" sz="1100" b="1"/>
            <a:t>Player_List</a:t>
          </a:r>
          <a:r>
            <a:rPr lang="en-GB" sz="1100"/>
            <a:t> and </a:t>
          </a:r>
          <a:r>
            <a:rPr lang="en-GB" sz="1100" b="1"/>
            <a:t>Results_List </a:t>
          </a:r>
          <a:r>
            <a:rPr lang="en-GB" sz="1100"/>
            <a:t>give the information required for ECF grading. The</a:t>
          </a:r>
          <a:r>
            <a:rPr lang="en-GB" sz="1100" baseline="0"/>
            <a:t> CountyCodes tab contains a list of 'Club Codes' for English counties. </a:t>
          </a:r>
        </a:p>
        <a:p>
          <a:endParaRPr lang="en-GB" sz="1100" baseline="0"/>
        </a:p>
        <a:p>
          <a:r>
            <a:rPr lang="en-GB" sz="1100" baseline="0"/>
            <a:t>At the end of the event:</a:t>
          </a:r>
        </a:p>
        <a:p>
          <a:endParaRPr lang="en-GB" sz="1100" baseline="0"/>
        </a:p>
        <a:p>
          <a:r>
            <a:rPr lang="en-GB" sz="1100" baseline="0"/>
            <a:t>1  Fill in the event information on the </a:t>
          </a:r>
          <a:r>
            <a:rPr lang="en-GB" sz="1100" b="1" baseline="0"/>
            <a:t>Header</a:t>
          </a:r>
          <a:r>
            <a:rPr lang="en-GB" sz="1100" baseline="0"/>
            <a:t> sheet.</a:t>
          </a:r>
        </a:p>
        <a:p>
          <a:endParaRPr lang="en-GB" sz="1100" baseline="0"/>
        </a:p>
        <a:p>
          <a:r>
            <a:rPr lang="en-GB" sz="1100" baseline="0"/>
            <a:t>2  Copy the player and results data and 'paste values' </a:t>
          </a:r>
          <a:r>
            <a:rPr lang="en-GB" sz="1100" i="1" baseline="0"/>
            <a:t>in situ</a:t>
          </a:r>
          <a:r>
            <a:rPr lang="en-GB" sz="1100" baseline="0"/>
            <a:t>, so that the formulae are overwritten by the values. (This ensures that changes elsewhere don't affect the grading data.)</a:t>
          </a:r>
        </a:p>
        <a:p>
          <a:endParaRPr lang="en-GB" sz="1100" baseline="0"/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1100" baseline="0"/>
            <a:t>3  </a:t>
          </a:r>
          <a:r>
            <a:rPr lang="en-GB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Delete any defaults from the </a:t>
          </a:r>
          <a:r>
            <a:rPr lang="en-GB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Results_List</a:t>
          </a:r>
          <a:r>
            <a:rPr lang="en-GB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 They should be obvious as one or both of the PINs will be zero.</a:t>
          </a:r>
          <a:endParaRPr lang="en-GB">
            <a:effectLst/>
          </a:endParaRPr>
        </a:p>
        <a:p>
          <a:endParaRPr lang="en-GB" sz="1100" baseline="0"/>
        </a:p>
        <a:p>
          <a:r>
            <a:rPr lang="en-GB" sz="1100" baseline="0"/>
            <a:t>4  (If desired) delete the sheets that are not required for grading input.</a:t>
          </a:r>
        </a:p>
        <a:p>
          <a:endParaRPr lang="en-GB" sz="1100" baseline="0"/>
        </a:p>
        <a:p>
          <a:endParaRPr lang="en-GB" sz="1100"/>
        </a:p>
        <a:p>
          <a:endParaRPr lang="en-GB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Jamboree_20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Teams"/>
      <sheetName val="TeamSheets"/>
      <sheetName val="ResultsInput"/>
      <sheetName val="TeamResults"/>
      <sheetName val="TeamDeclarations"/>
      <sheetName val="PlayerDetails"/>
      <sheetName val="ResultSlips"/>
      <sheetName val="Pairings"/>
      <sheetName val="AllPairings"/>
      <sheetName val="UserSheet"/>
      <sheetName val="Header"/>
      <sheetName val="Player_List"/>
      <sheetName val="Results_List"/>
      <sheetName val="CountyCodes"/>
    </sheetNames>
    <sheetDataSet>
      <sheetData sheetId="0">
        <row r="1">
          <cell r="A1">
            <v>10</v>
          </cell>
        </row>
      </sheetData>
      <sheetData sheetId="1">
        <row r="2">
          <cell r="C2" t="str">
            <v>a</v>
          </cell>
        </row>
      </sheetData>
      <sheetData sheetId="2"/>
      <sheetData sheetId="3"/>
      <sheetData sheetId="4"/>
      <sheetData sheetId="5"/>
      <sheetData sheetId="6">
        <row r="3">
          <cell r="B3" t="str">
            <v>A01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3"/>
  </sheetPr>
  <dimension ref="A1:B5"/>
  <sheetViews>
    <sheetView workbookViewId="0">
      <selection activeCell="A4" sqref="A4"/>
    </sheetView>
  </sheetViews>
  <sheetFormatPr defaultRowHeight="13" x14ac:dyDescent="0.3"/>
  <cols>
    <col min="2" max="2" width="21" customWidth="1"/>
    <col min="3" max="3" width="3.26953125" customWidth="1"/>
  </cols>
  <sheetData>
    <row r="1" spans="1:2" ht="13.5" x14ac:dyDescent="0.3">
      <c r="A1" s="98">
        <v>6</v>
      </c>
      <c r="B1" s="48" t="s">
        <v>0</v>
      </c>
    </row>
    <row r="2" spans="1:2" ht="13.5" x14ac:dyDescent="0.3">
      <c r="A2" s="48">
        <v>10</v>
      </c>
      <c r="B2" s="48" t="s">
        <v>1</v>
      </c>
    </row>
    <row r="3" spans="1:2" ht="13.5" x14ac:dyDescent="0.3">
      <c r="A3" s="48">
        <f>A1*A2/2</f>
        <v>30</v>
      </c>
      <c r="B3" s="48" t="s">
        <v>2</v>
      </c>
    </row>
    <row r="4" spans="1:2" ht="13.5" x14ac:dyDescent="0.3">
      <c r="A4" s="48">
        <v>2</v>
      </c>
      <c r="B4" s="48" t="s">
        <v>3</v>
      </c>
    </row>
    <row r="5" spans="1:2" ht="13.5" x14ac:dyDescent="0.3">
      <c r="A5" s="48">
        <f>MATCH(A1,AllPairings!A:A,0)</f>
        <v>122</v>
      </c>
      <c r="B5" s="48" t="s">
        <v>4</v>
      </c>
    </row>
  </sheetData>
  <sheetProtection sheet="1" objects="1" scenarios="1" formatCells="0" formatColumns="0" formatRows="0"/>
  <phoneticPr fontId="9" type="noConversion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D2269"/>
  <sheetViews>
    <sheetView tabSelected="1" workbookViewId="0">
      <pane ySplit="1" topLeftCell="A150" activePane="bottomLeft" state="frozen"/>
      <selection pane="bottomLeft" activeCell="A12" sqref="A12"/>
    </sheetView>
  </sheetViews>
  <sheetFormatPr defaultColWidth="9.1796875" defaultRowHeight="13.5" x14ac:dyDescent="0.3"/>
  <cols>
    <col min="1" max="1" width="12" style="26" customWidth="1"/>
    <col min="2" max="3" width="9.1796875" style="26"/>
    <col min="4" max="16384" width="9.1796875" style="25"/>
  </cols>
  <sheetData>
    <row r="1" spans="1:14" s="57" customFormat="1" ht="25.5" customHeight="1" x14ac:dyDescent="0.3">
      <c r="A1" s="60" t="s">
        <v>201</v>
      </c>
      <c r="B1" s="61" t="s">
        <v>29</v>
      </c>
      <c r="C1" s="61" t="s">
        <v>182</v>
      </c>
      <c r="D1" s="61" t="s">
        <v>25</v>
      </c>
      <c r="E1" s="61" t="s">
        <v>26</v>
      </c>
      <c r="F1" s="61" t="s">
        <v>183</v>
      </c>
      <c r="G1" s="62" t="s">
        <v>198</v>
      </c>
      <c r="H1" s="62" t="s">
        <v>199</v>
      </c>
      <c r="J1" s="61" t="s">
        <v>26</v>
      </c>
      <c r="K1" s="61" t="s">
        <v>25</v>
      </c>
      <c r="M1" s="48" t="s">
        <v>184</v>
      </c>
      <c r="N1" s="25" t="s">
        <v>764</v>
      </c>
    </row>
    <row r="2" spans="1:14" x14ac:dyDescent="0.3">
      <c r="A2" s="94">
        <v>3</v>
      </c>
      <c r="B2" s="94">
        <v>1</v>
      </c>
      <c r="C2" s="94">
        <v>1</v>
      </c>
      <c r="D2" s="96" t="s">
        <v>51</v>
      </c>
      <c r="E2" s="96" t="s">
        <v>31</v>
      </c>
      <c r="J2" s="96"/>
      <c r="K2" s="96"/>
    </row>
    <row r="3" spans="1:14" x14ac:dyDescent="0.3">
      <c r="A3" s="94">
        <v>3</v>
      </c>
      <c r="B3" s="94">
        <v>1</v>
      </c>
      <c r="C3" s="94">
        <v>2</v>
      </c>
      <c r="D3" s="96" t="s">
        <v>33</v>
      </c>
      <c r="E3" s="96" t="s">
        <v>61</v>
      </c>
      <c r="J3" s="96"/>
      <c r="K3" s="96"/>
    </row>
    <row r="4" spans="1:14" x14ac:dyDescent="0.3">
      <c r="A4" s="94">
        <v>3</v>
      </c>
      <c r="B4" s="94">
        <v>1</v>
      </c>
      <c r="C4" s="94">
        <v>3</v>
      </c>
      <c r="D4" s="96" t="s">
        <v>62</v>
      </c>
      <c r="E4" s="96" t="s">
        <v>52</v>
      </c>
      <c r="J4" s="96"/>
      <c r="K4" s="96"/>
    </row>
    <row r="5" spans="1:14" x14ac:dyDescent="0.3">
      <c r="A5" s="94">
        <v>3</v>
      </c>
      <c r="B5" s="94">
        <v>1</v>
      </c>
      <c r="C5" s="94">
        <v>4</v>
      </c>
      <c r="D5" s="96" t="s">
        <v>53</v>
      </c>
      <c r="E5" s="96" t="s">
        <v>63</v>
      </c>
      <c r="J5" s="96"/>
      <c r="K5" s="96"/>
    </row>
    <row r="6" spans="1:14" x14ac:dyDescent="0.3">
      <c r="A6" s="94">
        <v>3</v>
      </c>
      <c r="B6" s="94">
        <v>1</v>
      </c>
      <c r="C6" s="94">
        <v>5</v>
      </c>
      <c r="D6" s="96" t="s">
        <v>64</v>
      </c>
      <c r="E6" s="96" t="s">
        <v>35</v>
      </c>
      <c r="J6" s="96"/>
      <c r="K6" s="96"/>
    </row>
    <row r="7" spans="1:14" x14ac:dyDescent="0.3">
      <c r="A7" s="94">
        <v>3</v>
      </c>
      <c r="B7" s="94">
        <v>1</v>
      </c>
      <c r="C7" s="94">
        <v>6</v>
      </c>
      <c r="D7" s="96" t="s">
        <v>37</v>
      </c>
      <c r="E7" s="96" t="s">
        <v>54</v>
      </c>
      <c r="J7" s="96"/>
      <c r="K7" s="96"/>
    </row>
    <row r="8" spans="1:14" x14ac:dyDescent="0.3">
      <c r="A8" s="94">
        <v>3</v>
      </c>
      <c r="B8" s="94">
        <v>1</v>
      </c>
      <c r="C8" s="94">
        <v>7</v>
      </c>
      <c r="D8" s="96" t="s">
        <v>65</v>
      </c>
      <c r="E8" s="96" t="s">
        <v>55</v>
      </c>
      <c r="J8" s="96"/>
      <c r="K8" s="96"/>
    </row>
    <row r="9" spans="1:14" x14ac:dyDescent="0.3">
      <c r="A9" s="94">
        <v>3</v>
      </c>
      <c r="B9" s="94">
        <v>1</v>
      </c>
      <c r="C9" s="94">
        <v>8</v>
      </c>
      <c r="D9" s="96" t="s">
        <v>56</v>
      </c>
      <c r="E9" s="96" t="s">
        <v>39</v>
      </c>
      <c r="J9" s="96"/>
      <c r="K9" s="96"/>
    </row>
    <row r="10" spans="1:14" x14ac:dyDescent="0.3">
      <c r="A10" s="94">
        <v>3</v>
      </c>
      <c r="B10" s="94">
        <v>1</v>
      </c>
      <c r="C10" s="94">
        <v>9</v>
      </c>
      <c r="D10" s="96" t="s">
        <v>41</v>
      </c>
      <c r="E10" s="96" t="s">
        <v>66</v>
      </c>
      <c r="J10" s="96"/>
      <c r="K10" s="96"/>
    </row>
    <row r="11" spans="1:14" x14ac:dyDescent="0.3">
      <c r="A11" s="94">
        <v>3</v>
      </c>
      <c r="B11" s="94">
        <v>1</v>
      </c>
      <c r="C11" s="94">
        <v>10</v>
      </c>
      <c r="D11" s="96" t="s">
        <v>67</v>
      </c>
      <c r="E11" s="96" t="s">
        <v>43</v>
      </c>
      <c r="J11" s="96"/>
      <c r="K11" s="96"/>
    </row>
    <row r="12" spans="1:14" x14ac:dyDescent="0.3">
      <c r="A12" s="94">
        <v>3</v>
      </c>
      <c r="B12" s="94">
        <v>1</v>
      </c>
      <c r="C12" s="94">
        <v>11</v>
      </c>
      <c r="D12" s="96" t="s">
        <v>45</v>
      </c>
      <c r="E12" s="96" t="s">
        <v>57</v>
      </c>
      <c r="J12" s="96"/>
      <c r="K12" s="96"/>
    </row>
    <row r="13" spans="1:14" x14ac:dyDescent="0.3">
      <c r="A13" s="94">
        <v>3</v>
      </c>
      <c r="B13" s="94">
        <v>1</v>
      </c>
      <c r="C13" s="94">
        <v>12</v>
      </c>
      <c r="D13" s="96" t="s">
        <v>58</v>
      </c>
      <c r="E13" s="96" t="s">
        <v>68</v>
      </c>
      <c r="J13" s="96"/>
      <c r="K13" s="96"/>
    </row>
    <row r="14" spans="1:14" x14ac:dyDescent="0.3">
      <c r="A14" s="94">
        <v>3</v>
      </c>
      <c r="B14" s="94">
        <v>1</v>
      </c>
      <c r="C14" s="94">
        <v>13</v>
      </c>
      <c r="D14" s="96" t="s">
        <v>47</v>
      </c>
      <c r="E14" s="96" t="s">
        <v>69</v>
      </c>
      <c r="J14" s="96"/>
      <c r="K14" s="96"/>
    </row>
    <row r="15" spans="1:14" x14ac:dyDescent="0.3">
      <c r="A15" s="94">
        <v>3</v>
      </c>
      <c r="B15" s="94">
        <v>1</v>
      </c>
      <c r="C15" s="94">
        <v>14</v>
      </c>
      <c r="D15" s="96" t="s">
        <v>70</v>
      </c>
      <c r="E15" s="96" t="s">
        <v>59</v>
      </c>
      <c r="J15" s="96"/>
      <c r="K15" s="96"/>
    </row>
    <row r="16" spans="1:14" x14ac:dyDescent="0.3">
      <c r="A16" s="94">
        <v>3</v>
      </c>
      <c r="B16" s="94">
        <v>1</v>
      </c>
      <c r="C16" s="94">
        <v>15</v>
      </c>
      <c r="D16" s="96" t="s">
        <v>60</v>
      </c>
      <c r="E16" s="96" t="s">
        <v>49</v>
      </c>
      <c r="J16" s="96"/>
      <c r="K16" s="96"/>
    </row>
    <row r="17" spans="1:11" x14ac:dyDescent="0.3">
      <c r="A17" s="94">
        <v>3</v>
      </c>
      <c r="B17" s="94">
        <v>2</v>
      </c>
      <c r="C17" s="94">
        <v>1</v>
      </c>
      <c r="D17" s="96" t="s">
        <v>61</v>
      </c>
      <c r="E17" s="96" t="s">
        <v>51</v>
      </c>
      <c r="J17" s="96"/>
      <c r="K17" s="96"/>
    </row>
    <row r="18" spans="1:11" x14ac:dyDescent="0.3">
      <c r="A18" s="94">
        <v>3</v>
      </c>
      <c r="B18" s="94">
        <v>2</v>
      </c>
      <c r="C18" s="94">
        <v>2</v>
      </c>
      <c r="D18" s="96" t="s">
        <v>31</v>
      </c>
      <c r="E18" s="96" t="s">
        <v>62</v>
      </c>
      <c r="J18" s="96"/>
      <c r="K18" s="96"/>
    </row>
    <row r="19" spans="1:11" x14ac:dyDescent="0.3">
      <c r="A19" s="94">
        <v>3</v>
      </c>
      <c r="B19" s="94">
        <v>2</v>
      </c>
      <c r="C19" s="94">
        <v>3</v>
      </c>
      <c r="D19" s="96" t="s">
        <v>52</v>
      </c>
      <c r="E19" s="96" t="s">
        <v>33</v>
      </c>
      <c r="J19" s="96"/>
      <c r="K19" s="96"/>
    </row>
    <row r="20" spans="1:11" x14ac:dyDescent="0.3">
      <c r="A20" s="94">
        <v>3</v>
      </c>
      <c r="B20" s="94">
        <v>2</v>
      </c>
      <c r="C20" s="94">
        <v>4</v>
      </c>
      <c r="D20" s="96" t="s">
        <v>35</v>
      </c>
      <c r="E20" s="96" t="s">
        <v>53</v>
      </c>
      <c r="J20" s="96"/>
      <c r="K20" s="96"/>
    </row>
    <row r="21" spans="1:11" x14ac:dyDescent="0.3">
      <c r="A21" s="94">
        <v>3</v>
      </c>
      <c r="B21" s="94">
        <v>2</v>
      </c>
      <c r="C21" s="94">
        <v>5</v>
      </c>
      <c r="D21" s="96" t="s">
        <v>63</v>
      </c>
      <c r="E21" s="96" t="s">
        <v>37</v>
      </c>
      <c r="J21" s="96"/>
      <c r="K21" s="96"/>
    </row>
    <row r="22" spans="1:11" x14ac:dyDescent="0.3">
      <c r="A22" s="94">
        <v>3</v>
      </c>
      <c r="B22" s="94">
        <v>2</v>
      </c>
      <c r="C22" s="94">
        <v>6</v>
      </c>
      <c r="D22" s="96" t="s">
        <v>54</v>
      </c>
      <c r="E22" s="96" t="s">
        <v>64</v>
      </c>
      <c r="J22" s="96"/>
      <c r="K22" s="96"/>
    </row>
    <row r="23" spans="1:11" x14ac:dyDescent="0.3">
      <c r="A23" s="94">
        <v>3</v>
      </c>
      <c r="B23" s="94">
        <v>2</v>
      </c>
      <c r="C23" s="94">
        <v>7</v>
      </c>
      <c r="D23" s="96" t="s">
        <v>39</v>
      </c>
      <c r="E23" s="96" t="s">
        <v>65</v>
      </c>
      <c r="J23" s="96"/>
      <c r="K23" s="96"/>
    </row>
    <row r="24" spans="1:11" x14ac:dyDescent="0.3">
      <c r="A24" s="94">
        <v>3</v>
      </c>
      <c r="B24" s="94">
        <v>2</v>
      </c>
      <c r="C24" s="94">
        <v>8</v>
      </c>
      <c r="D24" s="96" t="s">
        <v>55</v>
      </c>
      <c r="E24" s="96" t="s">
        <v>41</v>
      </c>
      <c r="J24" s="96"/>
      <c r="K24" s="96"/>
    </row>
    <row r="25" spans="1:11" x14ac:dyDescent="0.3">
      <c r="A25" s="94">
        <v>3</v>
      </c>
      <c r="B25" s="94">
        <v>2</v>
      </c>
      <c r="C25" s="94">
        <v>9</v>
      </c>
      <c r="D25" s="96" t="s">
        <v>66</v>
      </c>
      <c r="E25" s="96" t="s">
        <v>56</v>
      </c>
      <c r="J25" s="96"/>
      <c r="K25" s="96"/>
    </row>
    <row r="26" spans="1:11" x14ac:dyDescent="0.3">
      <c r="A26" s="94">
        <v>3</v>
      </c>
      <c r="B26" s="94">
        <v>2</v>
      </c>
      <c r="C26" s="94">
        <v>10</v>
      </c>
      <c r="D26" s="96" t="s">
        <v>57</v>
      </c>
      <c r="E26" s="96" t="s">
        <v>67</v>
      </c>
      <c r="J26" s="96"/>
      <c r="K26" s="96"/>
    </row>
    <row r="27" spans="1:11" x14ac:dyDescent="0.3">
      <c r="A27" s="94">
        <v>3</v>
      </c>
      <c r="B27" s="94">
        <v>2</v>
      </c>
      <c r="C27" s="94">
        <v>11</v>
      </c>
      <c r="D27" s="96" t="s">
        <v>43</v>
      </c>
      <c r="E27" s="96" t="s">
        <v>58</v>
      </c>
      <c r="J27" s="96"/>
      <c r="K27" s="96"/>
    </row>
    <row r="28" spans="1:11" x14ac:dyDescent="0.3">
      <c r="A28" s="94">
        <v>3</v>
      </c>
      <c r="B28" s="94">
        <v>2</v>
      </c>
      <c r="C28" s="94">
        <v>12</v>
      </c>
      <c r="D28" s="96" t="s">
        <v>68</v>
      </c>
      <c r="E28" s="96" t="s">
        <v>45</v>
      </c>
      <c r="J28" s="96"/>
      <c r="K28" s="96"/>
    </row>
    <row r="29" spans="1:11" x14ac:dyDescent="0.3">
      <c r="A29" s="94">
        <v>3</v>
      </c>
      <c r="B29" s="94">
        <v>2</v>
      </c>
      <c r="C29" s="94">
        <v>13</v>
      </c>
      <c r="D29" s="96" t="s">
        <v>59</v>
      </c>
      <c r="E29" s="96" t="s">
        <v>47</v>
      </c>
      <c r="J29" s="96"/>
      <c r="K29" s="96"/>
    </row>
    <row r="30" spans="1:11" x14ac:dyDescent="0.3">
      <c r="A30" s="94">
        <v>3</v>
      </c>
      <c r="B30" s="94">
        <v>2</v>
      </c>
      <c r="C30" s="94">
        <v>14</v>
      </c>
      <c r="D30" s="96" t="s">
        <v>69</v>
      </c>
      <c r="E30" s="96" t="s">
        <v>60</v>
      </c>
      <c r="J30" s="96"/>
      <c r="K30" s="96"/>
    </row>
    <row r="31" spans="1:11" x14ac:dyDescent="0.3">
      <c r="A31" s="94">
        <v>3</v>
      </c>
      <c r="B31" s="94">
        <v>2</v>
      </c>
      <c r="C31" s="94">
        <v>15</v>
      </c>
      <c r="D31" s="96" t="s">
        <v>49</v>
      </c>
      <c r="E31" s="96" t="s">
        <v>70</v>
      </c>
      <c r="J31" s="96"/>
      <c r="K31" s="96"/>
    </row>
    <row r="32" spans="1:11" x14ac:dyDescent="0.3">
      <c r="A32" s="94">
        <v>4</v>
      </c>
      <c r="B32" s="94">
        <v>1</v>
      </c>
      <c r="C32" s="94">
        <v>1</v>
      </c>
      <c r="D32" s="96" t="s">
        <v>51</v>
      </c>
      <c r="E32" s="96" t="s">
        <v>71</v>
      </c>
      <c r="F32" s="96"/>
      <c r="G32" s="96"/>
      <c r="J32" s="96"/>
      <c r="K32" s="96"/>
    </row>
    <row r="33" spans="1:11" x14ac:dyDescent="0.3">
      <c r="A33" s="94">
        <v>4</v>
      </c>
      <c r="B33" s="94">
        <v>1</v>
      </c>
      <c r="C33" s="94">
        <v>2</v>
      </c>
      <c r="D33" s="96" t="s">
        <v>61</v>
      </c>
      <c r="E33" s="96" t="s">
        <v>31</v>
      </c>
      <c r="F33" s="96"/>
      <c r="G33" s="96"/>
      <c r="J33" s="96"/>
      <c r="K33" s="96"/>
    </row>
    <row r="34" spans="1:11" x14ac:dyDescent="0.3">
      <c r="A34" s="94">
        <v>4</v>
      </c>
      <c r="B34" s="94">
        <v>1</v>
      </c>
      <c r="C34" s="94">
        <v>3</v>
      </c>
      <c r="D34" s="96" t="s">
        <v>62</v>
      </c>
      <c r="E34" s="96" t="s">
        <v>52</v>
      </c>
      <c r="J34" s="96"/>
      <c r="K34" s="96"/>
    </row>
    <row r="35" spans="1:11" x14ac:dyDescent="0.3">
      <c r="A35" s="94">
        <v>4</v>
      </c>
      <c r="B35" s="94">
        <v>1</v>
      </c>
      <c r="C35" s="94">
        <v>4</v>
      </c>
      <c r="D35" s="96" t="s">
        <v>72</v>
      </c>
      <c r="E35" s="96" t="s">
        <v>33</v>
      </c>
      <c r="J35" s="96"/>
      <c r="K35" s="96"/>
    </row>
    <row r="36" spans="1:11" x14ac:dyDescent="0.3">
      <c r="A36" s="94">
        <v>4</v>
      </c>
      <c r="B36" s="94">
        <v>1</v>
      </c>
      <c r="C36" s="94">
        <v>5</v>
      </c>
      <c r="D36" s="96" t="s">
        <v>35</v>
      </c>
      <c r="E36" s="96" t="s">
        <v>53</v>
      </c>
      <c r="J36" s="96"/>
      <c r="K36" s="96"/>
    </row>
    <row r="37" spans="1:11" x14ac:dyDescent="0.3">
      <c r="A37" s="94">
        <v>4</v>
      </c>
      <c r="B37" s="94">
        <v>1</v>
      </c>
      <c r="C37" s="94">
        <v>6</v>
      </c>
      <c r="D37" s="96" t="s">
        <v>73</v>
      </c>
      <c r="E37" s="96" t="s">
        <v>63</v>
      </c>
      <c r="J37" s="96"/>
      <c r="K37" s="96"/>
    </row>
    <row r="38" spans="1:11" x14ac:dyDescent="0.3">
      <c r="A38" s="94">
        <v>4</v>
      </c>
      <c r="B38" s="94">
        <v>1</v>
      </c>
      <c r="C38" s="94">
        <v>7</v>
      </c>
      <c r="D38" s="96" t="s">
        <v>54</v>
      </c>
      <c r="E38" s="96" t="s">
        <v>37</v>
      </c>
      <c r="J38" s="96"/>
      <c r="K38" s="96"/>
    </row>
    <row r="39" spans="1:11" x14ac:dyDescent="0.3">
      <c r="A39" s="94">
        <v>4</v>
      </c>
      <c r="B39" s="94">
        <v>1</v>
      </c>
      <c r="C39" s="94">
        <v>8</v>
      </c>
      <c r="D39" s="96" t="s">
        <v>74</v>
      </c>
      <c r="E39" s="96" t="s">
        <v>64</v>
      </c>
      <c r="J39" s="96"/>
      <c r="K39" s="96"/>
    </row>
    <row r="40" spans="1:11" x14ac:dyDescent="0.3">
      <c r="A40" s="94">
        <v>4</v>
      </c>
      <c r="B40" s="94">
        <v>1</v>
      </c>
      <c r="C40" s="94">
        <v>9</v>
      </c>
      <c r="D40" s="96" t="s">
        <v>39</v>
      </c>
      <c r="E40" s="96" t="s">
        <v>75</v>
      </c>
      <c r="J40" s="96"/>
      <c r="K40" s="96"/>
    </row>
    <row r="41" spans="1:11" x14ac:dyDescent="0.3">
      <c r="A41" s="94">
        <v>4</v>
      </c>
      <c r="B41" s="94">
        <v>1</v>
      </c>
      <c r="C41" s="94">
        <v>10</v>
      </c>
      <c r="D41" s="96" t="s">
        <v>65</v>
      </c>
      <c r="E41" s="96" t="s">
        <v>55</v>
      </c>
      <c r="J41" s="96"/>
      <c r="K41" s="96"/>
    </row>
    <row r="42" spans="1:11" x14ac:dyDescent="0.3">
      <c r="A42" s="94">
        <v>4</v>
      </c>
      <c r="B42" s="94">
        <v>1</v>
      </c>
      <c r="C42" s="94">
        <v>11</v>
      </c>
      <c r="D42" s="96" t="s">
        <v>56</v>
      </c>
      <c r="E42" s="96" t="s">
        <v>76</v>
      </c>
      <c r="J42" s="96"/>
      <c r="K42" s="96"/>
    </row>
    <row r="43" spans="1:11" x14ac:dyDescent="0.3">
      <c r="A43" s="94">
        <v>4</v>
      </c>
      <c r="B43" s="94">
        <v>1</v>
      </c>
      <c r="C43" s="94">
        <v>12</v>
      </c>
      <c r="D43" s="96" t="s">
        <v>41</v>
      </c>
      <c r="E43" s="96" t="s">
        <v>66</v>
      </c>
      <c r="J43" s="96"/>
      <c r="K43" s="96"/>
    </row>
    <row r="44" spans="1:11" x14ac:dyDescent="0.3">
      <c r="A44" s="94">
        <v>4</v>
      </c>
      <c r="B44" s="94">
        <v>1</v>
      </c>
      <c r="C44" s="94">
        <v>13</v>
      </c>
      <c r="D44" s="96" t="s">
        <v>67</v>
      </c>
      <c r="E44" s="96" t="s">
        <v>43</v>
      </c>
      <c r="J44" s="96"/>
      <c r="K44" s="96"/>
    </row>
    <row r="45" spans="1:11" x14ac:dyDescent="0.3">
      <c r="A45" s="94">
        <v>4</v>
      </c>
      <c r="B45" s="94">
        <v>1</v>
      </c>
      <c r="C45" s="94">
        <v>14</v>
      </c>
      <c r="D45" s="96" t="s">
        <v>77</v>
      </c>
      <c r="E45" s="96" t="s">
        <v>57</v>
      </c>
      <c r="J45" s="96"/>
      <c r="K45" s="96"/>
    </row>
    <row r="46" spans="1:11" x14ac:dyDescent="0.3">
      <c r="A46" s="94">
        <v>4</v>
      </c>
      <c r="B46" s="94">
        <v>1</v>
      </c>
      <c r="C46" s="94">
        <v>15</v>
      </c>
      <c r="D46" s="96" t="s">
        <v>68</v>
      </c>
      <c r="E46" s="96" t="s">
        <v>58</v>
      </c>
      <c r="J46" s="96"/>
      <c r="K46" s="96"/>
    </row>
    <row r="47" spans="1:11" x14ac:dyDescent="0.3">
      <c r="A47" s="94">
        <v>4</v>
      </c>
      <c r="B47" s="94">
        <v>1</v>
      </c>
      <c r="C47" s="94">
        <v>16</v>
      </c>
      <c r="D47" s="96" t="s">
        <v>45</v>
      </c>
      <c r="E47" s="96" t="s">
        <v>78</v>
      </c>
      <c r="J47" s="96"/>
      <c r="K47" s="96"/>
    </row>
    <row r="48" spans="1:11" x14ac:dyDescent="0.3">
      <c r="A48" s="94">
        <v>4</v>
      </c>
      <c r="B48" s="94">
        <v>1</v>
      </c>
      <c r="C48" s="94">
        <v>17</v>
      </c>
      <c r="D48" s="96" t="s">
        <v>79</v>
      </c>
      <c r="E48" s="96" t="s">
        <v>69</v>
      </c>
      <c r="J48" s="96"/>
      <c r="K48" s="96"/>
    </row>
    <row r="49" spans="1:11" x14ac:dyDescent="0.3">
      <c r="A49" s="94">
        <v>4</v>
      </c>
      <c r="B49" s="94">
        <v>1</v>
      </c>
      <c r="C49" s="94">
        <v>18</v>
      </c>
      <c r="D49" s="96" t="s">
        <v>47</v>
      </c>
      <c r="E49" s="96" t="s">
        <v>59</v>
      </c>
      <c r="J49" s="96"/>
      <c r="K49" s="96"/>
    </row>
    <row r="50" spans="1:11" x14ac:dyDescent="0.3">
      <c r="A50" s="94">
        <v>4</v>
      </c>
      <c r="B50" s="94">
        <v>1</v>
      </c>
      <c r="C50" s="94">
        <v>19</v>
      </c>
      <c r="D50" s="96" t="s">
        <v>60</v>
      </c>
      <c r="E50" s="96" t="s">
        <v>70</v>
      </c>
      <c r="J50" s="96"/>
      <c r="K50" s="96"/>
    </row>
    <row r="51" spans="1:11" x14ac:dyDescent="0.3">
      <c r="A51" s="94">
        <v>4</v>
      </c>
      <c r="B51" s="94">
        <v>1</v>
      </c>
      <c r="C51" s="94">
        <v>20</v>
      </c>
      <c r="D51" s="96" t="s">
        <v>80</v>
      </c>
      <c r="E51" s="96" t="s">
        <v>49</v>
      </c>
      <c r="J51" s="96"/>
      <c r="K51" s="96"/>
    </row>
    <row r="52" spans="1:11" x14ac:dyDescent="0.3">
      <c r="A52" s="94">
        <v>4</v>
      </c>
      <c r="B52" s="94">
        <v>2</v>
      </c>
      <c r="C52" s="94">
        <v>1</v>
      </c>
      <c r="D52" s="96" t="s">
        <v>71</v>
      </c>
      <c r="E52" s="96" t="s">
        <v>61</v>
      </c>
      <c r="F52" s="96"/>
      <c r="G52" s="96"/>
      <c r="J52" s="96"/>
      <c r="K52" s="96"/>
    </row>
    <row r="53" spans="1:11" x14ac:dyDescent="0.3">
      <c r="A53" s="94">
        <v>4</v>
      </c>
      <c r="B53" s="94">
        <v>2</v>
      </c>
      <c r="C53" s="94">
        <v>2</v>
      </c>
      <c r="D53" s="96" t="s">
        <v>31</v>
      </c>
      <c r="E53" s="96" t="s">
        <v>51</v>
      </c>
      <c r="F53" s="96"/>
      <c r="G53" s="96"/>
      <c r="J53" s="96"/>
      <c r="K53" s="96"/>
    </row>
    <row r="54" spans="1:11" x14ac:dyDescent="0.3">
      <c r="A54" s="94">
        <v>4</v>
      </c>
      <c r="B54" s="94">
        <v>2</v>
      </c>
      <c r="C54" s="94">
        <v>3</v>
      </c>
      <c r="D54" s="96" t="s">
        <v>33</v>
      </c>
      <c r="E54" s="96" t="s">
        <v>62</v>
      </c>
      <c r="J54" s="96"/>
      <c r="K54" s="96"/>
    </row>
    <row r="55" spans="1:11" x14ac:dyDescent="0.3">
      <c r="A55" s="94">
        <v>4</v>
      </c>
      <c r="B55" s="94">
        <v>2</v>
      </c>
      <c r="C55" s="94">
        <v>4</v>
      </c>
      <c r="D55" s="96" t="s">
        <v>52</v>
      </c>
      <c r="E55" s="96" t="s">
        <v>72</v>
      </c>
      <c r="J55" s="96"/>
      <c r="K55" s="96"/>
    </row>
    <row r="56" spans="1:11" x14ac:dyDescent="0.3">
      <c r="A56" s="94">
        <v>4</v>
      </c>
      <c r="B56" s="94">
        <v>2</v>
      </c>
      <c r="C56" s="94">
        <v>5</v>
      </c>
      <c r="D56" s="96" t="s">
        <v>63</v>
      </c>
      <c r="E56" s="96" t="s">
        <v>35</v>
      </c>
      <c r="J56" s="96"/>
      <c r="K56" s="96"/>
    </row>
    <row r="57" spans="1:11" x14ac:dyDescent="0.3">
      <c r="A57" s="94">
        <v>4</v>
      </c>
      <c r="B57" s="94">
        <v>2</v>
      </c>
      <c r="C57" s="94">
        <v>6</v>
      </c>
      <c r="D57" s="96" t="s">
        <v>53</v>
      </c>
      <c r="E57" s="96" t="s">
        <v>73</v>
      </c>
      <c r="J57" s="96"/>
      <c r="K57" s="96"/>
    </row>
    <row r="58" spans="1:11" x14ac:dyDescent="0.3">
      <c r="A58" s="94">
        <v>4</v>
      </c>
      <c r="B58" s="94">
        <v>2</v>
      </c>
      <c r="C58" s="94">
        <v>7</v>
      </c>
      <c r="D58" s="96" t="s">
        <v>64</v>
      </c>
      <c r="E58" s="96" t="s">
        <v>54</v>
      </c>
      <c r="J58" s="96"/>
      <c r="K58" s="96"/>
    </row>
    <row r="59" spans="1:11" x14ac:dyDescent="0.3">
      <c r="A59" s="94">
        <v>4</v>
      </c>
      <c r="B59" s="94">
        <v>2</v>
      </c>
      <c r="C59" s="94">
        <v>8</v>
      </c>
      <c r="D59" s="96" t="s">
        <v>37</v>
      </c>
      <c r="E59" s="96" t="s">
        <v>74</v>
      </c>
      <c r="J59" s="96"/>
      <c r="K59" s="96"/>
    </row>
    <row r="60" spans="1:11" x14ac:dyDescent="0.3">
      <c r="A60" s="94">
        <v>4</v>
      </c>
      <c r="B60" s="94">
        <v>2</v>
      </c>
      <c r="C60" s="94">
        <v>9</v>
      </c>
      <c r="D60" s="96" t="s">
        <v>55</v>
      </c>
      <c r="E60" s="96" t="s">
        <v>39</v>
      </c>
      <c r="J60" s="96"/>
      <c r="K60" s="96"/>
    </row>
    <row r="61" spans="1:11" x14ac:dyDescent="0.3">
      <c r="A61" s="94">
        <v>4</v>
      </c>
      <c r="B61" s="94">
        <v>2</v>
      </c>
      <c r="C61" s="94">
        <v>10</v>
      </c>
      <c r="D61" s="96" t="s">
        <v>75</v>
      </c>
      <c r="E61" s="96" t="s">
        <v>65</v>
      </c>
      <c r="J61" s="96"/>
      <c r="K61" s="96"/>
    </row>
    <row r="62" spans="1:11" x14ac:dyDescent="0.3">
      <c r="A62" s="94">
        <v>4</v>
      </c>
      <c r="B62" s="94">
        <v>2</v>
      </c>
      <c r="C62" s="94">
        <v>11</v>
      </c>
      <c r="D62" s="96" t="s">
        <v>66</v>
      </c>
      <c r="E62" s="96" t="s">
        <v>56</v>
      </c>
      <c r="J62" s="96"/>
      <c r="K62" s="96"/>
    </row>
    <row r="63" spans="1:11" x14ac:dyDescent="0.3">
      <c r="A63" s="94">
        <v>4</v>
      </c>
      <c r="B63" s="94">
        <v>2</v>
      </c>
      <c r="C63" s="94">
        <v>12</v>
      </c>
      <c r="D63" s="96" t="s">
        <v>76</v>
      </c>
      <c r="E63" s="96" t="s">
        <v>41</v>
      </c>
      <c r="J63" s="96"/>
      <c r="K63" s="96"/>
    </row>
    <row r="64" spans="1:11" x14ac:dyDescent="0.3">
      <c r="A64" s="94">
        <v>4</v>
      </c>
      <c r="B64" s="94">
        <v>2</v>
      </c>
      <c r="C64" s="94">
        <v>13</v>
      </c>
      <c r="D64" s="96" t="s">
        <v>57</v>
      </c>
      <c r="E64" s="96" t="s">
        <v>67</v>
      </c>
      <c r="J64" s="96"/>
      <c r="K64" s="96"/>
    </row>
    <row r="65" spans="1:11" x14ac:dyDescent="0.3">
      <c r="A65" s="94">
        <v>4</v>
      </c>
      <c r="B65" s="94">
        <v>2</v>
      </c>
      <c r="C65" s="94">
        <v>14</v>
      </c>
      <c r="D65" s="96" t="s">
        <v>43</v>
      </c>
      <c r="E65" s="96" t="s">
        <v>77</v>
      </c>
      <c r="J65" s="96"/>
      <c r="K65" s="96"/>
    </row>
    <row r="66" spans="1:11" x14ac:dyDescent="0.3">
      <c r="A66" s="94">
        <v>4</v>
      </c>
      <c r="B66" s="94">
        <v>2</v>
      </c>
      <c r="C66" s="94">
        <v>15</v>
      </c>
      <c r="D66" s="96" t="s">
        <v>58</v>
      </c>
      <c r="E66" s="96" t="s">
        <v>45</v>
      </c>
      <c r="J66" s="96"/>
      <c r="K66" s="96"/>
    </row>
    <row r="67" spans="1:11" x14ac:dyDescent="0.3">
      <c r="A67" s="94">
        <v>4</v>
      </c>
      <c r="B67" s="94">
        <v>2</v>
      </c>
      <c r="C67" s="94">
        <v>16</v>
      </c>
      <c r="D67" s="96" t="s">
        <v>78</v>
      </c>
      <c r="E67" s="96" t="s">
        <v>68</v>
      </c>
      <c r="J67" s="96"/>
      <c r="K67" s="96"/>
    </row>
    <row r="68" spans="1:11" x14ac:dyDescent="0.3">
      <c r="A68" s="94">
        <v>4</v>
      </c>
      <c r="B68" s="94">
        <v>2</v>
      </c>
      <c r="C68" s="94">
        <v>17</v>
      </c>
      <c r="D68" s="96" t="s">
        <v>59</v>
      </c>
      <c r="E68" s="96" t="s">
        <v>79</v>
      </c>
      <c r="J68" s="96"/>
      <c r="K68" s="96"/>
    </row>
    <row r="69" spans="1:11" x14ac:dyDescent="0.3">
      <c r="A69" s="94">
        <v>4</v>
      </c>
      <c r="B69" s="94">
        <v>2</v>
      </c>
      <c r="C69" s="94">
        <v>18</v>
      </c>
      <c r="D69" s="96" t="s">
        <v>69</v>
      </c>
      <c r="E69" s="96" t="s">
        <v>47</v>
      </c>
      <c r="J69" s="96"/>
      <c r="K69" s="96"/>
    </row>
    <row r="70" spans="1:11" x14ac:dyDescent="0.3">
      <c r="A70" s="94">
        <v>4</v>
      </c>
      <c r="B70" s="94">
        <v>2</v>
      </c>
      <c r="C70" s="94">
        <v>19</v>
      </c>
      <c r="D70" s="96" t="s">
        <v>70</v>
      </c>
      <c r="E70" s="96" t="s">
        <v>80</v>
      </c>
      <c r="J70" s="96"/>
      <c r="K70" s="96"/>
    </row>
    <row r="71" spans="1:11" x14ac:dyDescent="0.3">
      <c r="A71" s="94">
        <v>4</v>
      </c>
      <c r="B71" s="94">
        <v>2</v>
      </c>
      <c r="C71" s="94">
        <v>20</v>
      </c>
      <c r="D71" s="96" t="s">
        <v>49</v>
      </c>
      <c r="E71" s="96" t="s">
        <v>60</v>
      </c>
      <c r="G71" s="96" t="s">
        <v>61</v>
      </c>
      <c r="J71" s="96"/>
      <c r="K71" s="96"/>
    </row>
    <row r="72" spans="1:11" x14ac:dyDescent="0.3">
      <c r="A72" s="94">
        <v>5</v>
      </c>
      <c r="B72" s="94">
        <v>1</v>
      </c>
      <c r="C72" s="94">
        <v>1</v>
      </c>
      <c r="D72" s="96" t="s">
        <v>51</v>
      </c>
      <c r="E72" s="96" t="s">
        <v>31</v>
      </c>
      <c r="G72" s="96" t="s">
        <v>51</v>
      </c>
      <c r="J72" s="96"/>
      <c r="K72" s="96"/>
    </row>
    <row r="73" spans="1:11" x14ac:dyDescent="0.3">
      <c r="A73" s="94">
        <v>5</v>
      </c>
      <c r="B73" s="94">
        <v>1</v>
      </c>
      <c r="C73" s="94">
        <v>2</v>
      </c>
      <c r="D73" s="96" t="s">
        <v>61</v>
      </c>
      <c r="E73" s="96" t="s">
        <v>71</v>
      </c>
      <c r="J73" s="96"/>
      <c r="K73" s="96"/>
    </row>
    <row r="74" spans="1:11" x14ac:dyDescent="0.3">
      <c r="A74" s="94">
        <v>5</v>
      </c>
      <c r="B74" s="94">
        <v>1</v>
      </c>
      <c r="C74" s="94">
        <v>3</v>
      </c>
      <c r="D74" s="96" t="s">
        <v>33</v>
      </c>
      <c r="E74" s="96" t="s">
        <v>81</v>
      </c>
      <c r="J74" s="96"/>
      <c r="K74" s="96"/>
    </row>
    <row r="75" spans="1:11" x14ac:dyDescent="0.3">
      <c r="A75" s="94">
        <v>5</v>
      </c>
      <c r="B75" s="94">
        <v>1</v>
      </c>
      <c r="C75" s="94">
        <v>4</v>
      </c>
      <c r="D75" s="96" t="s">
        <v>82</v>
      </c>
      <c r="E75" s="96" t="s">
        <v>62</v>
      </c>
      <c r="J75" s="96"/>
      <c r="K75" s="96"/>
    </row>
    <row r="76" spans="1:11" x14ac:dyDescent="0.3">
      <c r="A76" s="94">
        <v>5</v>
      </c>
      <c r="B76" s="94">
        <v>1</v>
      </c>
      <c r="C76" s="94">
        <v>5</v>
      </c>
      <c r="D76" s="96" t="s">
        <v>72</v>
      </c>
      <c r="E76" s="96" t="s">
        <v>52</v>
      </c>
      <c r="J76" s="96"/>
      <c r="K76" s="96"/>
    </row>
    <row r="77" spans="1:11" x14ac:dyDescent="0.3">
      <c r="A77" s="94">
        <v>5</v>
      </c>
      <c r="B77" s="94">
        <v>1</v>
      </c>
      <c r="C77" s="94">
        <v>6</v>
      </c>
      <c r="D77" s="96" t="s">
        <v>73</v>
      </c>
      <c r="E77" s="96" t="s">
        <v>35</v>
      </c>
      <c r="J77" s="96"/>
      <c r="K77" s="96"/>
    </row>
    <row r="78" spans="1:11" x14ac:dyDescent="0.3">
      <c r="A78" s="94">
        <v>5</v>
      </c>
      <c r="B78" s="94">
        <v>1</v>
      </c>
      <c r="C78" s="94">
        <v>7</v>
      </c>
      <c r="D78" s="96" t="s">
        <v>63</v>
      </c>
      <c r="E78" s="96" t="s">
        <v>53</v>
      </c>
      <c r="J78" s="96"/>
      <c r="K78" s="96"/>
    </row>
    <row r="79" spans="1:11" x14ac:dyDescent="0.3">
      <c r="A79" s="94">
        <v>5</v>
      </c>
      <c r="B79" s="94">
        <v>1</v>
      </c>
      <c r="C79" s="94">
        <v>8</v>
      </c>
      <c r="D79" s="96" t="s">
        <v>74</v>
      </c>
      <c r="E79" s="96" t="s">
        <v>83</v>
      </c>
      <c r="J79" s="96"/>
      <c r="K79" s="96"/>
    </row>
    <row r="80" spans="1:11" x14ac:dyDescent="0.3">
      <c r="A80" s="94">
        <v>5</v>
      </c>
      <c r="B80" s="94">
        <v>1</v>
      </c>
      <c r="C80" s="94">
        <v>9</v>
      </c>
      <c r="D80" s="96" t="s">
        <v>84</v>
      </c>
      <c r="E80" s="96" t="s">
        <v>54</v>
      </c>
      <c r="J80" s="96"/>
      <c r="K80" s="96"/>
    </row>
    <row r="81" spans="1:11" x14ac:dyDescent="0.3">
      <c r="A81" s="94">
        <v>5</v>
      </c>
      <c r="B81" s="94">
        <v>1</v>
      </c>
      <c r="C81" s="94">
        <v>10</v>
      </c>
      <c r="D81" s="96" t="s">
        <v>64</v>
      </c>
      <c r="E81" s="96" t="s">
        <v>37</v>
      </c>
      <c r="J81" s="96"/>
      <c r="K81" s="96"/>
    </row>
    <row r="82" spans="1:11" x14ac:dyDescent="0.3">
      <c r="A82" s="94">
        <v>5</v>
      </c>
      <c r="B82" s="94">
        <v>1</v>
      </c>
      <c r="C82" s="94">
        <v>11</v>
      </c>
      <c r="D82" s="96" t="s">
        <v>55</v>
      </c>
      <c r="E82" s="96" t="s">
        <v>65</v>
      </c>
      <c r="J82" s="96"/>
      <c r="K82" s="96"/>
    </row>
    <row r="83" spans="1:11" x14ac:dyDescent="0.3">
      <c r="A83" s="94">
        <v>5</v>
      </c>
      <c r="B83" s="94">
        <v>1</v>
      </c>
      <c r="C83" s="94">
        <v>12</v>
      </c>
      <c r="D83" s="96" t="s">
        <v>39</v>
      </c>
      <c r="E83" s="96" t="s">
        <v>75</v>
      </c>
      <c r="J83" s="96"/>
      <c r="K83" s="96"/>
    </row>
    <row r="84" spans="1:11" x14ac:dyDescent="0.3">
      <c r="A84" s="94">
        <v>5</v>
      </c>
      <c r="B84" s="94">
        <v>1</v>
      </c>
      <c r="C84" s="94">
        <v>13</v>
      </c>
      <c r="D84" s="96" t="s">
        <v>76</v>
      </c>
      <c r="E84" s="96" t="s">
        <v>85</v>
      </c>
      <c r="J84" s="96"/>
      <c r="K84" s="96"/>
    </row>
    <row r="85" spans="1:11" x14ac:dyDescent="0.3">
      <c r="A85" s="94">
        <v>5</v>
      </c>
      <c r="B85" s="94">
        <v>1</v>
      </c>
      <c r="C85" s="94">
        <v>14</v>
      </c>
      <c r="D85" s="96" t="s">
        <v>41</v>
      </c>
      <c r="E85" s="96" t="s">
        <v>66</v>
      </c>
      <c r="J85" s="96"/>
      <c r="K85" s="96"/>
    </row>
    <row r="86" spans="1:11" x14ac:dyDescent="0.3">
      <c r="A86" s="94">
        <v>5</v>
      </c>
      <c r="B86" s="94">
        <v>1</v>
      </c>
      <c r="C86" s="94">
        <v>15</v>
      </c>
      <c r="D86" s="96" t="s">
        <v>86</v>
      </c>
      <c r="E86" s="96" t="s">
        <v>56</v>
      </c>
      <c r="J86" s="96"/>
      <c r="K86" s="96"/>
    </row>
    <row r="87" spans="1:11" x14ac:dyDescent="0.3">
      <c r="A87" s="94">
        <v>5</v>
      </c>
      <c r="B87" s="94">
        <v>1</v>
      </c>
      <c r="C87" s="94">
        <v>16</v>
      </c>
      <c r="D87" s="96" t="s">
        <v>43</v>
      </c>
      <c r="E87" s="96" t="s">
        <v>77</v>
      </c>
      <c r="J87" s="96"/>
      <c r="K87" s="96"/>
    </row>
    <row r="88" spans="1:11" x14ac:dyDescent="0.3">
      <c r="A88" s="94">
        <v>5</v>
      </c>
      <c r="B88" s="94">
        <v>1</v>
      </c>
      <c r="C88" s="94">
        <v>17</v>
      </c>
      <c r="D88" s="96" t="s">
        <v>67</v>
      </c>
      <c r="E88" s="96" t="s">
        <v>87</v>
      </c>
      <c r="J88" s="96"/>
      <c r="K88" s="96"/>
    </row>
    <row r="89" spans="1:11" x14ac:dyDescent="0.3">
      <c r="A89" s="94">
        <v>5</v>
      </c>
      <c r="B89" s="94">
        <v>1</v>
      </c>
      <c r="C89" s="94">
        <v>18</v>
      </c>
      <c r="D89" s="96" t="s">
        <v>57</v>
      </c>
      <c r="E89" s="96" t="s">
        <v>68</v>
      </c>
      <c r="J89" s="96"/>
      <c r="K89" s="96"/>
    </row>
    <row r="90" spans="1:11" x14ac:dyDescent="0.3">
      <c r="A90" s="94">
        <v>5</v>
      </c>
      <c r="B90" s="94">
        <v>1</v>
      </c>
      <c r="C90" s="94">
        <v>19</v>
      </c>
      <c r="D90" s="96" t="s">
        <v>58</v>
      </c>
      <c r="E90" s="96" t="s">
        <v>78</v>
      </c>
      <c r="J90" s="96"/>
      <c r="K90" s="96"/>
    </row>
    <row r="91" spans="1:11" x14ac:dyDescent="0.3">
      <c r="A91" s="94">
        <v>5</v>
      </c>
      <c r="B91" s="94">
        <v>1</v>
      </c>
      <c r="C91" s="94">
        <v>20</v>
      </c>
      <c r="D91" s="96" t="s">
        <v>88</v>
      </c>
      <c r="E91" s="96" t="s">
        <v>45</v>
      </c>
      <c r="J91" s="96"/>
      <c r="K91" s="96"/>
    </row>
    <row r="92" spans="1:11" x14ac:dyDescent="0.3">
      <c r="A92" s="94">
        <v>5</v>
      </c>
      <c r="B92" s="94">
        <v>1</v>
      </c>
      <c r="C92" s="94">
        <v>21</v>
      </c>
      <c r="D92" s="96" t="s">
        <v>47</v>
      </c>
      <c r="E92" s="96" t="s">
        <v>89</v>
      </c>
      <c r="J92" s="96"/>
      <c r="K92" s="96"/>
    </row>
    <row r="93" spans="1:11" x14ac:dyDescent="0.3">
      <c r="A93" s="94">
        <v>5</v>
      </c>
      <c r="B93" s="94">
        <v>1</v>
      </c>
      <c r="C93" s="94">
        <v>22</v>
      </c>
      <c r="D93" s="96" t="s">
        <v>79</v>
      </c>
      <c r="E93" s="96" t="s">
        <v>59</v>
      </c>
      <c r="G93" s="96"/>
      <c r="J93" s="96"/>
      <c r="K93" s="96"/>
    </row>
    <row r="94" spans="1:11" x14ac:dyDescent="0.3">
      <c r="A94" s="94">
        <v>5</v>
      </c>
      <c r="B94" s="94">
        <v>1</v>
      </c>
      <c r="C94" s="94">
        <v>23</v>
      </c>
      <c r="D94" s="96" t="s">
        <v>60</v>
      </c>
      <c r="E94" s="96" t="s">
        <v>69</v>
      </c>
      <c r="G94" s="96"/>
      <c r="J94" s="96"/>
      <c r="K94" s="96"/>
    </row>
    <row r="95" spans="1:11" x14ac:dyDescent="0.3">
      <c r="A95" s="94">
        <v>5</v>
      </c>
      <c r="B95" s="94">
        <v>1</v>
      </c>
      <c r="C95" s="94">
        <v>24</v>
      </c>
      <c r="D95" s="96" t="s">
        <v>70</v>
      </c>
      <c r="E95" s="96" t="s">
        <v>49</v>
      </c>
      <c r="J95" s="96"/>
      <c r="K95" s="96"/>
    </row>
    <row r="96" spans="1:11" x14ac:dyDescent="0.3">
      <c r="A96" s="94">
        <v>5</v>
      </c>
      <c r="B96" s="94">
        <v>1</v>
      </c>
      <c r="C96" s="94">
        <v>25</v>
      </c>
      <c r="D96" s="96" t="s">
        <v>80</v>
      </c>
      <c r="E96" s="96" t="s">
        <v>90</v>
      </c>
      <c r="J96" s="96"/>
      <c r="K96" s="96"/>
    </row>
    <row r="97" spans="1:30" x14ac:dyDescent="0.3">
      <c r="A97" s="94">
        <v>5</v>
      </c>
      <c r="B97" s="94">
        <v>2</v>
      </c>
      <c r="C97" s="94">
        <v>1</v>
      </c>
      <c r="D97" s="96" t="s">
        <v>81</v>
      </c>
      <c r="E97" s="96" t="s">
        <v>51</v>
      </c>
      <c r="J97" s="96"/>
      <c r="K97" s="96"/>
      <c r="AB97" s="94"/>
      <c r="AC97" s="96"/>
      <c r="AD97" s="96"/>
    </row>
    <row r="98" spans="1:30" x14ac:dyDescent="0.3">
      <c r="A98" s="94">
        <v>5</v>
      </c>
      <c r="B98" s="94">
        <v>2</v>
      </c>
      <c r="C98" s="94">
        <v>2</v>
      </c>
      <c r="D98" s="96" t="s">
        <v>31</v>
      </c>
      <c r="E98" s="96" t="s">
        <v>61</v>
      </c>
      <c r="J98" s="96"/>
      <c r="K98" s="96"/>
      <c r="AB98" s="94"/>
      <c r="AC98" s="96"/>
      <c r="AD98" s="96"/>
    </row>
    <row r="99" spans="1:30" x14ac:dyDescent="0.3">
      <c r="A99" s="94">
        <v>5</v>
      </c>
      <c r="B99" s="94">
        <v>2</v>
      </c>
      <c r="C99" s="94">
        <v>3</v>
      </c>
      <c r="D99" s="96" t="s">
        <v>71</v>
      </c>
      <c r="E99" s="96" t="s">
        <v>82</v>
      </c>
      <c r="J99" s="96"/>
      <c r="K99" s="96"/>
      <c r="AB99" s="94"/>
      <c r="AC99" s="96"/>
      <c r="AD99" s="96"/>
    </row>
    <row r="100" spans="1:30" x14ac:dyDescent="0.3">
      <c r="A100" s="94">
        <v>5</v>
      </c>
      <c r="B100" s="94">
        <v>2</v>
      </c>
      <c r="C100" s="94">
        <v>4</v>
      </c>
      <c r="D100" s="96" t="s">
        <v>52</v>
      </c>
      <c r="E100" s="96" t="s">
        <v>33</v>
      </c>
      <c r="J100" s="96"/>
      <c r="K100" s="96"/>
      <c r="AB100" s="94"/>
      <c r="AC100" s="96"/>
      <c r="AD100" s="96"/>
    </row>
    <row r="101" spans="1:30" x14ac:dyDescent="0.3">
      <c r="A101" s="94">
        <v>5</v>
      </c>
      <c r="B101" s="94">
        <v>2</v>
      </c>
      <c r="C101" s="94">
        <v>5</v>
      </c>
      <c r="D101" s="96" t="s">
        <v>62</v>
      </c>
      <c r="E101" s="96" t="s">
        <v>72</v>
      </c>
      <c r="J101" s="96"/>
      <c r="K101" s="96"/>
      <c r="AB101" s="94"/>
      <c r="AC101" s="96"/>
      <c r="AD101" s="96"/>
    </row>
    <row r="102" spans="1:30" x14ac:dyDescent="0.3">
      <c r="A102" s="94">
        <v>5</v>
      </c>
      <c r="B102" s="94">
        <v>2</v>
      </c>
      <c r="C102" s="94">
        <v>6</v>
      </c>
      <c r="D102" s="96" t="s">
        <v>53</v>
      </c>
      <c r="E102" s="96" t="s">
        <v>73</v>
      </c>
      <c r="J102" s="96"/>
      <c r="K102" s="96"/>
      <c r="AB102" s="94"/>
      <c r="AC102" s="96"/>
      <c r="AD102" s="96"/>
    </row>
    <row r="103" spans="1:30" x14ac:dyDescent="0.3">
      <c r="A103" s="94">
        <v>5</v>
      </c>
      <c r="B103" s="94">
        <v>2</v>
      </c>
      <c r="C103" s="94">
        <v>7</v>
      </c>
      <c r="D103" s="96" t="s">
        <v>83</v>
      </c>
      <c r="E103" s="96" t="s">
        <v>63</v>
      </c>
      <c r="J103" s="96"/>
      <c r="K103" s="96"/>
      <c r="AB103" s="94"/>
      <c r="AC103" s="96"/>
      <c r="AD103" s="96"/>
    </row>
    <row r="104" spans="1:30" x14ac:dyDescent="0.3">
      <c r="A104" s="94">
        <v>5</v>
      </c>
      <c r="B104" s="94">
        <v>2</v>
      </c>
      <c r="C104" s="94">
        <v>8</v>
      </c>
      <c r="D104" s="96" t="s">
        <v>35</v>
      </c>
      <c r="E104" s="96" t="s">
        <v>84</v>
      </c>
      <c r="J104" s="96"/>
      <c r="K104" s="96"/>
      <c r="AB104" s="94"/>
      <c r="AC104" s="96"/>
      <c r="AD104" s="96"/>
    </row>
    <row r="105" spans="1:30" x14ac:dyDescent="0.3">
      <c r="A105" s="94">
        <v>5</v>
      </c>
      <c r="B105" s="94">
        <v>2</v>
      </c>
      <c r="C105" s="94">
        <v>9</v>
      </c>
      <c r="D105" s="96" t="s">
        <v>37</v>
      </c>
      <c r="E105" s="96" t="s">
        <v>74</v>
      </c>
      <c r="J105" s="96"/>
      <c r="K105" s="96"/>
      <c r="AB105" s="94"/>
      <c r="AC105" s="96"/>
      <c r="AD105" s="96"/>
    </row>
    <row r="106" spans="1:30" x14ac:dyDescent="0.3">
      <c r="A106" s="94">
        <v>5</v>
      </c>
      <c r="B106" s="94">
        <v>2</v>
      </c>
      <c r="C106" s="94">
        <v>10</v>
      </c>
      <c r="D106" s="96" t="s">
        <v>54</v>
      </c>
      <c r="E106" s="96" t="s">
        <v>64</v>
      </c>
      <c r="J106" s="96"/>
      <c r="K106" s="96"/>
      <c r="AB106" s="94"/>
      <c r="AC106" s="96"/>
      <c r="AD106" s="96"/>
    </row>
    <row r="107" spans="1:30" x14ac:dyDescent="0.3">
      <c r="A107" s="94">
        <v>5</v>
      </c>
      <c r="B107" s="94">
        <v>2</v>
      </c>
      <c r="C107" s="94">
        <v>11</v>
      </c>
      <c r="D107" s="96" t="s">
        <v>65</v>
      </c>
      <c r="E107" s="96" t="s">
        <v>39</v>
      </c>
      <c r="J107" s="96"/>
      <c r="K107" s="96"/>
      <c r="AB107" s="94"/>
      <c r="AC107" s="96"/>
      <c r="AD107" s="96"/>
    </row>
    <row r="108" spans="1:30" x14ac:dyDescent="0.3">
      <c r="A108" s="94">
        <v>5</v>
      </c>
      <c r="B108" s="94">
        <v>2</v>
      </c>
      <c r="C108" s="94">
        <v>12</v>
      </c>
      <c r="D108" s="96" t="s">
        <v>85</v>
      </c>
      <c r="E108" s="96" t="s">
        <v>55</v>
      </c>
      <c r="J108" s="96"/>
      <c r="K108" s="96"/>
      <c r="AB108" s="94"/>
      <c r="AC108" s="96"/>
      <c r="AD108" s="96"/>
    </row>
    <row r="109" spans="1:30" x14ac:dyDescent="0.3">
      <c r="A109" s="95">
        <v>5</v>
      </c>
      <c r="B109" s="95">
        <v>2</v>
      </c>
      <c r="C109" s="95">
        <v>13</v>
      </c>
      <c r="D109" s="96" t="s">
        <v>75</v>
      </c>
      <c r="E109" s="96" t="s">
        <v>86</v>
      </c>
      <c r="F109" s="97"/>
      <c r="J109" s="97"/>
      <c r="K109" s="97"/>
      <c r="AB109" s="95"/>
      <c r="AC109" s="96"/>
      <c r="AD109" s="96"/>
    </row>
    <row r="110" spans="1:30" x14ac:dyDescent="0.3">
      <c r="A110" s="95">
        <v>5</v>
      </c>
      <c r="B110" s="95">
        <v>2</v>
      </c>
      <c r="C110" s="95">
        <v>14</v>
      </c>
      <c r="D110" s="25" t="s">
        <v>56</v>
      </c>
      <c r="E110" s="96" t="s">
        <v>41</v>
      </c>
      <c r="F110" s="97"/>
      <c r="J110" s="97"/>
      <c r="K110" s="97"/>
      <c r="AB110" s="95"/>
      <c r="AD110" s="96"/>
    </row>
    <row r="111" spans="1:30" x14ac:dyDescent="0.3">
      <c r="A111" s="95">
        <v>5</v>
      </c>
      <c r="B111" s="95">
        <v>2</v>
      </c>
      <c r="C111" s="95">
        <v>15</v>
      </c>
      <c r="D111" s="25" t="s">
        <v>66</v>
      </c>
      <c r="E111" s="96" t="s">
        <v>76</v>
      </c>
      <c r="F111" s="97"/>
      <c r="J111" s="97"/>
      <c r="K111" s="97"/>
      <c r="AB111" s="95"/>
      <c r="AD111" s="96"/>
    </row>
    <row r="112" spans="1:30" x14ac:dyDescent="0.3">
      <c r="A112" s="95">
        <v>5</v>
      </c>
      <c r="B112" s="95">
        <v>2</v>
      </c>
      <c r="C112" s="95">
        <v>16</v>
      </c>
      <c r="D112" s="96" t="s">
        <v>77</v>
      </c>
      <c r="E112" s="96" t="s">
        <v>57</v>
      </c>
      <c r="F112" s="97"/>
      <c r="J112" s="97"/>
      <c r="K112" s="97"/>
      <c r="AB112" s="95"/>
      <c r="AC112" s="96"/>
      <c r="AD112" s="96"/>
    </row>
    <row r="113" spans="1:30" x14ac:dyDescent="0.3">
      <c r="A113" s="95">
        <v>5</v>
      </c>
      <c r="B113" s="95">
        <v>2</v>
      </c>
      <c r="C113" s="95">
        <v>17</v>
      </c>
      <c r="D113" s="96" t="s">
        <v>87</v>
      </c>
      <c r="E113" s="96" t="s">
        <v>43</v>
      </c>
      <c r="F113" s="97"/>
      <c r="J113" s="97"/>
      <c r="K113" s="97"/>
      <c r="AB113" s="95"/>
      <c r="AC113" s="96"/>
      <c r="AD113" s="96"/>
    </row>
    <row r="114" spans="1:30" x14ac:dyDescent="0.3">
      <c r="A114" s="95">
        <v>5</v>
      </c>
      <c r="B114" s="95">
        <v>2</v>
      </c>
      <c r="C114" s="95">
        <v>18</v>
      </c>
      <c r="D114" s="96" t="s">
        <v>78</v>
      </c>
      <c r="E114" s="96" t="s">
        <v>67</v>
      </c>
      <c r="F114" s="97"/>
      <c r="J114" s="97"/>
      <c r="K114" s="97"/>
      <c r="AB114" s="95"/>
      <c r="AC114" s="96"/>
      <c r="AD114" s="96"/>
    </row>
    <row r="115" spans="1:30" x14ac:dyDescent="0.3">
      <c r="A115" s="95">
        <v>5</v>
      </c>
      <c r="B115" s="95">
        <v>2</v>
      </c>
      <c r="C115" s="95">
        <v>19</v>
      </c>
      <c r="D115" s="96" t="s">
        <v>45</v>
      </c>
      <c r="E115" s="96" t="s">
        <v>58</v>
      </c>
      <c r="F115" s="97"/>
      <c r="J115" s="97"/>
      <c r="K115" s="97"/>
      <c r="AB115" s="95"/>
      <c r="AC115" s="96"/>
      <c r="AD115" s="96"/>
    </row>
    <row r="116" spans="1:30" x14ac:dyDescent="0.3">
      <c r="A116" s="95">
        <v>5</v>
      </c>
      <c r="B116" s="95">
        <v>2</v>
      </c>
      <c r="C116" s="95">
        <v>20</v>
      </c>
      <c r="D116" s="96" t="s">
        <v>68</v>
      </c>
      <c r="E116" s="96" t="s">
        <v>88</v>
      </c>
      <c r="F116" s="97"/>
      <c r="J116" s="97"/>
      <c r="K116" s="97"/>
      <c r="AB116" s="95"/>
      <c r="AC116" s="96"/>
      <c r="AD116" s="96"/>
    </row>
    <row r="117" spans="1:30" x14ac:dyDescent="0.3">
      <c r="A117" s="95">
        <v>5</v>
      </c>
      <c r="B117" s="95">
        <v>2</v>
      </c>
      <c r="C117" s="95">
        <v>21</v>
      </c>
      <c r="D117" s="96" t="s">
        <v>59</v>
      </c>
      <c r="E117" s="96" t="s">
        <v>47</v>
      </c>
      <c r="F117" s="97"/>
      <c r="J117" s="97"/>
      <c r="K117" s="97"/>
      <c r="AB117" s="95"/>
      <c r="AC117" s="96"/>
      <c r="AD117" s="96"/>
    </row>
    <row r="118" spans="1:30" x14ac:dyDescent="0.3">
      <c r="A118" s="95">
        <v>5</v>
      </c>
      <c r="B118" s="95">
        <v>2</v>
      </c>
      <c r="C118" s="95">
        <v>22</v>
      </c>
      <c r="D118" s="96" t="s">
        <v>69</v>
      </c>
      <c r="E118" s="96" t="s">
        <v>79</v>
      </c>
      <c r="F118" s="97"/>
      <c r="J118" s="97"/>
      <c r="K118" s="97"/>
      <c r="AB118" s="95"/>
      <c r="AC118" s="96"/>
      <c r="AD118" s="96"/>
    </row>
    <row r="119" spans="1:30" x14ac:dyDescent="0.3">
      <c r="A119" s="95">
        <v>5</v>
      </c>
      <c r="B119" s="95">
        <v>2</v>
      </c>
      <c r="C119" s="95">
        <v>23</v>
      </c>
      <c r="D119" s="96" t="s">
        <v>89</v>
      </c>
      <c r="E119" s="96" t="s">
        <v>70</v>
      </c>
      <c r="F119" s="97"/>
      <c r="J119" s="97"/>
      <c r="K119" s="97"/>
      <c r="AB119" s="95"/>
      <c r="AC119" s="96"/>
      <c r="AD119" s="96"/>
    </row>
    <row r="120" spans="1:30" x14ac:dyDescent="0.3">
      <c r="A120" s="95">
        <v>5</v>
      </c>
      <c r="B120" s="95">
        <v>2</v>
      </c>
      <c r="C120" s="95">
        <v>24</v>
      </c>
      <c r="D120" s="96" t="s">
        <v>49</v>
      </c>
      <c r="E120" s="96" t="s">
        <v>80</v>
      </c>
      <c r="F120" s="97"/>
      <c r="J120" s="134"/>
      <c r="K120" s="134"/>
      <c r="AB120" s="95"/>
      <c r="AC120" s="96"/>
      <c r="AD120" s="96"/>
    </row>
    <row r="121" spans="1:30" x14ac:dyDescent="0.3">
      <c r="A121" s="95">
        <v>5</v>
      </c>
      <c r="B121" s="95">
        <v>2</v>
      </c>
      <c r="C121" s="95">
        <v>25</v>
      </c>
      <c r="D121" s="96" t="s">
        <v>90</v>
      </c>
      <c r="E121" s="96" t="s">
        <v>60</v>
      </c>
      <c r="F121" s="135"/>
      <c r="AC121" s="96"/>
      <c r="AD121" s="96"/>
    </row>
    <row r="122" spans="1:30" x14ac:dyDescent="0.3">
      <c r="A122" s="95">
        <v>6</v>
      </c>
      <c r="B122" s="95">
        <v>1</v>
      </c>
      <c r="C122" s="95">
        <v>1</v>
      </c>
      <c r="D122" s="96" t="s">
        <v>51</v>
      </c>
      <c r="E122" s="96" t="s">
        <v>71</v>
      </c>
      <c r="F122" s="135"/>
      <c r="AB122" s="95"/>
      <c r="AC122" s="96"/>
      <c r="AD122" s="96"/>
    </row>
    <row r="123" spans="1:30" x14ac:dyDescent="0.3">
      <c r="A123" s="95">
        <v>6</v>
      </c>
      <c r="B123" s="95">
        <v>1</v>
      </c>
      <c r="C123" s="95">
        <v>2</v>
      </c>
      <c r="D123" s="96" t="s">
        <v>61</v>
      </c>
      <c r="E123" s="96" t="s">
        <v>81</v>
      </c>
      <c r="F123" s="135"/>
      <c r="AB123" s="95"/>
      <c r="AC123" s="96"/>
      <c r="AD123" s="96"/>
    </row>
    <row r="124" spans="1:30" x14ac:dyDescent="0.3">
      <c r="A124" s="95">
        <v>6</v>
      </c>
      <c r="B124" s="95">
        <v>1</v>
      </c>
      <c r="C124" s="95">
        <v>3</v>
      </c>
      <c r="D124" s="96" t="s">
        <v>91</v>
      </c>
      <c r="E124" s="96" t="s">
        <v>31</v>
      </c>
      <c r="F124" s="135"/>
      <c r="AB124" s="95"/>
      <c r="AC124" s="96"/>
      <c r="AD124" s="96"/>
    </row>
    <row r="125" spans="1:30" x14ac:dyDescent="0.3">
      <c r="A125" s="95">
        <v>6</v>
      </c>
      <c r="B125" s="95">
        <v>1</v>
      </c>
      <c r="C125" s="95">
        <v>4</v>
      </c>
      <c r="D125" s="96" t="s">
        <v>92</v>
      </c>
      <c r="E125" s="96" t="s">
        <v>33</v>
      </c>
      <c r="F125" s="135"/>
      <c r="AB125" s="95"/>
      <c r="AC125" s="96"/>
      <c r="AD125" s="96"/>
    </row>
    <row r="126" spans="1:30" x14ac:dyDescent="0.3">
      <c r="A126" s="95">
        <v>6</v>
      </c>
      <c r="B126" s="95">
        <v>1</v>
      </c>
      <c r="C126" s="95">
        <v>5</v>
      </c>
      <c r="D126" s="96" t="s">
        <v>62</v>
      </c>
      <c r="E126" s="96" t="s">
        <v>72</v>
      </c>
      <c r="F126" s="135"/>
      <c r="AB126" s="95"/>
      <c r="AC126" s="96"/>
      <c r="AD126" s="96"/>
    </row>
    <row r="127" spans="1:30" x14ac:dyDescent="0.3">
      <c r="A127" s="95">
        <v>6</v>
      </c>
      <c r="B127" s="95">
        <v>1</v>
      </c>
      <c r="C127" s="95">
        <v>6</v>
      </c>
      <c r="D127" s="96" t="s">
        <v>82</v>
      </c>
      <c r="E127" s="96" t="s">
        <v>52</v>
      </c>
      <c r="F127" s="135"/>
      <c r="AB127" s="95"/>
      <c r="AC127" s="96"/>
      <c r="AD127" s="96"/>
    </row>
    <row r="128" spans="1:30" x14ac:dyDescent="0.3">
      <c r="A128" s="95">
        <v>6</v>
      </c>
      <c r="B128" s="95">
        <v>1</v>
      </c>
      <c r="C128" s="95">
        <v>7</v>
      </c>
      <c r="D128" s="96" t="s">
        <v>73</v>
      </c>
      <c r="E128" s="96" t="s">
        <v>93</v>
      </c>
      <c r="F128" s="135"/>
      <c r="AB128" s="95"/>
      <c r="AC128" s="96"/>
      <c r="AD128" s="96"/>
    </row>
    <row r="129" spans="1:30" x14ac:dyDescent="0.3">
      <c r="A129" s="95">
        <v>6</v>
      </c>
      <c r="B129" s="95">
        <v>1</v>
      </c>
      <c r="C129" s="95">
        <v>8</v>
      </c>
      <c r="D129" s="96" t="s">
        <v>53</v>
      </c>
      <c r="E129" s="96" t="s">
        <v>83</v>
      </c>
      <c r="F129" s="135"/>
      <c r="AB129" s="95"/>
      <c r="AC129" s="96"/>
      <c r="AD129" s="96"/>
    </row>
    <row r="130" spans="1:30" x14ac:dyDescent="0.3">
      <c r="A130" s="95">
        <v>6</v>
      </c>
      <c r="B130" s="95">
        <v>1</v>
      </c>
      <c r="C130" s="95">
        <v>9</v>
      </c>
      <c r="D130" s="96" t="s">
        <v>63</v>
      </c>
      <c r="E130" s="96" t="s">
        <v>35</v>
      </c>
      <c r="F130" s="135"/>
      <c r="AB130" s="95"/>
      <c r="AC130" s="96"/>
      <c r="AD130" s="96"/>
    </row>
    <row r="131" spans="1:30" x14ac:dyDescent="0.3">
      <c r="A131" s="95">
        <v>6</v>
      </c>
      <c r="B131" s="95">
        <v>1</v>
      </c>
      <c r="C131" s="95">
        <v>10</v>
      </c>
      <c r="D131" s="96" t="s">
        <v>94</v>
      </c>
      <c r="E131" s="96" t="s">
        <v>64</v>
      </c>
      <c r="F131" s="135"/>
      <c r="AB131" s="95"/>
      <c r="AC131" s="96"/>
      <c r="AD131" s="96"/>
    </row>
    <row r="132" spans="1:30" x14ac:dyDescent="0.3">
      <c r="A132" s="95">
        <v>6</v>
      </c>
      <c r="B132" s="95">
        <v>1</v>
      </c>
      <c r="C132" s="95">
        <v>11</v>
      </c>
      <c r="D132" s="96" t="s">
        <v>37</v>
      </c>
      <c r="E132" s="96" t="s">
        <v>84</v>
      </c>
      <c r="F132" s="135"/>
      <c r="AB132" s="95"/>
      <c r="AC132" s="96"/>
      <c r="AD132" s="96"/>
    </row>
    <row r="133" spans="1:30" x14ac:dyDescent="0.3">
      <c r="A133" s="95">
        <v>6</v>
      </c>
      <c r="B133" s="95">
        <v>1</v>
      </c>
      <c r="C133" s="95">
        <v>12</v>
      </c>
      <c r="D133" s="96" t="s">
        <v>54</v>
      </c>
      <c r="E133" s="96" t="s">
        <v>74</v>
      </c>
      <c r="F133" s="135"/>
      <c r="AB133" s="95"/>
      <c r="AC133" s="96"/>
      <c r="AD133" s="96"/>
    </row>
    <row r="134" spans="1:30" x14ac:dyDescent="0.3">
      <c r="A134" s="95">
        <v>6</v>
      </c>
      <c r="B134" s="95">
        <v>1</v>
      </c>
      <c r="C134" s="95">
        <v>13</v>
      </c>
      <c r="D134" s="96" t="s">
        <v>39</v>
      </c>
      <c r="E134" s="96" t="s">
        <v>55</v>
      </c>
      <c r="F134" s="135"/>
      <c r="AB134" s="95"/>
      <c r="AC134" s="96"/>
      <c r="AD134" s="96"/>
    </row>
    <row r="135" spans="1:30" x14ac:dyDescent="0.3">
      <c r="A135" s="95">
        <v>6</v>
      </c>
      <c r="B135" s="95">
        <v>1</v>
      </c>
      <c r="C135" s="95">
        <v>14</v>
      </c>
      <c r="D135" s="96" t="s">
        <v>95</v>
      </c>
      <c r="E135" s="96" t="s">
        <v>65</v>
      </c>
      <c r="F135" s="135"/>
      <c r="AB135" s="95"/>
      <c r="AC135" s="96"/>
      <c r="AD135" s="96"/>
    </row>
    <row r="136" spans="1:30" x14ac:dyDescent="0.3">
      <c r="A136" s="95">
        <v>6</v>
      </c>
      <c r="B136" s="95">
        <v>1</v>
      </c>
      <c r="C136" s="95">
        <v>15</v>
      </c>
      <c r="D136" s="96" t="s">
        <v>75</v>
      </c>
      <c r="E136" s="96" t="s">
        <v>85</v>
      </c>
      <c r="F136" s="135"/>
      <c r="AB136" s="95"/>
      <c r="AC136" s="96"/>
      <c r="AD136" s="96"/>
    </row>
    <row r="137" spans="1:30" x14ac:dyDescent="0.3">
      <c r="A137" s="95">
        <v>6</v>
      </c>
      <c r="B137" s="95">
        <v>1</v>
      </c>
      <c r="C137" s="95">
        <v>16</v>
      </c>
      <c r="D137" s="96" t="s">
        <v>41</v>
      </c>
      <c r="E137" s="96" t="s">
        <v>66</v>
      </c>
      <c r="F137" s="135"/>
      <c r="AB137" s="95"/>
      <c r="AC137" s="96"/>
      <c r="AD137" s="96"/>
    </row>
    <row r="138" spans="1:30" x14ac:dyDescent="0.3">
      <c r="A138" s="95">
        <v>6</v>
      </c>
      <c r="B138" s="95">
        <v>1</v>
      </c>
      <c r="C138" s="95">
        <v>17</v>
      </c>
      <c r="D138" s="96" t="s">
        <v>86</v>
      </c>
      <c r="E138" s="96" t="s">
        <v>56</v>
      </c>
      <c r="F138" s="135"/>
      <c r="AB138" s="95"/>
      <c r="AC138" s="96"/>
      <c r="AD138" s="96"/>
    </row>
    <row r="139" spans="1:30" x14ac:dyDescent="0.3">
      <c r="A139" s="95">
        <v>6</v>
      </c>
      <c r="B139" s="95">
        <v>1</v>
      </c>
      <c r="C139" s="95">
        <v>18</v>
      </c>
      <c r="D139" s="96" t="s">
        <v>76</v>
      </c>
      <c r="E139" s="96" t="s">
        <v>96</v>
      </c>
      <c r="F139" s="135"/>
      <c r="AB139" s="95"/>
      <c r="AC139" s="96"/>
      <c r="AD139" s="96"/>
    </row>
    <row r="140" spans="1:30" x14ac:dyDescent="0.3">
      <c r="A140" s="95">
        <v>6</v>
      </c>
      <c r="B140" s="95">
        <v>1</v>
      </c>
      <c r="C140" s="95">
        <v>19</v>
      </c>
      <c r="D140" s="96" t="s">
        <v>87</v>
      </c>
      <c r="E140" s="96" t="s">
        <v>57</v>
      </c>
      <c r="F140" s="135"/>
      <c r="AB140" s="95"/>
      <c r="AC140" s="96"/>
      <c r="AD140" s="96"/>
    </row>
    <row r="141" spans="1:30" x14ac:dyDescent="0.3">
      <c r="A141" s="95">
        <v>6</v>
      </c>
      <c r="B141" s="95">
        <v>1</v>
      </c>
      <c r="C141" s="95">
        <v>20</v>
      </c>
      <c r="D141" s="96" t="s">
        <v>43</v>
      </c>
      <c r="E141" s="96" t="s">
        <v>77</v>
      </c>
      <c r="F141" s="135"/>
      <c r="AB141" s="95"/>
      <c r="AC141" s="96"/>
      <c r="AD141" s="96"/>
    </row>
    <row r="142" spans="1:30" x14ac:dyDescent="0.3">
      <c r="A142" s="95">
        <v>6</v>
      </c>
      <c r="B142" s="95">
        <v>1</v>
      </c>
      <c r="C142" s="95">
        <v>21</v>
      </c>
      <c r="D142" s="96" t="s">
        <v>67</v>
      </c>
      <c r="E142" s="96" t="s">
        <v>97</v>
      </c>
      <c r="F142" s="135"/>
      <c r="AB142" s="95"/>
      <c r="AC142" s="96"/>
      <c r="AD142" s="96"/>
    </row>
    <row r="143" spans="1:30" x14ac:dyDescent="0.3">
      <c r="A143" s="95">
        <v>6</v>
      </c>
      <c r="B143" s="95">
        <v>1</v>
      </c>
      <c r="C143" s="95">
        <v>22</v>
      </c>
      <c r="D143" s="96" t="s">
        <v>78</v>
      </c>
      <c r="E143" s="96" t="s">
        <v>58</v>
      </c>
      <c r="F143" s="135"/>
      <c r="AB143" s="95"/>
      <c r="AC143" s="96"/>
      <c r="AD143" s="96"/>
    </row>
    <row r="144" spans="1:30" x14ac:dyDescent="0.3">
      <c r="A144" s="95">
        <v>6</v>
      </c>
      <c r="B144" s="95">
        <v>1</v>
      </c>
      <c r="C144" s="95">
        <v>23</v>
      </c>
      <c r="D144" s="96" t="s">
        <v>68</v>
      </c>
      <c r="E144" s="96" t="s">
        <v>45</v>
      </c>
      <c r="F144" s="135"/>
      <c r="AB144" s="95"/>
      <c r="AC144" s="96"/>
      <c r="AD144" s="96"/>
    </row>
    <row r="145" spans="1:30" x14ac:dyDescent="0.3">
      <c r="A145" s="95">
        <v>6</v>
      </c>
      <c r="B145" s="95">
        <v>1</v>
      </c>
      <c r="C145" s="95">
        <v>24</v>
      </c>
      <c r="D145" s="96" t="s">
        <v>88</v>
      </c>
      <c r="E145" s="96" t="s">
        <v>98</v>
      </c>
      <c r="F145" s="135"/>
      <c r="AB145" s="95"/>
      <c r="AC145" s="96"/>
      <c r="AD145" s="96"/>
    </row>
    <row r="146" spans="1:30" x14ac:dyDescent="0.3">
      <c r="A146" s="95">
        <v>6</v>
      </c>
      <c r="B146" s="95">
        <v>1</v>
      </c>
      <c r="C146" s="95">
        <v>25</v>
      </c>
      <c r="D146" s="96" t="s">
        <v>69</v>
      </c>
      <c r="E146" s="96" t="s">
        <v>89</v>
      </c>
      <c r="F146" s="135"/>
      <c r="AB146" s="95"/>
      <c r="AC146" s="96"/>
      <c r="AD146" s="96"/>
    </row>
    <row r="147" spans="1:30" x14ac:dyDescent="0.3">
      <c r="A147" s="95">
        <v>6</v>
      </c>
      <c r="B147" s="95">
        <v>1</v>
      </c>
      <c r="C147" s="95">
        <v>26</v>
      </c>
      <c r="D147" s="96" t="s">
        <v>99</v>
      </c>
      <c r="E147" s="96" t="s">
        <v>47</v>
      </c>
      <c r="F147" s="135"/>
      <c r="AB147" s="95"/>
      <c r="AC147" s="96"/>
      <c r="AD147" s="96"/>
    </row>
    <row r="148" spans="1:30" x14ac:dyDescent="0.3">
      <c r="A148" s="95">
        <v>6</v>
      </c>
      <c r="B148" s="95">
        <v>1</v>
      </c>
      <c r="C148" s="95">
        <v>27</v>
      </c>
      <c r="D148" s="96" t="s">
        <v>79</v>
      </c>
      <c r="E148" s="96" t="s">
        <v>59</v>
      </c>
      <c r="F148" s="135"/>
      <c r="AB148" s="95"/>
      <c r="AC148" s="96"/>
      <c r="AD148" s="96"/>
    </row>
    <row r="149" spans="1:30" x14ac:dyDescent="0.3">
      <c r="A149" s="95">
        <v>6</v>
      </c>
      <c r="B149" s="95">
        <v>1</v>
      </c>
      <c r="C149" s="95">
        <v>28</v>
      </c>
      <c r="D149" s="96" t="s">
        <v>49</v>
      </c>
      <c r="E149" s="96" t="s">
        <v>80</v>
      </c>
      <c r="F149" s="135"/>
      <c r="AB149" s="95"/>
      <c r="AC149" s="96"/>
      <c r="AD149" s="96"/>
    </row>
    <row r="150" spans="1:30" x14ac:dyDescent="0.3">
      <c r="A150" s="95">
        <v>6</v>
      </c>
      <c r="B150" s="95">
        <v>1</v>
      </c>
      <c r="C150" s="95">
        <v>29</v>
      </c>
      <c r="D150" s="96" t="s">
        <v>90</v>
      </c>
      <c r="E150" s="96" t="s">
        <v>70</v>
      </c>
      <c r="F150" s="135"/>
      <c r="AB150" s="95"/>
      <c r="AC150" s="96"/>
      <c r="AD150" s="96"/>
    </row>
    <row r="151" spans="1:30" x14ac:dyDescent="0.3">
      <c r="A151" s="95">
        <v>6</v>
      </c>
      <c r="B151" s="95">
        <v>1</v>
      </c>
      <c r="C151" s="95">
        <v>30</v>
      </c>
      <c r="D151" s="96" t="s">
        <v>60</v>
      </c>
      <c r="E151" s="96" t="s">
        <v>100</v>
      </c>
      <c r="F151" s="135"/>
      <c r="AB151" s="95"/>
      <c r="AC151" s="96"/>
      <c r="AD151" s="96"/>
    </row>
    <row r="152" spans="1:30" x14ac:dyDescent="0.3">
      <c r="A152" s="95">
        <v>6</v>
      </c>
      <c r="B152" s="95">
        <v>2</v>
      </c>
      <c r="C152" s="95">
        <v>1</v>
      </c>
      <c r="D152" s="96" t="s">
        <v>31</v>
      </c>
      <c r="E152" s="96" t="s">
        <v>51</v>
      </c>
      <c r="F152" s="136"/>
      <c r="AB152" s="95"/>
      <c r="AC152" s="96"/>
      <c r="AD152" s="96"/>
    </row>
    <row r="153" spans="1:30" x14ac:dyDescent="0.3">
      <c r="A153" s="95">
        <v>6</v>
      </c>
      <c r="B153" s="95">
        <v>2</v>
      </c>
      <c r="C153" s="95">
        <v>2</v>
      </c>
      <c r="D153" s="96" t="s">
        <v>81</v>
      </c>
      <c r="E153" s="96" t="s">
        <v>91</v>
      </c>
      <c r="F153" s="136"/>
      <c r="AB153" s="95"/>
      <c r="AC153" s="96"/>
      <c r="AD153" s="96"/>
    </row>
    <row r="154" spans="1:30" x14ac:dyDescent="0.3">
      <c r="A154" s="95">
        <v>6</v>
      </c>
      <c r="B154" s="95">
        <v>2</v>
      </c>
      <c r="C154" s="95">
        <v>3</v>
      </c>
      <c r="D154" s="96" t="s">
        <v>71</v>
      </c>
      <c r="E154" s="96" t="s">
        <v>61</v>
      </c>
      <c r="F154" s="136"/>
      <c r="AB154" s="95"/>
      <c r="AC154" s="96"/>
      <c r="AD154" s="96"/>
    </row>
    <row r="155" spans="1:30" x14ac:dyDescent="0.3">
      <c r="A155" s="95">
        <v>6</v>
      </c>
      <c r="B155" s="95">
        <v>2</v>
      </c>
      <c r="C155" s="95">
        <v>4</v>
      </c>
      <c r="D155" s="96" t="s">
        <v>33</v>
      </c>
      <c r="E155" s="96" t="s">
        <v>82</v>
      </c>
      <c r="F155" s="136"/>
      <c r="AB155" s="95"/>
      <c r="AC155" s="96"/>
      <c r="AD155" s="96"/>
    </row>
    <row r="156" spans="1:30" x14ac:dyDescent="0.3">
      <c r="A156" s="95">
        <v>6</v>
      </c>
      <c r="B156" s="95">
        <v>2</v>
      </c>
      <c r="C156" s="95">
        <v>5</v>
      </c>
      <c r="D156" s="96" t="s">
        <v>52</v>
      </c>
      <c r="E156" s="96" t="s">
        <v>62</v>
      </c>
      <c r="F156" s="136"/>
      <c r="AB156" s="95"/>
      <c r="AC156" s="96"/>
      <c r="AD156" s="96"/>
    </row>
    <row r="157" spans="1:30" x14ac:dyDescent="0.3">
      <c r="A157" s="95">
        <v>6</v>
      </c>
      <c r="B157" s="95">
        <v>2</v>
      </c>
      <c r="C157" s="95">
        <v>6</v>
      </c>
      <c r="D157" s="96" t="s">
        <v>72</v>
      </c>
      <c r="E157" s="96" t="s">
        <v>92</v>
      </c>
      <c r="F157" s="136"/>
      <c r="AB157" s="95"/>
      <c r="AC157" s="96"/>
      <c r="AD157" s="96"/>
    </row>
    <row r="158" spans="1:30" x14ac:dyDescent="0.3">
      <c r="A158" s="95">
        <v>6</v>
      </c>
      <c r="B158" s="95">
        <v>2</v>
      </c>
      <c r="C158" s="95">
        <v>7</v>
      </c>
      <c r="D158" s="96" t="s">
        <v>35</v>
      </c>
      <c r="E158" s="96" t="s">
        <v>53</v>
      </c>
      <c r="F158" s="136"/>
      <c r="AB158" s="95"/>
      <c r="AC158" s="96"/>
      <c r="AD158" s="96"/>
    </row>
    <row r="159" spans="1:30" x14ac:dyDescent="0.3">
      <c r="A159" s="95">
        <v>6</v>
      </c>
      <c r="B159" s="95">
        <v>2</v>
      </c>
      <c r="C159" s="95">
        <v>8</v>
      </c>
      <c r="D159" s="96" t="s">
        <v>83</v>
      </c>
      <c r="E159" s="96" t="s">
        <v>73</v>
      </c>
      <c r="F159" s="136"/>
      <c r="AB159" s="95"/>
      <c r="AC159" s="96"/>
      <c r="AD159" s="96"/>
    </row>
    <row r="160" spans="1:30" x14ac:dyDescent="0.3">
      <c r="A160" s="95">
        <v>6</v>
      </c>
      <c r="B160" s="95">
        <v>2</v>
      </c>
      <c r="C160" s="95">
        <v>9</v>
      </c>
      <c r="D160" s="96" t="s">
        <v>93</v>
      </c>
      <c r="E160" s="96" t="s">
        <v>63</v>
      </c>
      <c r="F160" s="136"/>
      <c r="AB160" s="95"/>
      <c r="AC160" s="96"/>
      <c r="AD160" s="96"/>
    </row>
    <row r="161" spans="1:30" x14ac:dyDescent="0.3">
      <c r="A161" s="95">
        <v>6</v>
      </c>
      <c r="B161" s="95">
        <v>2</v>
      </c>
      <c r="C161" s="95">
        <v>10</v>
      </c>
      <c r="D161" s="96" t="s">
        <v>64</v>
      </c>
      <c r="E161" s="96" t="s">
        <v>54</v>
      </c>
      <c r="F161" s="136"/>
      <c r="AB161" s="95"/>
      <c r="AC161" s="96"/>
      <c r="AD161" s="96"/>
    </row>
    <row r="162" spans="1:30" x14ac:dyDescent="0.3">
      <c r="A162" s="95">
        <v>6</v>
      </c>
      <c r="B162" s="95">
        <v>2</v>
      </c>
      <c r="C162" s="95">
        <v>11</v>
      </c>
      <c r="D162" s="96" t="s">
        <v>74</v>
      </c>
      <c r="E162" s="96" t="s">
        <v>37</v>
      </c>
      <c r="F162" s="136"/>
      <c r="AB162" s="95"/>
      <c r="AC162" s="96"/>
      <c r="AD162" s="96"/>
    </row>
    <row r="163" spans="1:30" x14ac:dyDescent="0.3">
      <c r="A163" s="95">
        <v>6</v>
      </c>
      <c r="B163" s="95">
        <v>2</v>
      </c>
      <c r="C163" s="95">
        <v>12</v>
      </c>
      <c r="D163" s="96" t="s">
        <v>84</v>
      </c>
      <c r="E163" s="96" t="s">
        <v>94</v>
      </c>
      <c r="F163" s="136"/>
      <c r="AB163" s="95"/>
      <c r="AC163" s="96"/>
      <c r="AD163" s="96"/>
    </row>
    <row r="164" spans="1:30" x14ac:dyDescent="0.3">
      <c r="A164" s="95">
        <v>6</v>
      </c>
      <c r="B164" s="95">
        <v>2</v>
      </c>
      <c r="C164" s="95">
        <v>13</v>
      </c>
      <c r="D164" s="96" t="s">
        <v>85</v>
      </c>
      <c r="E164" s="96" t="s">
        <v>39</v>
      </c>
      <c r="F164" s="136"/>
      <c r="AB164" s="95"/>
      <c r="AC164" s="96"/>
      <c r="AD164" s="96"/>
    </row>
    <row r="165" spans="1:30" x14ac:dyDescent="0.3">
      <c r="A165" s="95">
        <v>6</v>
      </c>
      <c r="B165" s="95">
        <v>2</v>
      </c>
      <c r="C165" s="95">
        <v>14</v>
      </c>
      <c r="D165" s="96" t="s">
        <v>65</v>
      </c>
      <c r="E165" s="96" t="s">
        <v>75</v>
      </c>
      <c r="F165" s="136"/>
      <c r="AB165" s="95"/>
      <c r="AC165" s="96"/>
      <c r="AD165" s="96"/>
    </row>
    <row r="166" spans="1:30" x14ac:dyDescent="0.3">
      <c r="A166" s="95">
        <v>6</v>
      </c>
      <c r="B166" s="95">
        <v>2</v>
      </c>
      <c r="C166" s="95">
        <v>15</v>
      </c>
      <c r="D166" s="96" t="s">
        <v>55</v>
      </c>
      <c r="E166" s="96" t="s">
        <v>95</v>
      </c>
      <c r="F166" s="136"/>
      <c r="AB166" s="95"/>
      <c r="AC166" s="96"/>
      <c r="AD166" s="96"/>
    </row>
    <row r="167" spans="1:30" x14ac:dyDescent="0.3">
      <c r="A167" s="95">
        <v>6</v>
      </c>
      <c r="B167" s="95">
        <v>2</v>
      </c>
      <c r="C167" s="95">
        <v>16</v>
      </c>
      <c r="D167" s="96" t="s">
        <v>96</v>
      </c>
      <c r="E167" s="96" t="s">
        <v>41</v>
      </c>
      <c r="F167" s="96"/>
      <c r="J167" s="96"/>
      <c r="K167" s="96"/>
      <c r="AB167" s="95"/>
      <c r="AC167" s="96"/>
      <c r="AD167" s="96"/>
    </row>
    <row r="168" spans="1:30" x14ac:dyDescent="0.3">
      <c r="A168" s="95">
        <v>6</v>
      </c>
      <c r="B168" s="95">
        <v>2</v>
      </c>
      <c r="C168" s="95">
        <v>17</v>
      </c>
      <c r="D168" s="96" t="s">
        <v>66</v>
      </c>
      <c r="E168" s="96" t="s">
        <v>86</v>
      </c>
      <c r="F168" s="96"/>
      <c r="J168" s="96"/>
      <c r="K168" s="96"/>
      <c r="AB168" s="95"/>
      <c r="AC168" s="96"/>
      <c r="AD168" s="96"/>
    </row>
    <row r="169" spans="1:30" x14ac:dyDescent="0.3">
      <c r="A169" s="95">
        <v>6</v>
      </c>
      <c r="B169" s="95">
        <v>2</v>
      </c>
      <c r="C169" s="95">
        <v>18</v>
      </c>
      <c r="D169" s="96" t="s">
        <v>56</v>
      </c>
      <c r="E169" s="96" t="s">
        <v>76</v>
      </c>
      <c r="F169" s="96"/>
      <c r="J169" s="96"/>
      <c r="K169" s="96"/>
      <c r="AB169" s="95"/>
      <c r="AC169" s="96"/>
      <c r="AD169" s="96"/>
    </row>
    <row r="170" spans="1:30" x14ac:dyDescent="0.3">
      <c r="A170" s="95">
        <v>6</v>
      </c>
      <c r="B170" s="95">
        <v>2</v>
      </c>
      <c r="C170" s="95">
        <v>19</v>
      </c>
      <c r="D170" s="96" t="s">
        <v>77</v>
      </c>
      <c r="E170" s="96" t="s">
        <v>67</v>
      </c>
      <c r="F170" s="96"/>
      <c r="J170" s="96"/>
      <c r="K170" s="96"/>
      <c r="AB170" s="95"/>
      <c r="AC170" s="96"/>
      <c r="AD170" s="96"/>
    </row>
    <row r="171" spans="1:30" x14ac:dyDescent="0.3">
      <c r="A171" s="95">
        <v>6</v>
      </c>
      <c r="B171" s="95">
        <v>2</v>
      </c>
      <c r="C171" s="95">
        <v>20</v>
      </c>
      <c r="D171" s="96" t="s">
        <v>97</v>
      </c>
      <c r="E171" s="96" t="s">
        <v>87</v>
      </c>
      <c r="F171" s="96"/>
      <c r="J171" s="96"/>
      <c r="K171" s="96"/>
      <c r="AB171" s="95"/>
      <c r="AC171" s="96"/>
      <c r="AD171" s="96"/>
    </row>
    <row r="172" spans="1:30" x14ac:dyDescent="0.3">
      <c r="A172" s="95">
        <v>6</v>
      </c>
      <c r="B172" s="95">
        <v>2</v>
      </c>
      <c r="C172" s="95">
        <v>21</v>
      </c>
      <c r="D172" s="96" t="s">
        <v>57</v>
      </c>
      <c r="E172" s="96" t="s">
        <v>43</v>
      </c>
      <c r="F172" s="96"/>
      <c r="J172" s="96"/>
      <c r="K172" s="96"/>
      <c r="AB172" s="95"/>
      <c r="AC172" s="96"/>
      <c r="AD172" s="96"/>
    </row>
    <row r="173" spans="1:30" x14ac:dyDescent="0.3">
      <c r="A173" s="95">
        <v>6</v>
      </c>
      <c r="B173" s="95">
        <v>2</v>
      </c>
      <c r="C173" s="95">
        <v>22</v>
      </c>
      <c r="D173" s="96" t="s">
        <v>58</v>
      </c>
      <c r="E173" s="96" t="s">
        <v>68</v>
      </c>
      <c r="F173" s="96"/>
      <c r="J173" s="96"/>
      <c r="K173" s="96"/>
      <c r="AB173" s="95"/>
      <c r="AC173" s="96"/>
      <c r="AD173" s="96"/>
    </row>
    <row r="174" spans="1:30" x14ac:dyDescent="0.3">
      <c r="A174" s="95">
        <v>6</v>
      </c>
      <c r="B174" s="95">
        <v>2</v>
      </c>
      <c r="C174" s="95">
        <v>23</v>
      </c>
      <c r="D174" s="96" t="s">
        <v>45</v>
      </c>
      <c r="E174" s="96" t="s">
        <v>88</v>
      </c>
      <c r="F174" s="96"/>
      <c r="J174" s="96"/>
      <c r="K174" s="96"/>
      <c r="AB174" s="95"/>
      <c r="AC174" s="96"/>
      <c r="AD174" s="96"/>
    </row>
    <row r="175" spans="1:30" x14ac:dyDescent="0.3">
      <c r="A175" s="95">
        <v>6</v>
      </c>
      <c r="B175" s="95">
        <v>2</v>
      </c>
      <c r="C175" s="95">
        <v>24</v>
      </c>
      <c r="D175" s="96" t="s">
        <v>98</v>
      </c>
      <c r="E175" s="96" t="s">
        <v>78</v>
      </c>
      <c r="F175" s="96"/>
      <c r="J175" s="96"/>
      <c r="K175" s="96"/>
      <c r="AB175" s="95"/>
      <c r="AC175" s="96"/>
      <c r="AD175" s="96"/>
    </row>
    <row r="176" spans="1:30" x14ac:dyDescent="0.3">
      <c r="A176" s="95">
        <v>6</v>
      </c>
      <c r="B176" s="95">
        <v>2</v>
      </c>
      <c r="C176" s="95">
        <v>25</v>
      </c>
      <c r="D176" s="96" t="s">
        <v>89</v>
      </c>
      <c r="E176" s="96" t="s">
        <v>79</v>
      </c>
      <c r="F176" s="96"/>
      <c r="J176" s="96"/>
      <c r="K176" s="96"/>
      <c r="AB176" s="95"/>
      <c r="AC176" s="96"/>
      <c r="AD176" s="96"/>
    </row>
    <row r="177" spans="1:30" x14ac:dyDescent="0.3">
      <c r="A177" s="95">
        <v>6</v>
      </c>
      <c r="B177" s="95">
        <v>2</v>
      </c>
      <c r="C177" s="95">
        <v>26</v>
      </c>
      <c r="D177" s="96" t="s">
        <v>47</v>
      </c>
      <c r="E177" s="96" t="s">
        <v>69</v>
      </c>
      <c r="F177" s="96"/>
      <c r="J177" s="96"/>
      <c r="K177" s="96"/>
      <c r="AB177" s="95"/>
      <c r="AC177" s="96"/>
      <c r="AD177" s="96"/>
    </row>
    <row r="178" spans="1:30" x14ac:dyDescent="0.3">
      <c r="A178" s="95">
        <v>6</v>
      </c>
      <c r="B178" s="95">
        <v>2</v>
      </c>
      <c r="C178" s="95">
        <v>27</v>
      </c>
      <c r="D178" s="96" t="s">
        <v>59</v>
      </c>
      <c r="E178" s="96" t="s">
        <v>99</v>
      </c>
      <c r="F178" s="96"/>
      <c r="J178" s="96"/>
      <c r="K178" s="96"/>
      <c r="AB178" s="95"/>
      <c r="AC178" s="96"/>
      <c r="AD178" s="96"/>
    </row>
    <row r="179" spans="1:30" x14ac:dyDescent="0.3">
      <c r="A179" s="95">
        <v>6</v>
      </c>
      <c r="B179" s="95">
        <v>2</v>
      </c>
      <c r="C179" s="95">
        <v>28</v>
      </c>
      <c r="D179" s="96" t="s">
        <v>100</v>
      </c>
      <c r="E179" s="96" t="s">
        <v>49</v>
      </c>
      <c r="F179" s="96"/>
      <c r="J179" s="96"/>
      <c r="K179" s="96"/>
      <c r="AB179" s="95"/>
      <c r="AC179" s="96"/>
      <c r="AD179" s="96"/>
    </row>
    <row r="180" spans="1:30" x14ac:dyDescent="0.3">
      <c r="A180" s="95">
        <v>6</v>
      </c>
      <c r="B180" s="95">
        <v>2</v>
      </c>
      <c r="C180" s="95">
        <v>29</v>
      </c>
      <c r="D180" s="96" t="s">
        <v>70</v>
      </c>
      <c r="E180" s="96" t="s">
        <v>60</v>
      </c>
      <c r="F180" s="96"/>
      <c r="J180" s="96"/>
      <c r="K180" s="96"/>
      <c r="AB180" s="95"/>
      <c r="AC180" s="96"/>
      <c r="AD180" s="96"/>
    </row>
    <row r="181" spans="1:30" x14ac:dyDescent="0.3">
      <c r="A181" s="95">
        <v>6</v>
      </c>
      <c r="B181" s="95">
        <v>2</v>
      </c>
      <c r="C181" s="95">
        <v>30</v>
      </c>
      <c r="D181" s="96" t="s">
        <v>80</v>
      </c>
      <c r="E181" s="96" t="s">
        <v>90</v>
      </c>
      <c r="F181" s="96"/>
      <c r="J181" s="96"/>
      <c r="K181" s="96"/>
      <c r="AB181" s="95"/>
      <c r="AC181" s="96"/>
      <c r="AD181" s="96"/>
    </row>
    <row r="182" spans="1:30" x14ac:dyDescent="0.3">
      <c r="D182" s="96"/>
      <c r="E182" s="96"/>
    </row>
    <row r="183" spans="1:30" x14ac:dyDescent="0.3">
      <c r="D183" s="96"/>
      <c r="E183" s="96"/>
    </row>
    <row r="184" spans="1:30" x14ac:dyDescent="0.3">
      <c r="D184" s="96"/>
      <c r="E184" s="96"/>
    </row>
    <row r="185" spans="1:30" x14ac:dyDescent="0.3">
      <c r="D185" s="96"/>
      <c r="E185" s="96"/>
    </row>
    <row r="186" spans="1:30" x14ac:dyDescent="0.3">
      <c r="D186" s="96"/>
      <c r="E186" s="96"/>
    </row>
    <row r="187" spans="1:30" x14ac:dyDescent="0.3">
      <c r="D187" s="96"/>
      <c r="E187" s="96"/>
    </row>
    <row r="188" spans="1:30" x14ac:dyDescent="0.3">
      <c r="D188" s="96"/>
      <c r="E188" s="96"/>
    </row>
    <row r="189" spans="1:30" x14ac:dyDescent="0.3">
      <c r="D189" s="96"/>
      <c r="E189" s="96"/>
    </row>
    <row r="190" spans="1:30" x14ac:dyDescent="0.3">
      <c r="D190" s="96"/>
      <c r="E190" s="96"/>
    </row>
    <row r="191" spans="1:30" x14ac:dyDescent="0.3">
      <c r="D191" s="96"/>
      <c r="E191" s="96"/>
    </row>
    <row r="192" spans="1:30" x14ac:dyDescent="0.3">
      <c r="D192" s="96"/>
      <c r="E192" s="96"/>
    </row>
    <row r="193" spans="4:5" x14ac:dyDescent="0.3">
      <c r="D193" s="96"/>
      <c r="E193" s="96"/>
    </row>
    <row r="194" spans="4:5" x14ac:dyDescent="0.3">
      <c r="D194" s="96"/>
      <c r="E194" s="96"/>
    </row>
    <row r="195" spans="4:5" x14ac:dyDescent="0.3">
      <c r="D195" s="96"/>
      <c r="E195" s="96"/>
    </row>
    <row r="196" spans="4:5" x14ac:dyDescent="0.3">
      <c r="D196" s="96"/>
      <c r="E196" s="96"/>
    </row>
    <row r="197" spans="4:5" x14ac:dyDescent="0.3">
      <c r="D197" s="96"/>
      <c r="E197" s="96"/>
    </row>
    <row r="198" spans="4:5" x14ac:dyDescent="0.3">
      <c r="D198" s="96"/>
      <c r="E198" s="96"/>
    </row>
    <row r="199" spans="4:5" x14ac:dyDescent="0.3">
      <c r="D199" s="96"/>
      <c r="E199" s="96"/>
    </row>
    <row r="200" spans="4:5" x14ac:dyDescent="0.3">
      <c r="D200" s="96"/>
      <c r="E200" s="96"/>
    </row>
    <row r="201" spans="4:5" x14ac:dyDescent="0.3">
      <c r="D201" s="96"/>
      <c r="E201" s="96"/>
    </row>
    <row r="202" spans="4:5" x14ac:dyDescent="0.3">
      <c r="D202" s="96"/>
      <c r="E202" s="96"/>
    </row>
    <row r="203" spans="4:5" x14ac:dyDescent="0.3">
      <c r="D203" s="96"/>
      <c r="E203" s="96"/>
    </row>
    <row r="204" spans="4:5" x14ac:dyDescent="0.3">
      <c r="D204" s="96"/>
      <c r="E204" s="96"/>
    </row>
    <row r="205" spans="4:5" x14ac:dyDescent="0.3">
      <c r="D205" s="96"/>
      <c r="E205" s="96"/>
    </row>
    <row r="206" spans="4:5" x14ac:dyDescent="0.3">
      <c r="D206" s="96"/>
      <c r="E206" s="96"/>
    </row>
    <row r="207" spans="4:5" x14ac:dyDescent="0.3">
      <c r="D207" s="96"/>
      <c r="E207" s="96"/>
    </row>
    <row r="208" spans="4:5" x14ac:dyDescent="0.3">
      <c r="D208" s="96"/>
      <c r="E208" s="96"/>
    </row>
    <row r="209" spans="4:5" x14ac:dyDescent="0.3">
      <c r="D209" s="96"/>
      <c r="E209" s="96"/>
    </row>
    <row r="210" spans="4:5" x14ac:dyDescent="0.3">
      <c r="D210" s="96"/>
      <c r="E210" s="96"/>
    </row>
    <row r="211" spans="4:5" x14ac:dyDescent="0.3">
      <c r="D211" s="96"/>
      <c r="E211" s="96"/>
    </row>
    <row r="212" spans="4:5" x14ac:dyDescent="0.3">
      <c r="D212" s="96"/>
      <c r="E212" s="96"/>
    </row>
    <row r="213" spans="4:5" x14ac:dyDescent="0.3">
      <c r="D213" s="96"/>
      <c r="E213" s="96"/>
    </row>
    <row r="214" spans="4:5" x14ac:dyDescent="0.3">
      <c r="D214" s="96"/>
      <c r="E214" s="96"/>
    </row>
    <row r="215" spans="4:5" x14ac:dyDescent="0.3">
      <c r="D215" s="96"/>
      <c r="E215" s="96"/>
    </row>
    <row r="216" spans="4:5" x14ac:dyDescent="0.3">
      <c r="D216" s="96"/>
      <c r="E216" s="96"/>
    </row>
    <row r="217" spans="4:5" x14ac:dyDescent="0.3">
      <c r="D217" s="96"/>
      <c r="E217" s="96"/>
    </row>
    <row r="218" spans="4:5" x14ac:dyDescent="0.3">
      <c r="D218" s="96"/>
      <c r="E218" s="96"/>
    </row>
    <row r="219" spans="4:5" x14ac:dyDescent="0.3">
      <c r="D219" s="96"/>
      <c r="E219" s="96"/>
    </row>
    <row r="220" spans="4:5" x14ac:dyDescent="0.3">
      <c r="D220" s="96"/>
      <c r="E220" s="96"/>
    </row>
    <row r="221" spans="4:5" x14ac:dyDescent="0.3">
      <c r="D221" s="96"/>
      <c r="E221" s="96"/>
    </row>
    <row r="222" spans="4:5" x14ac:dyDescent="0.3">
      <c r="D222" s="96"/>
      <c r="E222" s="96"/>
    </row>
    <row r="223" spans="4:5" x14ac:dyDescent="0.3">
      <c r="D223" s="96"/>
      <c r="E223" s="96"/>
    </row>
    <row r="224" spans="4:5" x14ac:dyDescent="0.3">
      <c r="D224" s="96"/>
      <c r="E224" s="96"/>
    </row>
    <row r="225" spans="4:5" x14ac:dyDescent="0.3">
      <c r="D225" s="96"/>
      <c r="E225" s="96"/>
    </row>
    <row r="226" spans="4:5" x14ac:dyDescent="0.3">
      <c r="D226" s="96"/>
      <c r="E226" s="96"/>
    </row>
    <row r="227" spans="4:5" x14ac:dyDescent="0.3">
      <c r="D227" s="96"/>
      <c r="E227" s="96"/>
    </row>
    <row r="228" spans="4:5" x14ac:dyDescent="0.3">
      <c r="D228" s="96"/>
      <c r="E228" s="96"/>
    </row>
    <row r="229" spans="4:5" x14ac:dyDescent="0.3">
      <c r="D229" s="96"/>
      <c r="E229" s="96"/>
    </row>
    <row r="230" spans="4:5" x14ac:dyDescent="0.3">
      <c r="D230" s="96"/>
      <c r="E230" s="96"/>
    </row>
    <row r="231" spans="4:5" x14ac:dyDescent="0.3">
      <c r="D231" s="96"/>
      <c r="E231" s="96"/>
    </row>
    <row r="232" spans="4:5" x14ac:dyDescent="0.3">
      <c r="D232" s="96"/>
      <c r="E232" s="96"/>
    </row>
    <row r="233" spans="4:5" x14ac:dyDescent="0.3">
      <c r="D233" s="96"/>
      <c r="E233" s="96"/>
    </row>
    <row r="234" spans="4:5" x14ac:dyDescent="0.3">
      <c r="D234" s="96"/>
      <c r="E234" s="96"/>
    </row>
    <row r="235" spans="4:5" x14ac:dyDescent="0.3">
      <c r="D235" s="96"/>
      <c r="E235" s="96"/>
    </row>
    <row r="236" spans="4:5" x14ac:dyDescent="0.3">
      <c r="D236" s="96"/>
      <c r="E236" s="96"/>
    </row>
    <row r="237" spans="4:5" x14ac:dyDescent="0.3">
      <c r="D237" s="96"/>
      <c r="E237" s="96"/>
    </row>
    <row r="238" spans="4:5" x14ac:dyDescent="0.3">
      <c r="D238" s="96"/>
      <c r="E238" s="96"/>
    </row>
    <row r="239" spans="4:5" x14ac:dyDescent="0.3">
      <c r="D239" s="96"/>
      <c r="E239" s="96"/>
    </row>
    <row r="240" spans="4:5" x14ac:dyDescent="0.3">
      <c r="D240" s="96"/>
      <c r="E240" s="96"/>
    </row>
    <row r="241" spans="4:5" x14ac:dyDescent="0.3">
      <c r="D241" s="96"/>
      <c r="E241" s="96"/>
    </row>
    <row r="242" spans="4:5" x14ac:dyDescent="0.3">
      <c r="D242" s="96"/>
      <c r="E242" s="96"/>
    </row>
    <row r="243" spans="4:5" x14ac:dyDescent="0.3">
      <c r="D243" s="96"/>
      <c r="E243" s="96"/>
    </row>
    <row r="244" spans="4:5" x14ac:dyDescent="0.3">
      <c r="D244" s="96"/>
      <c r="E244" s="96"/>
    </row>
    <row r="245" spans="4:5" x14ac:dyDescent="0.3">
      <c r="D245" s="96"/>
      <c r="E245" s="96"/>
    </row>
    <row r="246" spans="4:5" x14ac:dyDescent="0.3">
      <c r="D246" s="96"/>
      <c r="E246" s="96"/>
    </row>
    <row r="247" spans="4:5" x14ac:dyDescent="0.3">
      <c r="D247" s="96"/>
      <c r="E247" s="96"/>
    </row>
    <row r="248" spans="4:5" x14ac:dyDescent="0.3">
      <c r="D248" s="96"/>
      <c r="E248" s="96"/>
    </row>
    <row r="249" spans="4:5" x14ac:dyDescent="0.3">
      <c r="D249" s="96"/>
      <c r="E249" s="96"/>
    </row>
    <row r="250" spans="4:5" x14ac:dyDescent="0.3">
      <c r="D250" s="96"/>
      <c r="E250" s="96"/>
    </row>
    <row r="251" spans="4:5" x14ac:dyDescent="0.3">
      <c r="D251" s="96"/>
      <c r="E251" s="96"/>
    </row>
    <row r="252" spans="4:5" x14ac:dyDescent="0.3">
      <c r="D252" s="96"/>
      <c r="E252" s="96"/>
    </row>
    <row r="253" spans="4:5" x14ac:dyDescent="0.3">
      <c r="D253" s="96"/>
      <c r="E253" s="96"/>
    </row>
    <row r="254" spans="4:5" x14ac:dyDescent="0.3">
      <c r="D254" s="96"/>
      <c r="E254" s="96"/>
    </row>
    <row r="255" spans="4:5" x14ac:dyDescent="0.3">
      <c r="D255" s="96"/>
      <c r="E255" s="96"/>
    </row>
    <row r="256" spans="4:5" x14ac:dyDescent="0.3">
      <c r="D256" s="96"/>
      <c r="E256" s="96"/>
    </row>
    <row r="257" spans="4:5" x14ac:dyDescent="0.3">
      <c r="D257" s="96"/>
      <c r="E257" s="96"/>
    </row>
    <row r="258" spans="4:5" x14ac:dyDescent="0.3">
      <c r="D258" s="96"/>
      <c r="E258" s="96"/>
    </row>
    <row r="259" spans="4:5" x14ac:dyDescent="0.3">
      <c r="D259" s="96"/>
      <c r="E259" s="96"/>
    </row>
    <row r="260" spans="4:5" x14ac:dyDescent="0.3">
      <c r="D260" s="96"/>
      <c r="E260" s="96"/>
    </row>
    <row r="261" spans="4:5" x14ac:dyDescent="0.3">
      <c r="D261" s="96"/>
      <c r="E261" s="96"/>
    </row>
    <row r="262" spans="4:5" x14ac:dyDescent="0.3">
      <c r="D262" s="96"/>
      <c r="E262" s="96"/>
    </row>
    <row r="263" spans="4:5" x14ac:dyDescent="0.3">
      <c r="D263" s="96"/>
      <c r="E263" s="96"/>
    </row>
    <row r="264" spans="4:5" x14ac:dyDescent="0.3">
      <c r="D264" s="96"/>
      <c r="E264" s="96"/>
    </row>
    <row r="265" spans="4:5" x14ac:dyDescent="0.3">
      <c r="D265" s="96"/>
      <c r="E265" s="96"/>
    </row>
    <row r="266" spans="4:5" x14ac:dyDescent="0.3">
      <c r="D266" s="96"/>
      <c r="E266" s="96"/>
    </row>
    <row r="267" spans="4:5" x14ac:dyDescent="0.3">
      <c r="D267" s="96"/>
      <c r="E267" s="96"/>
    </row>
    <row r="268" spans="4:5" x14ac:dyDescent="0.3">
      <c r="D268" s="96"/>
      <c r="E268" s="96"/>
    </row>
    <row r="269" spans="4:5" x14ac:dyDescent="0.3">
      <c r="D269" s="96"/>
      <c r="E269" s="96"/>
    </row>
    <row r="270" spans="4:5" x14ac:dyDescent="0.3">
      <c r="D270" s="96"/>
      <c r="E270" s="96"/>
    </row>
    <row r="271" spans="4:5" x14ac:dyDescent="0.3">
      <c r="D271" s="96"/>
      <c r="E271" s="96"/>
    </row>
    <row r="272" spans="4:5" x14ac:dyDescent="0.3">
      <c r="D272" s="96"/>
      <c r="E272" s="96"/>
    </row>
    <row r="273" spans="4:5" x14ac:dyDescent="0.3">
      <c r="D273" s="96"/>
      <c r="E273" s="96"/>
    </row>
    <row r="274" spans="4:5" x14ac:dyDescent="0.3">
      <c r="D274" s="96"/>
      <c r="E274" s="96"/>
    </row>
    <row r="275" spans="4:5" x14ac:dyDescent="0.3">
      <c r="D275" s="96"/>
      <c r="E275" s="96"/>
    </row>
    <row r="276" spans="4:5" x14ac:dyDescent="0.3">
      <c r="D276" s="96"/>
      <c r="E276" s="96"/>
    </row>
    <row r="277" spans="4:5" x14ac:dyDescent="0.3">
      <c r="D277" s="96"/>
      <c r="E277" s="96"/>
    </row>
    <row r="278" spans="4:5" x14ac:dyDescent="0.3">
      <c r="D278" s="96"/>
      <c r="E278" s="96"/>
    </row>
    <row r="279" spans="4:5" x14ac:dyDescent="0.3">
      <c r="D279" s="96"/>
      <c r="E279" s="96"/>
    </row>
    <row r="280" spans="4:5" x14ac:dyDescent="0.3">
      <c r="D280" s="96"/>
      <c r="E280" s="96"/>
    </row>
    <row r="281" spans="4:5" x14ac:dyDescent="0.3">
      <c r="D281" s="96"/>
      <c r="E281" s="96"/>
    </row>
    <row r="282" spans="4:5" x14ac:dyDescent="0.3">
      <c r="D282" s="96"/>
      <c r="E282" s="96"/>
    </row>
    <row r="283" spans="4:5" x14ac:dyDescent="0.3">
      <c r="D283" s="96"/>
      <c r="E283" s="96"/>
    </row>
    <row r="284" spans="4:5" x14ac:dyDescent="0.3">
      <c r="D284" s="96"/>
      <c r="E284" s="96"/>
    </row>
    <row r="285" spans="4:5" x14ac:dyDescent="0.3">
      <c r="D285" s="96"/>
      <c r="E285" s="96"/>
    </row>
    <row r="286" spans="4:5" x14ac:dyDescent="0.3">
      <c r="D286" s="96"/>
      <c r="E286" s="96"/>
    </row>
    <row r="287" spans="4:5" x14ac:dyDescent="0.3">
      <c r="D287" s="96"/>
      <c r="E287" s="96"/>
    </row>
    <row r="288" spans="4:5" x14ac:dyDescent="0.3">
      <c r="D288" s="96"/>
      <c r="E288" s="96"/>
    </row>
    <row r="289" spans="4:5" x14ac:dyDescent="0.3">
      <c r="D289" s="96"/>
      <c r="E289" s="96"/>
    </row>
    <row r="290" spans="4:5" x14ac:dyDescent="0.3">
      <c r="D290" s="96"/>
      <c r="E290" s="96"/>
    </row>
    <row r="291" spans="4:5" x14ac:dyDescent="0.3">
      <c r="D291" s="96"/>
      <c r="E291" s="96"/>
    </row>
    <row r="292" spans="4:5" x14ac:dyDescent="0.3">
      <c r="D292" s="96"/>
      <c r="E292" s="96"/>
    </row>
    <row r="293" spans="4:5" x14ac:dyDescent="0.3">
      <c r="D293" s="96"/>
      <c r="E293" s="96"/>
    </row>
    <row r="294" spans="4:5" x14ac:dyDescent="0.3">
      <c r="D294" s="96"/>
      <c r="E294" s="96"/>
    </row>
    <row r="295" spans="4:5" x14ac:dyDescent="0.3">
      <c r="D295" s="96"/>
      <c r="E295" s="96"/>
    </row>
    <row r="296" spans="4:5" x14ac:dyDescent="0.3">
      <c r="D296" s="96"/>
      <c r="E296" s="96"/>
    </row>
    <row r="297" spans="4:5" x14ac:dyDescent="0.3">
      <c r="D297" s="96"/>
      <c r="E297" s="96"/>
    </row>
    <row r="298" spans="4:5" x14ac:dyDescent="0.3">
      <c r="D298" s="96"/>
      <c r="E298" s="96"/>
    </row>
    <row r="299" spans="4:5" x14ac:dyDescent="0.3">
      <c r="D299" s="96"/>
      <c r="E299" s="96"/>
    </row>
    <row r="300" spans="4:5" x14ac:dyDescent="0.3">
      <c r="D300" s="96"/>
      <c r="E300" s="96"/>
    </row>
    <row r="301" spans="4:5" x14ac:dyDescent="0.3">
      <c r="D301" s="96"/>
      <c r="E301" s="96"/>
    </row>
    <row r="302" spans="4:5" x14ac:dyDescent="0.3">
      <c r="D302" s="96"/>
      <c r="E302" s="96"/>
    </row>
    <row r="303" spans="4:5" x14ac:dyDescent="0.3">
      <c r="D303" s="96"/>
      <c r="E303" s="96"/>
    </row>
    <row r="304" spans="4:5" x14ac:dyDescent="0.3">
      <c r="D304" s="96"/>
      <c r="E304" s="96"/>
    </row>
    <row r="305" spans="4:5" x14ac:dyDescent="0.3">
      <c r="D305" s="96"/>
      <c r="E305" s="96"/>
    </row>
    <row r="306" spans="4:5" x14ac:dyDescent="0.3">
      <c r="D306" s="96"/>
      <c r="E306" s="96"/>
    </row>
    <row r="307" spans="4:5" x14ac:dyDescent="0.3">
      <c r="D307" s="96"/>
      <c r="E307" s="96"/>
    </row>
    <row r="308" spans="4:5" x14ac:dyDescent="0.3">
      <c r="D308" s="96"/>
      <c r="E308" s="96"/>
    </row>
    <row r="309" spans="4:5" x14ac:dyDescent="0.3">
      <c r="D309" s="96"/>
      <c r="E309" s="96"/>
    </row>
    <row r="310" spans="4:5" x14ac:dyDescent="0.3">
      <c r="D310" s="96"/>
      <c r="E310" s="96"/>
    </row>
    <row r="311" spans="4:5" x14ac:dyDescent="0.3">
      <c r="D311" s="96"/>
      <c r="E311" s="96"/>
    </row>
    <row r="312" spans="4:5" x14ac:dyDescent="0.3">
      <c r="D312" s="96"/>
      <c r="E312" s="96"/>
    </row>
    <row r="313" spans="4:5" x14ac:dyDescent="0.3">
      <c r="D313" s="96"/>
      <c r="E313" s="96"/>
    </row>
    <row r="314" spans="4:5" x14ac:dyDescent="0.3">
      <c r="D314" s="96"/>
      <c r="E314" s="96"/>
    </row>
    <row r="315" spans="4:5" x14ac:dyDescent="0.3">
      <c r="D315" s="96"/>
      <c r="E315" s="96"/>
    </row>
    <row r="316" spans="4:5" x14ac:dyDescent="0.3">
      <c r="D316" s="96"/>
      <c r="E316" s="96"/>
    </row>
    <row r="317" spans="4:5" x14ac:dyDescent="0.3">
      <c r="D317" s="96"/>
      <c r="E317" s="96"/>
    </row>
    <row r="318" spans="4:5" x14ac:dyDescent="0.3">
      <c r="D318" s="96"/>
      <c r="E318" s="96"/>
    </row>
    <row r="319" spans="4:5" x14ac:dyDescent="0.3">
      <c r="D319" s="96"/>
      <c r="E319" s="96"/>
    </row>
    <row r="320" spans="4:5" x14ac:dyDescent="0.3">
      <c r="D320" s="96"/>
      <c r="E320" s="96"/>
    </row>
    <row r="321" spans="4:5" x14ac:dyDescent="0.3">
      <c r="D321" s="96"/>
      <c r="E321" s="96"/>
    </row>
    <row r="322" spans="4:5" x14ac:dyDescent="0.3">
      <c r="D322" s="96"/>
      <c r="E322" s="96"/>
    </row>
    <row r="323" spans="4:5" x14ac:dyDescent="0.3">
      <c r="D323" s="96"/>
      <c r="E323" s="96"/>
    </row>
    <row r="324" spans="4:5" x14ac:dyDescent="0.3">
      <c r="D324" s="96"/>
      <c r="E324" s="96"/>
    </row>
    <row r="325" spans="4:5" x14ac:dyDescent="0.3">
      <c r="D325" s="96"/>
      <c r="E325" s="96"/>
    </row>
    <row r="326" spans="4:5" x14ac:dyDescent="0.3">
      <c r="D326" s="96"/>
      <c r="E326" s="96"/>
    </row>
    <row r="327" spans="4:5" x14ac:dyDescent="0.3">
      <c r="D327" s="96"/>
      <c r="E327" s="96"/>
    </row>
    <row r="328" spans="4:5" x14ac:dyDescent="0.3">
      <c r="D328" s="96"/>
      <c r="E328" s="96"/>
    </row>
    <row r="329" spans="4:5" x14ac:dyDescent="0.3">
      <c r="D329" s="96"/>
      <c r="E329" s="96"/>
    </row>
    <row r="330" spans="4:5" x14ac:dyDescent="0.3">
      <c r="D330" s="96"/>
      <c r="E330" s="96"/>
    </row>
    <row r="331" spans="4:5" x14ac:dyDescent="0.3">
      <c r="D331" s="96"/>
      <c r="E331" s="96"/>
    </row>
    <row r="332" spans="4:5" x14ac:dyDescent="0.3">
      <c r="D332" s="96"/>
      <c r="E332" s="96"/>
    </row>
    <row r="333" spans="4:5" x14ac:dyDescent="0.3">
      <c r="D333" s="96"/>
      <c r="E333" s="96"/>
    </row>
    <row r="334" spans="4:5" x14ac:dyDescent="0.3">
      <c r="D334" s="96"/>
      <c r="E334" s="96"/>
    </row>
    <row r="335" spans="4:5" x14ac:dyDescent="0.3">
      <c r="D335" s="96"/>
      <c r="E335" s="96"/>
    </row>
    <row r="336" spans="4:5" x14ac:dyDescent="0.3">
      <c r="D336" s="96"/>
      <c r="E336" s="96"/>
    </row>
    <row r="337" spans="4:5" x14ac:dyDescent="0.3">
      <c r="D337" s="96"/>
      <c r="E337" s="96"/>
    </row>
    <row r="338" spans="4:5" x14ac:dyDescent="0.3">
      <c r="D338" s="96"/>
      <c r="E338" s="96"/>
    </row>
    <row r="339" spans="4:5" x14ac:dyDescent="0.3">
      <c r="D339" s="96"/>
      <c r="E339" s="96"/>
    </row>
    <row r="340" spans="4:5" x14ac:dyDescent="0.3">
      <c r="D340" s="96"/>
      <c r="E340" s="96"/>
    </row>
    <row r="341" spans="4:5" x14ac:dyDescent="0.3">
      <c r="D341" s="96"/>
      <c r="E341" s="96"/>
    </row>
    <row r="342" spans="4:5" x14ac:dyDescent="0.3">
      <c r="D342" s="96"/>
      <c r="E342" s="96"/>
    </row>
    <row r="343" spans="4:5" x14ac:dyDescent="0.3">
      <c r="D343" s="96"/>
      <c r="E343" s="96"/>
    </row>
    <row r="344" spans="4:5" x14ac:dyDescent="0.3">
      <c r="D344" s="96"/>
      <c r="E344" s="96"/>
    </row>
    <row r="345" spans="4:5" x14ac:dyDescent="0.3">
      <c r="D345" s="96"/>
      <c r="E345" s="96"/>
    </row>
    <row r="346" spans="4:5" x14ac:dyDescent="0.3">
      <c r="D346" s="96"/>
      <c r="E346" s="96"/>
    </row>
    <row r="347" spans="4:5" x14ac:dyDescent="0.3">
      <c r="D347" s="96"/>
      <c r="E347" s="96"/>
    </row>
    <row r="348" spans="4:5" x14ac:dyDescent="0.3">
      <c r="D348" s="96"/>
      <c r="E348" s="96"/>
    </row>
    <row r="349" spans="4:5" x14ac:dyDescent="0.3">
      <c r="D349" s="96"/>
      <c r="E349" s="96"/>
    </row>
    <row r="350" spans="4:5" x14ac:dyDescent="0.3">
      <c r="D350" s="96"/>
      <c r="E350" s="96"/>
    </row>
    <row r="351" spans="4:5" x14ac:dyDescent="0.3">
      <c r="D351" s="96"/>
      <c r="E351" s="96"/>
    </row>
    <row r="352" spans="4:5" x14ac:dyDescent="0.3">
      <c r="D352" s="96"/>
      <c r="E352" s="96"/>
    </row>
    <row r="353" spans="4:5" x14ac:dyDescent="0.3">
      <c r="D353" s="96"/>
      <c r="E353" s="96"/>
    </row>
    <row r="354" spans="4:5" x14ac:dyDescent="0.3">
      <c r="D354" s="96"/>
      <c r="E354" s="96"/>
    </row>
    <row r="355" spans="4:5" x14ac:dyDescent="0.3">
      <c r="D355" s="96"/>
      <c r="E355" s="96"/>
    </row>
    <row r="356" spans="4:5" x14ac:dyDescent="0.3">
      <c r="D356" s="96"/>
      <c r="E356" s="96"/>
    </row>
    <row r="357" spans="4:5" x14ac:dyDescent="0.3">
      <c r="D357" s="96"/>
      <c r="E357" s="96"/>
    </row>
    <row r="358" spans="4:5" x14ac:dyDescent="0.3">
      <c r="D358" s="96"/>
      <c r="E358" s="96"/>
    </row>
    <row r="359" spans="4:5" x14ac:dyDescent="0.3">
      <c r="D359" s="96"/>
      <c r="E359" s="96"/>
    </row>
    <row r="360" spans="4:5" x14ac:dyDescent="0.3">
      <c r="D360" s="96"/>
      <c r="E360" s="96"/>
    </row>
    <row r="361" spans="4:5" x14ac:dyDescent="0.3">
      <c r="D361" s="96"/>
      <c r="E361" s="96"/>
    </row>
    <row r="362" spans="4:5" x14ac:dyDescent="0.3">
      <c r="D362" s="96"/>
      <c r="E362" s="96"/>
    </row>
    <row r="363" spans="4:5" x14ac:dyDescent="0.3">
      <c r="D363" s="96"/>
      <c r="E363" s="96"/>
    </row>
    <row r="364" spans="4:5" x14ac:dyDescent="0.3">
      <c r="D364" s="96"/>
      <c r="E364" s="96"/>
    </row>
    <row r="365" spans="4:5" x14ac:dyDescent="0.3">
      <c r="D365" s="96"/>
      <c r="E365" s="96"/>
    </row>
    <row r="366" spans="4:5" x14ac:dyDescent="0.3">
      <c r="D366" s="96"/>
      <c r="E366" s="96"/>
    </row>
    <row r="367" spans="4:5" x14ac:dyDescent="0.3">
      <c r="D367" s="96"/>
      <c r="E367" s="96"/>
    </row>
    <row r="368" spans="4:5" x14ac:dyDescent="0.3">
      <c r="D368" s="96"/>
      <c r="E368" s="96"/>
    </row>
    <row r="369" spans="4:5" x14ac:dyDescent="0.3">
      <c r="D369" s="96"/>
      <c r="E369" s="96"/>
    </row>
    <row r="370" spans="4:5" x14ac:dyDescent="0.3">
      <c r="D370" s="96"/>
      <c r="E370" s="96"/>
    </row>
    <row r="371" spans="4:5" x14ac:dyDescent="0.3">
      <c r="D371" s="96"/>
      <c r="E371" s="96"/>
    </row>
    <row r="372" spans="4:5" x14ac:dyDescent="0.3">
      <c r="D372" s="96"/>
      <c r="E372" s="96"/>
    </row>
    <row r="373" spans="4:5" x14ac:dyDescent="0.3">
      <c r="D373" s="96"/>
      <c r="E373" s="96"/>
    </row>
    <row r="374" spans="4:5" x14ac:dyDescent="0.3">
      <c r="D374" s="96"/>
      <c r="E374" s="96"/>
    </row>
    <row r="375" spans="4:5" x14ac:dyDescent="0.3">
      <c r="D375" s="96"/>
      <c r="E375" s="96"/>
    </row>
    <row r="376" spans="4:5" x14ac:dyDescent="0.3">
      <c r="D376" s="96"/>
      <c r="E376" s="96"/>
    </row>
    <row r="377" spans="4:5" x14ac:dyDescent="0.3">
      <c r="D377" s="96"/>
      <c r="E377" s="96"/>
    </row>
    <row r="378" spans="4:5" x14ac:dyDescent="0.3">
      <c r="D378" s="96"/>
      <c r="E378" s="96"/>
    </row>
    <row r="379" spans="4:5" x14ac:dyDescent="0.3">
      <c r="D379" s="96"/>
      <c r="E379" s="96"/>
    </row>
    <row r="380" spans="4:5" x14ac:dyDescent="0.3">
      <c r="D380" s="96"/>
      <c r="E380" s="96"/>
    </row>
    <row r="381" spans="4:5" x14ac:dyDescent="0.3">
      <c r="D381" s="96"/>
      <c r="E381" s="96"/>
    </row>
    <row r="382" spans="4:5" x14ac:dyDescent="0.3">
      <c r="D382" s="96"/>
      <c r="E382" s="96"/>
    </row>
    <row r="383" spans="4:5" x14ac:dyDescent="0.3">
      <c r="D383" s="96"/>
      <c r="E383" s="96"/>
    </row>
    <row r="384" spans="4:5" x14ac:dyDescent="0.3">
      <c r="D384" s="96"/>
      <c r="E384" s="96"/>
    </row>
    <row r="385" spans="4:5" x14ac:dyDescent="0.3">
      <c r="D385" s="96"/>
      <c r="E385" s="96"/>
    </row>
    <row r="386" spans="4:5" x14ac:dyDescent="0.3">
      <c r="D386" s="96"/>
      <c r="E386" s="96"/>
    </row>
    <row r="387" spans="4:5" x14ac:dyDescent="0.3">
      <c r="D387" s="96"/>
      <c r="E387" s="96"/>
    </row>
    <row r="388" spans="4:5" x14ac:dyDescent="0.3">
      <c r="D388" s="96"/>
      <c r="E388" s="96"/>
    </row>
    <row r="389" spans="4:5" x14ac:dyDescent="0.3">
      <c r="D389" s="96"/>
      <c r="E389" s="96"/>
    </row>
    <row r="390" spans="4:5" x14ac:dyDescent="0.3">
      <c r="D390" s="96"/>
      <c r="E390" s="96"/>
    </row>
    <row r="391" spans="4:5" x14ac:dyDescent="0.3">
      <c r="D391" s="96"/>
      <c r="E391" s="96"/>
    </row>
    <row r="392" spans="4:5" x14ac:dyDescent="0.3">
      <c r="D392" s="96"/>
      <c r="E392" s="96"/>
    </row>
    <row r="393" spans="4:5" x14ac:dyDescent="0.3">
      <c r="D393" s="96"/>
      <c r="E393" s="96"/>
    </row>
    <row r="394" spans="4:5" x14ac:dyDescent="0.3">
      <c r="D394" s="96"/>
      <c r="E394" s="96"/>
    </row>
    <row r="395" spans="4:5" x14ac:dyDescent="0.3">
      <c r="D395" s="96"/>
      <c r="E395" s="96"/>
    </row>
    <row r="396" spans="4:5" x14ac:dyDescent="0.3">
      <c r="D396" s="96"/>
      <c r="E396" s="96"/>
    </row>
    <row r="397" spans="4:5" x14ac:dyDescent="0.3">
      <c r="D397" s="96"/>
      <c r="E397" s="96"/>
    </row>
    <row r="398" spans="4:5" x14ac:dyDescent="0.3">
      <c r="D398" s="96"/>
      <c r="E398" s="96"/>
    </row>
    <row r="399" spans="4:5" x14ac:dyDescent="0.3">
      <c r="D399" s="96"/>
      <c r="E399" s="96"/>
    </row>
    <row r="400" spans="4:5" x14ac:dyDescent="0.3">
      <c r="D400" s="96"/>
      <c r="E400" s="96"/>
    </row>
    <row r="401" spans="4:5" x14ac:dyDescent="0.3">
      <c r="D401" s="96"/>
      <c r="E401" s="96"/>
    </row>
    <row r="402" spans="4:5" x14ac:dyDescent="0.3">
      <c r="D402" s="96"/>
      <c r="E402" s="96"/>
    </row>
    <row r="403" spans="4:5" x14ac:dyDescent="0.3">
      <c r="D403" s="96"/>
      <c r="E403" s="96"/>
    </row>
    <row r="404" spans="4:5" x14ac:dyDescent="0.3">
      <c r="D404" s="96"/>
      <c r="E404" s="96"/>
    </row>
    <row r="405" spans="4:5" x14ac:dyDescent="0.3">
      <c r="D405" s="96"/>
      <c r="E405" s="96"/>
    </row>
    <row r="406" spans="4:5" x14ac:dyDescent="0.3">
      <c r="D406" s="96"/>
      <c r="E406" s="96"/>
    </row>
    <row r="407" spans="4:5" x14ac:dyDescent="0.3">
      <c r="D407" s="96"/>
      <c r="E407" s="96"/>
    </row>
    <row r="408" spans="4:5" x14ac:dyDescent="0.3">
      <c r="D408" s="96"/>
      <c r="E408" s="96"/>
    </row>
    <row r="409" spans="4:5" x14ac:dyDescent="0.3">
      <c r="D409" s="96"/>
      <c r="E409" s="96"/>
    </row>
    <row r="410" spans="4:5" x14ac:dyDescent="0.3">
      <c r="D410" s="96"/>
      <c r="E410" s="96"/>
    </row>
    <row r="411" spans="4:5" x14ac:dyDescent="0.3">
      <c r="D411" s="96"/>
      <c r="E411" s="96"/>
    </row>
    <row r="412" spans="4:5" x14ac:dyDescent="0.3">
      <c r="D412" s="96"/>
      <c r="E412" s="96"/>
    </row>
    <row r="413" spans="4:5" x14ac:dyDescent="0.3">
      <c r="D413" s="96"/>
      <c r="E413" s="96"/>
    </row>
    <row r="414" spans="4:5" x14ac:dyDescent="0.3">
      <c r="D414" s="96"/>
      <c r="E414" s="96"/>
    </row>
    <row r="415" spans="4:5" x14ac:dyDescent="0.3">
      <c r="D415" s="96"/>
      <c r="E415" s="96"/>
    </row>
    <row r="416" spans="4:5" x14ac:dyDescent="0.3">
      <c r="D416" s="96"/>
      <c r="E416" s="96"/>
    </row>
    <row r="417" spans="4:5" x14ac:dyDescent="0.3">
      <c r="D417" s="96"/>
      <c r="E417" s="96"/>
    </row>
    <row r="418" spans="4:5" x14ac:dyDescent="0.3">
      <c r="D418" s="96"/>
      <c r="E418" s="96"/>
    </row>
    <row r="419" spans="4:5" x14ac:dyDescent="0.3">
      <c r="D419" s="96"/>
      <c r="E419" s="96"/>
    </row>
    <row r="420" spans="4:5" x14ac:dyDescent="0.3">
      <c r="D420" s="96"/>
      <c r="E420" s="96"/>
    </row>
    <row r="421" spans="4:5" x14ac:dyDescent="0.3">
      <c r="D421" s="96"/>
      <c r="E421" s="96"/>
    </row>
    <row r="422" spans="4:5" x14ac:dyDescent="0.3">
      <c r="D422" s="96"/>
      <c r="E422" s="96"/>
    </row>
    <row r="423" spans="4:5" x14ac:dyDescent="0.3">
      <c r="D423" s="96"/>
      <c r="E423" s="96"/>
    </row>
    <row r="424" spans="4:5" x14ac:dyDescent="0.3">
      <c r="D424" s="96"/>
      <c r="E424" s="96"/>
    </row>
    <row r="425" spans="4:5" x14ac:dyDescent="0.3">
      <c r="D425" s="96"/>
      <c r="E425" s="96"/>
    </row>
    <row r="426" spans="4:5" x14ac:dyDescent="0.3">
      <c r="D426" s="96"/>
      <c r="E426" s="96"/>
    </row>
    <row r="427" spans="4:5" x14ac:dyDescent="0.3">
      <c r="D427" s="96"/>
      <c r="E427" s="96"/>
    </row>
    <row r="428" spans="4:5" x14ac:dyDescent="0.3">
      <c r="D428" s="96"/>
      <c r="E428" s="96"/>
    </row>
    <row r="429" spans="4:5" x14ac:dyDescent="0.3">
      <c r="D429" s="96"/>
      <c r="E429" s="96"/>
    </row>
    <row r="430" spans="4:5" x14ac:dyDescent="0.3">
      <c r="D430" s="96"/>
      <c r="E430" s="96"/>
    </row>
    <row r="431" spans="4:5" x14ac:dyDescent="0.3">
      <c r="D431" s="96"/>
      <c r="E431" s="96"/>
    </row>
    <row r="432" spans="4:5" x14ac:dyDescent="0.3">
      <c r="D432" s="96"/>
      <c r="E432" s="96"/>
    </row>
    <row r="433" spans="4:5" x14ac:dyDescent="0.3">
      <c r="D433" s="96"/>
      <c r="E433" s="96"/>
    </row>
    <row r="434" spans="4:5" x14ac:dyDescent="0.3">
      <c r="D434" s="96"/>
      <c r="E434" s="96"/>
    </row>
    <row r="435" spans="4:5" x14ac:dyDescent="0.3">
      <c r="D435" s="96"/>
      <c r="E435" s="96"/>
    </row>
    <row r="436" spans="4:5" x14ac:dyDescent="0.3">
      <c r="D436" s="96"/>
      <c r="E436" s="96"/>
    </row>
    <row r="437" spans="4:5" x14ac:dyDescent="0.3">
      <c r="D437" s="96"/>
      <c r="E437" s="96"/>
    </row>
    <row r="438" spans="4:5" x14ac:dyDescent="0.3">
      <c r="D438" s="96"/>
      <c r="E438" s="96"/>
    </row>
    <row r="439" spans="4:5" x14ac:dyDescent="0.3">
      <c r="D439" s="96"/>
      <c r="E439" s="96"/>
    </row>
    <row r="440" spans="4:5" x14ac:dyDescent="0.3">
      <c r="D440" s="96"/>
      <c r="E440" s="96"/>
    </row>
    <row r="441" spans="4:5" x14ac:dyDescent="0.3">
      <c r="D441" s="96"/>
      <c r="E441" s="96"/>
    </row>
    <row r="442" spans="4:5" x14ac:dyDescent="0.3">
      <c r="D442" s="96"/>
      <c r="E442" s="96"/>
    </row>
    <row r="443" spans="4:5" x14ac:dyDescent="0.3">
      <c r="D443" s="96"/>
      <c r="E443" s="96"/>
    </row>
    <row r="444" spans="4:5" x14ac:dyDescent="0.3">
      <c r="D444" s="96"/>
      <c r="E444" s="96"/>
    </row>
    <row r="445" spans="4:5" x14ac:dyDescent="0.3">
      <c r="D445" s="96"/>
      <c r="E445" s="96"/>
    </row>
    <row r="446" spans="4:5" x14ac:dyDescent="0.3">
      <c r="D446" s="96"/>
      <c r="E446" s="96"/>
    </row>
    <row r="447" spans="4:5" x14ac:dyDescent="0.3">
      <c r="D447" s="96"/>
      <c r="E447" s="96"/>
    </row>
    <row r="448" spans="4:5" x14ac:dyDescent="0.3">
      <c r="D448" s="96"/>
      <c r="E448" s="96"/>
    </row>
    <row r="449" spans="4:5" x14ac:dyDescent="0.3">
      <c r="D449" s="96"/>
      <c r="E449" s="96"/>
    </row>
    <row r="450" spans="4:5" x14ac:dyDescent="0.3">
      <c r="D450" s="96"/>
      <c r="E450" s="96"/>
    </row>
    <row r="451" spans="4:5" x14ac:dyDescent="0.3">
      <c r="D451" s="96"/>
      <c r="E451" s="96"/>
    </row>
    <row r="452" spans="4:5" x14ac:dyDescent="0.3">
      <c r="D452" s="96"/>
      <c r="E452" s="96"/>
    </row>
    <row r="453" spans="4:5" x14ac:dyDescent="0.3">
      <c r="D453" s="96"/>
      <c r="E453" s="96"/>
    </row>
    <row r="454" spans="4:5" x14ac:dyDescent="0.3">
      <c r="D454" s="96"/>
      <c r="E454" s="96"/>
    </row>
    <row r="455" spans="4:5" x14ac:dyDescent="0.3">
      <c r="D455" s="96"/>
      <c r="E455" s="96"/>
    </row>
    <row r="456" spans="4:5" x14ac:dyDescent="0.3">
      <c r="D456" s="96"/>
      <c r="E456" s="96"/>
    </row>
    <row r="457" spans="4:5" x14ac:dyDescent="0.3">
      <c r="D457" s="96"/>
      <c r="E457" s="96"/>
    </row>
    <row r="458" spans="4:5" x14ac:dyDescent="0.3">
      <c r="D458" s="96"/>
      <c r="E458" s="96"/>
    </row>
    <row r="459" spans="4:5" x14ac:dyDescent="0.3">
      <c r="D459" s="96"/>
      <c r="E459" s="96"/>
    </row>
    <row r="460" spans="4:5" x14ac:dyDescent="0.3">
      <c r="D460" s="96"/>
      <c r="E460" s="96"/>
    </row>
    <row r="461" spans="4:5" x14ac:dyDescent="0.3">
      <c r="D461" s="96"/>
      <c r="E461" s="96"/>
    </row>
    <row r="462" spans="4:5" x14ac:dyDescent="0.3">
      <c r="D462" s="96"/>
      <c r="E462" s="96"/>
    </row>
    <row r="463" spans="4:5" x14ac:dyDescent="0.3">
      <c r="D463" s="96"/>
      <c r="E463" s="96"/>
    </row>
    <row r="464" spans="4:5" x14ac:dyDescent="0.3">
      <c r="D464" s="96"/>
      <c r="E464" s="96"/>
    </row>
    <row r="465" spans="4:5" x14ac:dyDescent="0.3">
      <c r="D465" s="96"/>
      <c r="E465" s="96"/>
    </row>
    <row r="466" spans="4:5" x14ac:dyDescent="0.3">
      <c r="D466" s="96"/>
      <c r="E466" s="96"/>
    </row>
    <row r="467" spans="4:5" x14ac:dyDescent="0.3">
      <c r="D467" s="96"/>
      <c r="E467" s="96"/>
    </row>
    <row r="468" spans="4:5" x14ac:dyDescent="0.3">
      <c r="D468" s="96"/>
      <c r="E468" s="96"/>
    </row>
    <row r="469" spans="4:5" x14ac:dyDescent="0.3">
      <c r="D469" s="96"/>
      <c r="E469" s="96"/>
    </row>
    <row r="470" spans="4:5" x14ac:dyDescent="0.3">
      <c r="D470" s="96"/>
      <c r="E470" s="96"/>
    </row>
    <row r="471" spans="4:5" x14ac:dyDescent="0.3">
      <c r="D471" s="96"/>
      <c r="E471" s="96"/>
    </row>
    <row r="472" spans="4:5" x14ac:dyDescent="0.3">
      <c r="D472" s="96"/>
      <c r="E472" s="96"/>
    </row>
    <row r="473" spans="4:5" x14ac:dyDescent="0.3">
      <c r="D473" s="96"/>
      <c r="E473" s="96"/>
    </row>
    <row r="474" spans="4:5" x14ac:dyDescent="0.3">
      <c r="D474" s="96"/>
      <c r="E474" s="96"/>
    </row>
    <row r="475" spans="4:5" x14ac:dyDescent="0.3">
      <c r="D475" s="96"/>
      <c r="E475" s="96"/>
    </row>
    <row r="476" spans="4:5" x14ac:dyDescent="0.3">
      <c r="D476" s="96"/>
      <c r="E476" s="96"/>
    </row>
    <row r="477" spans="4:5" x14ac:dyDescent="0.3">
      <c r="D477" s="96"/>
      <c r="E477" s="96"/>
    </row>
    <row r="478" spans="4:5" x14ac:dyDescent="0.3">
      <c r="D478" s="96"/>
      <c r="E478" s="96"/>
    </row>
    <row r="479" spans="4:5" x14ac:dyDescent="0.3">
      <c r="D479" s="96"/>
      <c r="E479" s="96"/>
    </row>
    <row r="480" spans="4:5" x14ac:dyDescent="0.3">
      <c r="D480" s="96"/>
      <c r="E480" s="96"/>
    </row>
    <row r="481" spans="4:5" x14ac:dyDescent="0.3">
      <c r="D481" s="96"/>
      <c r="E481" s="96"/>
    </row>
    <row r="482" spans="4:5" x14ac:dyDescent="0.3">
      <c r="D482" s="96"/>
      <c r="E482" s="96"/>
    </row>
    <row r="483" spans="4:5" x14ac:dyDescent="0.3">
      <c r="D483" s="96"/>
      <c r="E483" s="96"/>
    </row>
    <row r="484" spans="4:5" x14ac:dyDescent="0.3">
      <c r="D484" s="96"/>
      <c r="E484" s="96"/>
    </row>
    <row r="485" spans="4:5" x14ac:dyDescent="0.3">
      <c r="D485" s="96"/>
      <c r="E485" s="96"/>
    </row>
    <row r="486" spans="4:5" x14ac:dyDescent="0.3">
      <c r="D486" s="96"/>
      <c r="E486" s="96"/>
    </row>
    <row r="487" spans="4:5" x14ac:dyDescent="0.3">
      <c r="D487" s="96"/>
      <c r="E487" s="96"/>
    </row>
    <row r="488" spans="4:5" x14ac:dyDescent="0.3">
      <c r="D488" s="96"/>
      <c r="E488" s="96"/>
    </row>
    <row r="489" spans="4:5" x14ac:dyDescent="0.3">
      <c r="D489" s="96"/>
      <c r="E489" s="96"/>
    </row>
    <row r="490" spans="4:5" x14ac:dyDescent="0.3">
      <c r="D490" s="96"/>
      <c r="E490" s="96"/>
    </row>
    <row r="491" spans="4:5" x14ac:dyDescent="0.3">
      <c r="D491" s="96"/>
      <c r="E491" s="96"/>
    </row>
    <row r="492" spans="4:5" x14ac:dyDescent="0.3">
      <c r="D492" s="96"/>
      <c r="E492" s="96"/>
    </row>
    <row r="493" spans="4:5" x14ac:dyDescent="0.3">
      <c r="D493" s="96"/>
      <c r="E493" s="96"/>
    </row>
    <row r="494" spans="4:5" x14ac:dyDescent="0.3">
      <c r="D494" s="96"/>
      <c r="E494" s="96"/>
    </row>
    <row r="495" spans="4:5" x14ac:dyDescent="0.3">
      <c r="D495" s="96"/>
      <c r="E495" s="96"/>
    </row>
    <row r="496" spans="4:5" x14ac:dyDescent="0.3">
      <c r="D496" s="96"/>
      <c r="E496" s="96"/>
    </row>
    <row r="497" spans="4:5" x14ac:dyDescent="0.3">
      <c r="D497" s="96"/>
      <c r="E497" s="96"/>
    </row>
    <row r="498" spans="4:5" x14ac:dyDescent="0.3">
      <c r="D498" s="96"/>
      <c r="E498" s="96"/>
    </row>
    <row r="499" spans="4:5" x14ac:dyDescent="0.3">
      <c r="D499" s="96"/>
      <c r="E499" s="96"/>
    </row>
    <row r="500" spans="4:5" x14ac:dyDescent="0.3">
      <c r="D500" s="96"/>
      <c r="E500" s="96"/>
    </row>
    <row r="501" spans="4:5" x14ac:dyDescent="0.3">
      <c r="D501" s="96"/>
      <c r="E501" s="96"/>
    </row>
    <row r="502" spans="4:5" x14ac:dyDescent="0.3">
      <c r="D502" s="96"/>
      <c r="E502" s="96"/>
    </row>
    <row r="503" spans="4:5" x14ac:dyDescent="0.3">
      <c r="D503" s="96"/>
      <c r="E503" s="96"/>
    </row>
    <row r="504" spans="4:5" x14ac:dyDescent="0.3">
      <c r="D504" s="96"/>
      <c r="E504" s="96"/>
    </row>
    <row r="505" spans="4:5" x14ac:dyDescent="0.3">
      <c r="D505" s="96"/>
      <c r="E505" s="96"/>
    </row>
    <row r="506" spans="4:5" x14ac:dyDescent="0.3">
      <c r="D506" s="96"/>
      <c r="E506" s="96"/>
    </row>
    <row r="507" spans="4:5" x14ac:dyDescent="0.3">
      <c r="D507" s="96"/>
      <c r="E507" s="96"/>
    </row>
    <row r="508" spans="4:5" x14ac:dyDescent="0.3">
      <c r="D508" s="96"/>
      <c r="E508" s="96"/>
    </row>
    <row r="509" spans="4:5" x14ac:dyDescent="0.3">
      <c r="D509" s="96"/>
      <c r="E509" s="96"/>
    </row>
    <row r="510" spans="4:5" x14ac:dyDescent="0.3">
      <c r="D510" s="96"/>
      <c r="E510" s="96"/>
    </row>
    <row r="511" spans="4:5" x14ac:dyDescent="0.3">
      <c r="D511" s="96"/>
      <c r="E511" s="96"/>
    </row>
    <row r="512" spans="4:5" x14ac:dyDescent="0.3">
      <c r="D512" s="96"/>
      <c r="E512" s="96"/>
    </row>
    <row r="513" spans="4:5" x14ac:dyDescent="0.3">
      <c r="D513" s="96"/>
      <c r="E513" s="96"/>
    </row>
    <row r="514" spans="4:5" x14ac:dyDescent="0.3">
      <c r="D514" s="96"/>
      <c r="E514" s="96"/>
    </row>
    <row r="515" spans="4:5" x14ac:dyDescent="0.3">
      <c r="D515" s="96"/>
      <c r="E515" s="96"/>
    </row>
    <row r="516" spans="4:5" x14ac:dyDescent="0.3">
      <c r="D516" s="96"/>
      <c r="E516" s="96"/>
    </row>
    <row r="517" spans="4:5" x14ac:dyDescent="0.3">
      <c r="D517" s="96"/>
      <c r="E517" s="96"/>
    </row>
    <row r="518" spans="4:5" x14ac:dyDescent="0.3">
      <c r="D518" s="96"/>
      <c r="E518" s="96"/>
    </row>
    <row r="519" spans="4:5" x14ac:dyDescent="0.3">
      <c r="D519" s="96"/>
      <c r="E519" s="96"/>
    </row>
    <row r="520" spans="4:5" x14ac:dyDescent="0.3">
      <c r="D520" s="96"/>
      <c r="E520" s="96"/>
    </row>
    <row r="521" spans="4:5" x14ac:dyDescent="0.3">
      <c r="D521" s="96"/>
      <c r="E521" s="96"/>
    </row>
    <row r="522" spans="4:5" x14ac:dyDescent="0.3">
      <c r="D522" s="96"/>
      <c r="E522" s="96"/>
    </row>
    <row r="523" spans="4:5" x14ac:dyDescent="0.3">
      <c r="D523" s="96"/>
      <c r="E523" s="96"/>
    </row>
    <row r="524" spans="4:5" x14ac:dyDescent="0.3">
      <c r="D524" s="96"/>
      <c r="E524" s="96"/>
    </row>
    <row r="525" spans="4:5" x14ac:dyDescent="0.3">
      <c r="D525" s="96"/>
      <c r="E525" s="96"/>
    </row>
    <row r="526" spans="4:5" x14ac:dyDescent="0.3">
      <c r="D526" s="96"/>
      <c r="E526" s="96"/>
    </row>
    <row r="527" spans="4:5" x14ac:dyDescent="0.3">
      <c r="D527" s="96"/>
      <c r="E527" s="96"/>
    </row>
    <row r="528" spans="4:5" x14ac:dyDescent="0.3">
      <c r="D528" s="96"/>
      <c r="E528" s="96"/>
    </row>
    <row r="529" spans="4:5" x14ac:dyDescent="0.3">
      <c r="D529" s="96"/>
      <c r="E529" s="96"/>
    </row>
    <row r="530" spans="4:5" x14ac:dyDescent="0.3">
      <c r="D530" s="96"/>
      <c r="E530" s="96"/>
    </row>
    <row r="531" spans="4:5" x14ac:dyDescent="0.3">
      <c r="D531" s="96"/>
      <c r="E531" s="96"/>
    </row>
    <row r="532" spans="4:5" x14ac:dyDescent="0.3">
      <c r="D532" s="96"/>
      <c r="E532" s="96"/>
    </row>
    <row r="533" spans="4:5" x14ac:dyDescent="0.3">
      <c r="D533" s="96"/>
      <c r="E533" s="96"/>
    </row>
    <row r="534" spans="4:5" x14ac:dyDescent="0.3">
      <c r="D534" s="96"/>
      <c r="E534" s="96"/>
    </row>
    <row r="535" spans="4:5" x14ac:dyDescent="0.3">
      <c r="D535" s="96"/>
      <c r="E535" s="96"/>
    </row>
    <row r="536" spans="4:5" x14ac:dyDescent="0.3">
      <c r="D536" s="96"/>
      <c r="E536" s="96"/>
    </row>
    <row r="537" spans="4:5" x14ac:dyDescent="0.3">
      <c r="D537" s="96"/>
      <c r="E537" s="96"/>
    </row>
    <row r="538" spans="4:5" x14ac:dyDescent="0.3">
      <c r="D538" s="96"/>
      <c r="E538" s="96"/>
    </row>
    <row r="539" spans="4:5" x14ac:dyDescent="0.3">
      <c r="D539" s="96"/>
      <c r="E539" s="96"/>
    </row>
    <row r="540" spans="4:5" x14ac:dyDescent="0.3">
      <c r="D540" s="96"/>
      <c r="E540" s="96"/>
    </row>
    <row r="541" spans="4:5" x14ac:dyDescent="0.3">
      <c r="D541" s="96"/>
      <c r="E541" s="96"/>
    </row>
    <row r="542" spans="4:5" x14ac:dyDescent="0.3">
      <c r="D542" s="96"/>
      <c r="E542" s="96"/>
    </row>
    <row r="543" spans="4:5" x14ac:dyDescent="0.3">
      <c r="D543" s="96"/>
      <c r="E543" s="96"/>
    </row>
    <row r="544" spans="4:5" x14ac:dyDescent="0.3">
      <c r="D544" s="96"/>
      <c r="E544" s="96"/>
    </row>
    <row r="545" spans="4:5" x14ac:dyDescent="0.3">
      <c r="D545" s="96"/>
      <c r="E545" s="96"/>
    </row>
    <row r="546" spans="4:5" x14ac:dyDescent="0.3">
      <c r="D546" s="96"/>
      <c r="E546" s="96"/>
    </row>
    <row r="547" spans="4:5" x14ac:dyDescent="0.3">
      <c r="D547" s="96"/>
      <c r="E547" s="96"/>
    </row>
    <row r="548" spans="4:5" x14ac:dyDescent="0.3">
      <c r="D548" s="96"/>
      <c r="E548" s="96"/>
    </row>
    <row r="549" spans="4:5" x14ac:dyDescent="0.3">
      <c r="D549" s="96"/>
      <c r="E549" s="96"/>
    </row>
    <row r="550" spans="4:5" x14ac:dyDescent="0.3">
      <c r="D550" s="96"/>
      <c r="E550" s="96"/>
    </row>
    <row r="551" spans="4:5" x14ac:dyDescent="0.3">
      <c r="D551" s="96"/>
      <c r="E551" s="96"/>
    </row>
    <row r="552" spans="4:5" x14ac:dyDescent="0.3">
      <c r="D552" s="96"/>
      <c r="E552" s="96"/>
    </row>
    <row r="553" spans="4:5" x14ac:dyDescent="0.3">
      <c r="D553" s="96"/>
      <c r="E553" s="96"/>
    </row>
    <row r="554" spans="4:5" x14ac:dyDescent="0.3">
      <c r="D554" s="96"/>
      <c r="E554" s="96"/>
    </row>
    <row r="555" spans="4:5" x14ac:dyDescent="0.3">
      <c r="D555" s="96"/>
      <c r="E555" s="96"/>
    </row>
    <row r="556" spans="4:5" x14ac:dyDescent="0.3">
      <c r="D556" s="96"/>
      <c r="E556" s="96"/>
    </row>
    <row r="557" spans="4:5" x14ac:dyDescent="0.3">
      <c r="D557" s="96"/>
      <c r="E557" s="96"/>
    </row>
    <row r="558" spans="4:5" x14ac:dyDescent="0.3">
      <c r="D558" s="96"/>
      <c r="E558" s="96"/>
    </row>
    <row r="559" spans="4:5" x14ac:dyDescent="0.3">
      <c r="D559" s="96"/>
      <c r="E559" s="96"/>
    </row>
    <row r="560" spans="4:5" x14ac:dyDescent="0.3">
      <c r="D560" s="96"/>
      <c r="E560" s="96"/>
    </row>
    <row r="561" spans="4:5" x14ac:dyDescent="0.3">
      <c r="D561" s="96"/>
      <c r="E561" s="96"/>
    </row>
    <row r="562" spans="4:5" x14ac:dyDescent="0.3">
      <c r="D562" s="96"/>
      <c r="E562" s="96"/>
    </row>
    <row r="563" spans="4:5" x14ac:dyDescent="0.3">
      <c r="D563" s="96"/>
      <c r="E563" s="96"/>
    </row>
    <row r="564" spans="4:5" x14ac:dyDescent="0.3">
      <c r="D564" s="96"/>
      <c r="E564" s="96"/>
    </row>
    <row r="565" spans="4:5" x14ac:dyDescent="0.3">
      <c r="D565" s="96"/>
      <c r="E565" s="96"/>
    </row>
    <row r="566" spans="4:5" x14ac:dyDescent="0.3">
      <c r="D566" s="96"/>
      <c r="E566" s="96"/>
    </row>
    <row r="567" spans="4:5" x14ac:dyDescent="0.3">
      <c r="D567" s="96"/>
      <c r="E567" s="96"/>
    </row>
    <row r="568" spans="4:5" x14ac:dyDescent="0.3">
      <c r="D568" s="96"/>
      <c r="E568" s="96"/>
    </row>
    <row r="569" spans="4:5" x14ac:dyDescent="0.3">
      <c r="D569" s="96"/>
      <c r="E569" s="96"/>
    </row>
    <row r="570" spans="4:5" x14ac:dyDescent="0.3">
      <c r="D570" s="96"/>
      <c r="E570" s="96"/>
    </row>
    <row r="571" spans="4:5" x14ac:dyDescent="0.3">
      <c r="D571" s="96"/>
      <c r="E571" s="96"/>
    </row>
    <row r="572" spans="4:5" x14ac:dyDescent="0.3">
      <c r="D572" s="96"/>
      <c r="E572" s="96"/>
    </row>
    <row r="573" spans="4:5" x14ac:dyDescent="0.3">
      <c r="D573" s="96"/>
      <c r="E573" s="96"/>
    </row>
    <row r="574" spans="4:5" x14ac:dyDescent="0.3">
      <c r="D574" s="96"/>
      <c r="E574" s="96"/>
    </row>
    <row r="575" spans="4:5" x14ac:dyDescent="0.3">
      <c r="D575" s="96"/>
      <c r="E575" s="96"/>
    </row>
    <row r="576" spans="4:5" x14ac:dyDescent="0.3">
      <c r="D576" s="96"/>
      <c r="E576" s="96"/>
    </row>
    <row r="577" spans="4:5" x14ac:dyDescent="0.3">
      <c r="D577" s="96"/>
      <c r="E577" s="96"/>
    </row>
    <row r="578" spans="4:5" x14ac:dyDescent="0.3">
      <c r="D578" s="96"/>
      <c r="E578" s="96"/>
    </row>
    <row r="579" spans="4:5" x14ac:dyDescent="0.3">
      <c r="D579" s="96"/>
      <c r="E579" s="96"/>
    </row>
    <row r="580" spans="4:5" x14ac:dyDescent="0.3">
      <c r="D580" s="96"/>
      <c r="E580" s="96"/>
    </row>
    <row r="581" spans="4:5" x14ac:dyDescent="0.3">
      <c r="D581" s="96"/>
      <c r="E581" s="96"/>
    </row>
    <row r="582" spans="4:5" x14ac:dyDescent="0.3">
      <c r="D582" s="96"/>
      <c r="E582" s="96"/>
    </row>
    <row r="583" spans="4:5" x14ac:dyDescent="0.3">
      <c r="D583" s="96"/>
      <c r="E583" s="96"/>
    </row>
    <row r="584" spans="4:5" x14ac:dyDescent="0.3">
      <c r="D584" s="96"/>
      <c r="E584" s="96"/>
    </row>
    <row r="585" spans="4:5" x14ac:dyDescent="0.3">
      <c r="D585" s="96"/>
      <c r="E585" s="96"/>
    </row>
    <row r="586" spans="4:5" x14ac:dyDescent="0.3">
      <c r="D586" s="96"/>
      <c r="E586" s="96"/>
    </row>
    <row r="587" spans="4:5" x14ac:dyDescent="0.3">
      <c r="D587" s="96"/>
      <c r="E587" s="96"/>
    </row>
    <row r="588" spans="4:5" x14ac:dyDescent="0.3">
      <c r="D588" s="96"/>
      <c r="E588" s="96"/>
    </row>
    <row r="589" spans="4:5" x14ac:dyDescent="0.3">
      <c r="D589" s="96"/>
      <c r="E589" s="96"/>
    </row>
    <row r="590" spans="4:5" x14ac:dyDescent="0.3">
      <c r="D590" s="96"/>
      <c r="E590" s="96"/>
    </row>
    <row r="591" spans="4:5" x14ac:dyDescent="0.3">
      <c r="D591" s="96"/>
      <c r="E591" s="96"/>
    </row>
    <row r="592" spans="4:5" x14ac:dyDescent="0.3">
      <c r="D592" s="96"/>
      <c r="E592" s="96"/>
    </row>
    <row r="593" spans="4:5" x14ac:dyDescent="0.3">
      <c r="D593" s="96"/>
      <c r="E593" s="96"/>
    </row>
    <row r="594" spans="4:5" x14ac:dyDescent="0.3">
      <c r="D594" s="96"/>
      <c r="E594" s="96"/>
    </row>
    <row r="595" spans="4:5" x14ac:dyDescent="0.3">
      <c r="D595" s="96"/>
      <c r="E595" s="96"/>
    </row>
    <row r="596" spans="4:5" x14ac:dyDescent="0.3">
      <c r="D596" s="96"/>
      <c r="E596" s="96"/>
    </row>
    <row r="597" spans="4:5" x14ac:dyDescent="0.3">
      <c r="D597" s="96"/>
      <c r="E597" s="96"/>
    </row>
    <row r="598" spans="4:5" x14ac:dyDescent="0.3">
      <c r="D598" s="96"/>
      <c r="E598" s="96"/>
    </row>
    <row r="599" spans="4:5" x14ac:dyDescent="0.3">
      <c r="D599" s="96"/>
      <c r="E599" s="96"/>
    </row>
    <row r="600" spans="4:5" x14ac:dyDescent="0.3">
      <c r="D600" s="96"/>
      <c r="E600" s="96"/>
    </row>
    <row r="601" spans="4:5" x14ac:dyDescent="0.3">
      <c r="D601" s="96"/>
      <c r="E601" s="96"/>
    </row>
    <row r="602" spans="4:5" x14ac:dyDescent="0.3">
      <c r="D602" s="96"/>
      <c r="E602" s="96"/>
    </row>
    <row r="603" spans="4:5" x14ac:dyDescent="0.3">
      <c r="D603" s="96"/>
      <c r="E603" s="96"/>
    </row>
    <row r="604" spans="4:5" x14ac:dyDescent="0.3">
      <c r="D604" s="96"/>
      <c r="E604" s="96"/>
    </row>
    <row r="605" spans="4:5" x14ac:dyDescent="0.3">
      <c r="D605" s="96"/>
      <c r="E605" s="96"/>
    </row>
    <row r="606" spans="4:5" x14ac:dyDescent="0.3">
      <c r="D606" s="96"/>
      <c r="E606" s="96"/>
    </row>
    <row r="607" spans="4:5" x14ac:dyDescent="0.3">
      <c r="D607" s="96"/>
      <c r="E607" s="96"/>
    </row>
    <row r="608" spans="4:5" x14ac:dyDescent="0.3">
      <c r="D608" s="96"/>
      <c r="E608" s="96"/>
    </row>
    <row r="609" spans="4:5" x14ac:dyDescent="0.3">
      <c r="D609" s="96"/>
      <c r="E609" s="96"/>
    </row>
    <row r="610" spans="4:5" x14ac:dyDescent="0.3">
      <c r="D610" s="96"/>
      <c r="E610" s="96"/>
    </row>
    <row r="611" spans="4:5" x14ac:dyDescent="0.3">
      <c r="D611" s="96"/>
      <c r="E611" s="96"/>
    </row>
    <row r="612" spans="4:5" x14ac:dyDescent="0.3">
      <c r="D612" s="96"/>
      <c r="E612" s="96"/>
    </row>
    <row r="613" spans="4:5" x14ac:dyDescent="0.3">
      <c r="D613" s="96"/>
      <c r="E613" s="96"/>
    </row>
    <row r="614" spans="4:5" x14ac:dyDescent="0.3">
      <c r="D614" s="96"/>
      <c r="E614" s="96"/>
    </row>
    <row r="615" spans="4:5" x14ac:dyDescent="0.3">
      <c r="D615" s="96"/>
      <c r="E615" s="96"/>
    </row>
    <row r="616" spans="4:5" x14ac:dyDescent="0.3">
      <c r="D616" s="96"/>
      <c r="E616" s="96"/>
    </row>
    <row r="617" spans="4:5" x14ac:dyDescent="0.3">
      <c r="D617" s="96"/>
      <c r="E617" s="96"/>
    </row>
    <row r="618" spans="4:5" x14ac:dyDescent="0.3">
      <c r="D618" s="96"/>
      <c r="E618" s="96"/>
    </row>
    <row r="619" spans="4:5" x14ac:dyDescent="0.3">
      <c r="D619" s="96"/>
      <c r="E619" s="96"/>
    </row>
    <row r="620" spans="4:5" x14ac:dyDescent="0.3">
      <c r="D620" s="96"/>
      <c r="E620" s="96"/>
    </row>
    <row r="621" spans="4:5" x14ac:dyDescent="0.3">
      <c r="D621" s="96"/>
      <c r="E621" s="96"/>
    </row>
    <row r="622" spans="4:5" x14ac:dyDescent="0.3">
      <c r="D622" s="96"/>
      <c r="E622" s="96"/>
    </row>
    <row r="623" spans="4:5" x14ac:dyDescent="0.3">
      <c r="D623" s="96"/>
      <c r="E623" s="96"/>
    </row>
    <row r="624" spans="4:5" x14ac:dyDescent="0.3">
      <c r="D624" s="96"/>
      <c r="E624" s="96"/>
    </row>
    <row r="625" spans="4:5" x14ac:dyDescent="0.3">
      <c r="D625" s="96"/>
      <c r="E625" s="96"/>
    </row>
    <row r="626" spans="4:5" x14ac:dyDescent="0.3">
      <c r="D626" s="96"/>
      <c r="E626" s="96"/>
    </row>
    <row r="627" spans="4:5" x14ac:dyDescent="0.3">
      <c r="D627" s="96"/>
      <c r="E627" s="96"/>
    </row>
    <row r="628" spans="4:5" x14ac:dyDescent="0.3">
      <c r="D628" s="96"/>
      <c r="E628" s="96"/>
    </row>
    <row r="629" spans="4:5" x14ac:dyDescent="0.3">
      <c r="D629" s="96"/>
      <c r="E629" s="96"/>
    </row>
    <row r="630" spans="4:5" x14ac:dyDescent="0.3">
      <c r="D630" s="96"/>
      <c r="E630" s="96"/>
    </row>
    <row r="631" spans="4:5" x14ac:dyDescent="0.3">
      <c r="D631" s="96"/>
      <c r="E631" s="96"/>
    </row>
    <row r="632" spans="4:5" x14ac:dyDescent="0.3">
      <c r="D632" s="96"/>
      <c r="E632" s="96"/>
    </row>
    <row r="633" spans="4:5" x14ac:dyDescent="0.3">
      <c r="D633" s="96"/>
      <c r="E633" s="96"/>
    </row>
    <row r="634" spans="4:5" x14ac:dyDescent="0.3">
      <c r="D634" s="96"/>
      <c r="E634" s="96"/>
    </row>
    <row r="635" spans="4:5" x14ac:dyDescent="0.3">
      <c r="D635" s="96"/>
      <c r="E635" s="96"/>
    </row>
    <row r="636" spans="4:5" x14ac:dyDescent="0.3">
      <c r="D636" s="96"/>
      <c r="E636" s="96"/>
    </row>
    <row r="637" spans="4:5" x14ac:dyDescent="0.3">
      <c r="D637" s="96"/>
      <c r="E637" s="96"/>
    </row>
    <row r="638" spans="4:5" x14ac:dyDescent="0.3">
      <c r="D638" s="96"/>
      <c r="E638" s="96"/>
    </row>
    <row r="639" spans="4:5" x14ac:dyDescent="0.3">
      <c r="D639" s="96"/>
      <c r="E639" s="96"/>
    </row>
    <row r="640" spans="4:5" x14ac:dyDescent="0.3">
      <c r="D640" s="96"/>
      <c r="E640" s="96"/>
    </row>
    <row r="641" spans="4:5" x14ac:dyDescent="0.3">
      <c r="D641" s="96"/>
      <c r="E641" s="96"/>
    </row>
    <row r="642" spans="4:5" x14ac:dyDescent="0.3">
      <c r="D642" s="96"/>
      <c r="E642" s="96"/>
    </row>
    <row r="643" spans="4:5" x14ac:dyDescent="0.3">
      <c r="D643" s="96"/>
      <c r="E643" s="96"/>
    </row>
    <row r="644" spans="4:5" x14ac:dyDescent="0.3">
      <c r="D644" s="96"/>
      <c r="E644" s="96"/>
    </row>
    <row r="645" spans="4:5" x14ac:dyDescent="0.3">
      <c r="D645" s="96"/>
      <c r="E645" s="96"/>
    </row>
    <row r="646" spans="4:5" x14ac:dyDescent="0.3">
      <c r="D646" s="96"/>
      <c r="E646" s="96"/>
    </row>
    <row r="647" spans="4:5" x14ac:dyDescent="0.3">
      <c r="D647" s="96"/>
      <c r="E647" s="96"/>
    </row>
    <row r="648" spans="4:5" x14ac:dyDescent="0.3">
      <c r="D648" s="96"/>
      <c r="E648" s="96"/>
    </row>
    <row r="649" spans="4:5" x14ac:dyDescent="0.3">
      <c r="D649" s="96"/>
      <c r="E649" s="96"/>
    </row>
    <row r="650" spans="4:5" x14ac:dyDescent="0.3">
      <c r="D650" s="96"/>
      <c r="E650" s="96"/>
    </row>
    <row r="651" spans="4:5" x14ac:dyDescent="0.3">
      <c r="D651" s="96"/>
      <c r="E651" s="96"/>
    </row>
    <row r="652" spans="4:5" x14ac:dyDescent="0.3">
      <c r="D652" s="96"/>
      <c r="E652" s="96"/>
    </row>
    <row r="653" spans="4:5" x14ac:dyDescent="0.3">
      <c r="D653" s="96"/>
      <c r="E653" s="96"/>
    </row>
    <row r="654" spans="4:5" x14ac:dyDescent="0.3">
      <c r="D654" s="96"/>
      <c r="E654" s="96"/>
    </row>
    <row r="655" spans="4:5" x14ac:dyDescent="0.3">
      <c r="D655" s="96"/>
      <c r="E655" s="96"/>
    </row>
    <row r="656" spans="4:5" x14ac:dyDescent="0.3">
      <c r="D656" s="96"/>
      <c r="E656" s="96"/>
    </row>
    <row r="657" spans="4:5" x14ac:dyDescent="0.3">
      <c r="D657" s="96"/>
      <c r="E657" s="96"/>
    </row>
    <row r="658" spans="4:5" x14ac:dyDescent="0.3">
      <c r="D658" s="96"/>
      <c r="E658" s="96"/>
    </row>
    <row r="659" spans="4:5" x14ac:dyDescent="0.3">
      <c r="D659" s="96"/>
      <c r="E659" s="96"/>
    </row>
    <row r="660" spans="4:5" x14ac:dyDescent="0.3">
      <c r="D660" s="96"/>
      <c r="E660" s="96"/>
    </row>
    <row r="661" spans="4:5" x14ac:dyDescent="0.3">
      <c r="D661" s="96"/>
      <c r="E661" s="96"/>
    </row>
    <row r="662" spans="4:5" x14ac:dyDescent="0.3">
      <c r="D662" s="96"/>
      <c r="E662" s="96"/>
    </row>
    <row r="663" spans="4:5" x14ac:dyDescent="0.3">
      <c r="D663" s="96"/>
      <c r="E663" s="96"/>
    </row>
    <row r="664" spans="4:5" x14ac:dyDescent="0.3">
      <c r="D664" s="96"/>
      <c r="E664" s="96"/>
    </row>
    <row r="665" spans="4:5" x14ac:dyDescent="0.3">
      <c r="D665" s="96"/>
      <c r="E665" s="96"/>
    </row>
    <row r="666" spans="4:5" x14ac:dyDescent="0.3">
      <c r="D666" s="96"/>
      <c r="E666" s="96"/>
    </row>
    <row r="667" spans="4:5" x14ac:dyDescent="0.3">
      <c r="D667" s="96"/>
      <c r="E667" s="96"/>
    </row>
    <row r="668" spans="4:5" x14ac:dyDescent="0.3">
      <c r="D668" s="96"/>
      <c r="E668" s="96"/>
    </row>
    <row r="669" spans="4:5" x14ac:dyDescent="0.3">
      <c r="D669" s="96"/>
      <c r="E669" s="96"/>
    </row>
    <row r="670" spans="4:5" x14ac:dyDescent="0.3">
      <c r="D670" s="96"/>
      <c r="E670" s="96"/>
    </row>
    <row r="671" spans="4:5" x14ac:dyDescent="0.3">
      <c r="D671" s="96"/>
      <c r="E671" s="96"/>
    </row>
    <row r="672" spans="4:5" x14ac:dyDescent="0.3">
      <c r="D672" s="96"/>
      <c r="E672" s="96"/>
    </row>
    <row r="673" spans="4:5" x14ac:dyDescent="0.3">
      <c r="D673" s="96"/>
      <c r="E673" s="96"/>
    </row>
    <row r="674" spans="4:5" x14ac:dyDescent="0.3">
      <c r="D674" s="96"/>
      <c r="E674" s="96"/>
    </row>
    <row r="675" spans="4:5" x14ac:dyDescent="0.3">
      <c r="D675" s="96"/>
      <c r="E675" s="96"/>
    </row>
    <row r="676" spans="4:5" x14ac:dyDescent="0.3">
      <c r="D676" s="96"/>
      <c r="E676" s="96"/>
    </row>
    <row r="677" spans="4:5" x14ac:dyDescent="0.3">
      <c r="D677" s="96"/>
      <c r="E677" s="96"/>
    </row>
    <row r="678" spans="4:5" x14ac:dyDescent="0.3">
      <c r="D678" s="96"/>
      <c r="E678" s="96"/>
    </row>
    <row r="679" spans="4:5" x14ac:dyDescent="0.3">
      <c r="D679" s="96"/>
      <c r="E679" s="96"/>
    </row>
    <row r="680" spans="4:5" x14ac:dyDescent="0.3">
      <c r="D680" s="96"/>
      <c r="E680" s="96"/>
    </row>
    <row r="681" spans="4:5" x14ac:dyDescent="0.3">
      <c r="D681" s="96"/>
      <c r="E681" s="96"/>
    </row>
    <row r="682" spans="4:5" x14ac:dyDescent="0.3">
      <c r="D682" s="96"/>
      <c r="E682" s="96"/>
    </row>
    <row r="683" spans="4:5" x14ac:dyDescent="0.3">
      <c r="D683" s="96"/>
      <c r="E683" s="96"/>
    </row>
    <row r="684" spans="4:5" x14ac:dyDescent="0.3">
      <c r="D684" s="96"/>
      <c r="E684" s="96"/>
    </row>
    <row r="685" spans="4:5" x14ac:dyDescent="0.3">
      <c r="D685" s="96"/>
      <c r="E685" s="96"/>
    </row>
    <row r="686" spans="4:5" x14ac:dyDescent="0.3">
      <c r="D686" s="96"/>
      <c r="E686" s="96"/>
    </row>
    <row r="687" spans="4:5" x14ac:dyDescent="0.3">
      <c r="D687" s="96"/>
      <c r="E687" s="96"/>
    </row>
    <row r="688" spans="4:5" x14ac:dyDescent="0.3">
      <c r="D688" s="96"/>
      <c r="E688" s="96"/>
    </row>
    <row r="689" spans="4:5" x14ac:dyDescent="0.3">
      <c r="D689" s="96"/>
      <c r="E689" s="96"/>
    </row>
    <row r="690" spans="4:5" x14ac:dyDescent="0.3">
      <c r="D690" s="96"/>
      <c r="E690" s="96"/>
    </row>
    <row r="691" spans="4:5" x14ac:dyDescent="0.3">
      <c r="D691" s="96"/>
      <c r="E691" s="96"/>
    </row>
    <row r="692" spans="4:5" x14ac:dyDescent="0.3">
      <c r="D692" s="96"/>
      <c r="E692" s="96"/>
    </row>
    <row r="693" spans="4:5" x14ac:dyDescent="0.3">
      <c r="D693" s="96"/>
      <c r="E693" s="96"/>
    </row>
    <row r="694" spans="4:5" x14ac:dyDescent="0.3">
      <c r="D694" s="96"/>
      <c r="E694" s="96"/>
    </row>
    <row r="695" spans="4:5" x14ac:dyDescent="0.3">
      <c r="D695" s="96"/>
      <c r="E695" s="96"/>
    </row>
    <row r="696" spans="4:5" x14ac:dyDescent="0.3">
      <c r="D696" s="96"/>
      <c r="E696" s="96"/>
    </row>
    <row r="697" spans="4:5" x14ac:dyDescent="0.3">
      <c r="D697" s="96"/>
      <c r="E697" s="96"/>
    </row>
    <row r="698" spans="4:5" x14ac:dyDescent="0.3">
      <c r="D698" s="96"/>
      <c r="E698" s="96"/>
    </row>
    <row r="699" spans="4:5" x14ac:dyDescent="0.3">
      <c r="D699" s="96"/>
      <c r="E699" s="96"/>
    </row>
    <row r="700" spans="4:5" x14ac:dyDescent="0.3">
      <c r="D700" s="96"/>
      <c r="E700" s="96"/>
    </row>
    <row r="701" spans="4:5" x14ac:dyDescent="0.3">
      <c r="D701" s="96"/>
      <c r="E701" s="96"/>
    </row>
    <row r="702" spans="4:5" x14ac:dyDescent="0.3">
      <c r="D702" s="96"/>
      <c r="E702" s="96"/>
    </row>
    <row r="703" spans="4:5" x14ac:dyDescent="0.3">
      <c r="D703" s="96"/>
      <c r="E703" s="96"/>
    </row>
    <row r="704" spans="4:5" x14ac:dyDescent="0.3">
      <c r="D704" s="96"/>
      <c r="E704" s="96"/>
    </row>
    <row r="705" spans="4:5" x14ac:dyDescent="0.3">
      <c r="D705" s="96"/>
      <c r="E705" s="96"/>
    </row>
    <row r="706" spans="4:5" x14ac:dyDescent="0.3">
      <c r="D706" s="96"/>
      <c r="E706" s="96"/>
    </row>
    <row r="707" spans="4:5" x14ac:dyDescent="0.3">
      <c r="D707" s="96"/>
      <c r="E707" s="96"/>
    </row>
    <row r="708" spans="4:5" x14ac:dyDescent="0.3">
      <c r="D708" s="96"/>
      <c r="E708" s="96"/>
    </row>
    <row r="709" spans="4:5" x14ac:dyDescent="0.3">
      <c r="D709" s="96"/>
      <c r="E709" s="96"/>
    </row>
    <row r="710" spans="4:5" x14ac:dyDescent="0.3">
      <c r="D710" s="96"/>
      <c r="E710" s="96"/>
    </row>
    <row r="711" spans="4:5" x14ac:dyDescent="0.3">
      <c r="D711" s="96"/>
      <c r="E711" s="96"/>
    </row>
    <row r="712" spans="4:5" x14ac:dyDescent="0.3">
      <c r="D712" s="96"/>
      <c r="E712" s="96"/>
    </row>
    <row r="713" spans="4:5" x14ac:dyDescent="0.3">
      <c r="D713" s="96"/>
      <c r="E713" s="96"/>
    </row>
    <row r="714" spans="4:5" x14ac:dyDescent="0.3">
      <c r="D714" s="96"/>
      <c r="E714" s="96"/>
    </row>
    <row r="715" spans="4:5" x14ac:dyDescent="0.3">
      <c r="D715" s="96"/>
      <c r="E715" s="96"/>
    </row>
    <row r="716" spans="4:5" x14ac:dyDescent="0.3">
      <c r="D716" s="96"/>
      <c r="E716" s="96"/>
    </row>
    <row r="717" spans="4:5" x14ac:dyDescent="0.3">
      <c r="D717" s="96"/>
      <c r="E717" s="96"/>
    </row>
    <row r="718" spans="4:5" x14ac:dyDescent="0.3">
      <c r="D718" s="96"/>
      <c r="E718" s="96"/>
    </row>
    <row r="719" spans="4:5" x14ac:dyDescent="0.3">
      <c r="D719" s="96"/>
      <c r="E719" s="96"/>
    </row>
    <row r="720" spans="4:5" x14ac:dyDescent="0.3">
      <c r="D720" s="96"/>
      <c r="E720" s="96"/>
    </row>
    <row r="721" spans="4:5" x14ac:dyDescent="0.3">
      <c r="D721" s="96"/>
      <c r="E721" s="96"/>
    </row>
    <row r="722" spans="4:5" x14ac:dyDescent="0.3">
      <c r="D722" s="96"/>
      <c r="E722" s="96"/>
    </row>
    <row r="723" spans="4:5" x14ac:dyDescent="0.3">
      <c r="D723" s="96"/>
      <c r="E723" s="96"/>
    </row>
    <row r="724" spans="4:5" x14ac:dyDescent="0.3">
      <c r="D724" s="96"/>
      <c r="E724" s="96"/>
    </row>
    <row r="725" spans="4:5" x14ac:dyDescent="0.3">
      <c r="D725" s="96"/>
      <c r="E725" s="96"/>
    </row>
    <row r="726" spans="4:5" x14ac:dyDescent="0.3">
      <c r="D726" s="96"/>
      <c r="E726" s="96"/>
    </row>
    <row r="727" spans="4:5" x14ac:dyDescent="0.3">
      <c r="D727" s="96"/>
      <c r="E727" s="96"/>
    </row>
    <row r="728" spans="4:5" x14ac:dyDescent="0.3">
      <c r="D728" s="96"/>
      <c r="E728" s="96"/>
    </row>
    <row r="729" spans="4:5" x14ac:dyDescent="0.3">
      <c r="D729" s="96"/>
      <c r="E729" s="96"/>
    </row>
    <row r="730" spans="4:5" x14ac:dyDescent="0.3">
      <c r="D730" s="96"/>
      <c r="E730" s="96"/>
    </row>
    <row r="731" spans="4:5" x14ac:dyDescent="0.3">
      <c r="D731" s="96"/>
      <c r="E731" s="96"/>
    </row>
    <row r="732" spans="4:5" x14ac:dyDescent="0.3">
      <c r="D732" s="96"/>
      <c r="E732" s="96"/>
    </row>
    <row r="733" spans="4:5" x14ac:dyDescent="0.3">
      <c r="D733" s="96"/>
      <c r="E733" s="96"/>
    </row>
    <row r="734" spans="4:5" x14ac:dyDescent="0.3">
      <c r="D734" s="96"/>
      <c r="E734" s="96"/>
    </row>
    <row r="735" spans="4:5" x14ac:dyDescent="0.3">
      <c r="D735" s="96"/>
      <c r="E735" s="96"/>
    </row>
    <row r="736" spans="4:5" x14ac:dyDescent="0.3">
      <c r="D736" s="96"/>
      <c r="E736" s="96"/>
    </row>
    <row r="737" spans="4:5" x14ac:dyDescent="0.3">
      <c r="D737" s="96"/>
      <c r="E737" s="96"/>
    </row>
    <row r="738" spans="4:5" x14ac:dyDescent="0.3">
      <c r="D738" s="96"/>
      <c r="E738" s="96"/>
    </row>
    <row r="739" spans="4:5" x14ac:dyDescent="0.3">
      <c r="D739" s="96"/>
      <c r="E739" s="96"/>
    </row>
    <row r="740" spans="4:5" x14ac:dyDescent="0.3">
      <c r="D740" s="96"/>
      <c r="E740" s="96"/>
    </row>
    <row r="741" spans="4:5" x14ac:dyDescent="0.3">
      <c r="D741" s="96"/>
      <c r="E741" s="96"/>
    </row>
    <row r="742" spans="4:5" x14ac:dyDescent="0.3">
      <c r="D742" s="96"/>
      <c r="E742" s="96"/>
    </row>
    <row r="743" spans="4:5" x14ac:dyDescent="0.3">
      <c r="D743" s="96"/>
      <c r="E743" s="96"/>
    </row>
    <row r="744" spans="4:5" x14ac:dyDescent="0.3">
      <c r="D744" s="96"/>
      <c r="E744" s="96"/>
    </row>
    <row r="745" spans="4:5" x14ac:dyDescent="0.3">
      <c r="D745" s="96"/>
      <c r="E745" s="96"/>
    </row>
    <row r="746" spans="4:5" x14ac:dyDescent="0.3">
      <c r="D746" s="96"/>
      <c r="E746" s="96"/>
    </row>
    <row r="747" spans="4:5" x14ac:dyDescent="0.3">
      <c r="D747" s="96"/>
      <c r="E747" s="96"/>
    </row>
    <row r="748" spans="4:5" x14ac:dyDescent="0.3">
      <c r="D748" s="96"/>
      <c r="E748" s="96"/>
    </row>
    <row r="749" spans="4:5" x14ac:dyDescent="0.3">
      <c r="D749" s="96"/>
      <c r="E749" s="96"/>
    </row>
    <row r="750" spans="4:5" x14ac:dyDescent="0.3">
      <c r="D750" s="96"/>
      <c r="E750" s="96"/>
    </row>
    <row r="751" spans="4:5" x14ac:dyDescent="0.3">
      <c r="D751" s="96"/>
      <c r="E751" s="96"/>
    </row>
    <row r="752" spans="4:5" x14ac:dyDescent="0.3">
      <c r="D752" s="96"/>
      <c r="E752" s="96"/>
    </row>
    <row r="753" spans="4:5" x14ac:dyDescent="0.3">
      <c r="D753" s="96"/>
      <c r="E753" s="96"/>
    </row>
    <row r="754" spans="4:5" x14ac:dyDescent="0.3">
      <c r="D754" s="96"/>
      <c r="E754" s="96"/>
    </row>
    <row r="755" spans="4:5" x14ac:dyDescent="0.3">
      <c r="D755" s="96"/>
      <c r="E755" s="96"/>
    </row>
    <row r="756" spans="4:5" x14ac:dyDescent="0.3">
      <c r="D756" s="96"/>
      <c r="E756" s="96"/>
    </row>
    <row r="757" spans="4:5" x14ac:dyDescent="0.3">
      <c r="D757" s="96"/>
      <c r="E757" s="96"/>
    </row>
    <row r="758" spans="4:5" x14ac:dyDescent="0.3">
      <c r="D758" s="96"/>
      <c r="E758" s="96"/>
    </row>
    <row r="759" spans="4:5" x14ac:dyDescent="0.3">
      <c r="D759" s="96"/>
      <c r="E759" s="96"/>
    </row>
    <row r="760" spans="4:5" x14ac:dyDescent="0.3">
      <c r="D760" s="96"/>
      <c r="E760" s="96"/>
    </row>
    <row r="761" spans="4:5" x14ac:dyDescent="0.3">
      <c r="D761" s="96"/>
      <c r="E761" s="96"/>
    </row>
    <row r="762" spans="4:5" x14ac:dyDescent="0.3">
      <c r="D762" s="96"/>
      <c r="E762" s="96"/>
    </row>
    <row r="763" spans="4:5" x14ac:dyDescent="0.3">
      <c r="D763" s="96"/>
      <c r="E763" s="96"/>
    </row>
    <row r="764" spans="4:5" x14ac:dyDescent="0.3">
      <c r="D764" s="96"/>
      <c r="E764" s="96"/>
    </row>
    <row r="765" spans="4:5" x14ac:dyDescent="0.3">
      <c r="D765" s="96"/>
      <c r="E765" s="96"/>
    </row>
    <row r="766" spans="4:5" x14ac:dyDescent="0.3">
      <c r="D766" s="96"/>
      <c r="E766" s="96"/>
    </row>
    <row r="767" spans="4:5" x14ac:dyDescent="0.3">
      <c r="D767" s="96"/>
      <c r="E767" s="96"/>
    </row>
    <row r="768" spans="4:5" x14ac:dyDescent="0.3">
      <c r="D768" s="96"/>
      <c r="E768" s="96"/>
    </row>
    <row r="769" spans="4:5" x14ac:dyDescent="0.3">
      <c r="D769" s="96"/>
      <c r="E769" s="96"/>
    </row>
    <row r="770" spans="4:5" x14ac:dyDescent="0.3">
      <c r="D770" s="96"/>
      <c r="E770" s="96"/>
    </row>
    <row r="771" spans="4:5" x14ac:dyDescent="0.3">
      <c r="D771" s="96"/>
      <c r="E771" s="96"/>
    </row>
    <row r="772" spans="4:5" x14ac:dyDescent="0.3">
      <c r="D772" s="96"/>
      <c r="E772" s="96"/>
    </row>
    <row r="773" spans="4:5" x14ac:dyDescent="0.3">
      <c r="D773" s="96"/>
      <c r="E773" s="96"/>
    </row>
    <row r="774" spans="4:5" x14ac:dyDescent="0.3">
      <c r="D774" s="96"/>
      <c r="E774" s="96"/>
    </row>
    <row r="775" spans="4:5" x14ac:dyDescent="0.3">
      <c r="D775" s="96"/>
      <c r="E775" s="96"/>
    </row>
    <row r="776" spans="4:5" x14ac:dyDescent="0.3">
      <c r="D776" s="96"/>
      <c r="E776" s="96"/>
    </row>
    <row r="777" spans="4:5" x14ac:dyDescent="0.3">
      <c r="D777" s="96"/>
      <c r="E777" s="96"/>
    </row>
    <row r="778" spans="4:5" x14ac:dyDescent="0.3">
      <c r="D778" s="96"/>
      <c r="E778" s="96"/>
    </row>
    <row r="779" spans="4:5" x14ac:dyDescent="0.3">
      <c r="D779" s="96"/>
      <c r="E779" s="96"/>
    </row>
    <row r="780" spans="4:5" x14ac:dyDescent="0.3">
      <c r="D780" s="96"/>
      <c r="E780" s="96"/>
    </row>
    <row r="781" spans="4:5" x14ac:dyDescent="0.3">
      <c r="D781" s="96"/>
      <c r="E781" s="96"/>
    </row>
    <row r="782" spans="4:5" x14ac:dyDescent="0.3">
      <c r="D782" s="96"/>
      <c r="E782" s="96"/>
    </row>
    <row r="783" spans="4:5" x14ac:dyDescent="0.3">
      <c r="D783" s="96"/>
      <c r="E783" s="96"/>
    </row>
    <row r="784" spans="4:5" x14ac:dyDescent="0.3">
      <c r="D784" s="96"/>
      <c r="E784" s="96"/>
    </row>
    <row r="785" spans="4:5" x14ac:dyDescent="0.3">
      <c r="D785" s="96"/>
      <c r="E785" s="96"/>
    </row>
    <row r="786" spans="4:5" x14ac:dyDescent="0.3">
      <c r="D786" s="96"/>
      <c r="E786" s="96"/>
    </row>
    <row r="787" spans="4:5" x14ac:dyDescent="0.3">
      <c r="D787" s="96"/>
      <c r="E787" s="96"/>
    </row>
    <row r="788" spans="4:5" x14ac:dyDescent="0.3">
      <c r="D788" s="96"/>
      <c r="E788" s="96"/>
    </row>
    <row r="789" spans="4:5" x14ac:dyDescent="0.3">
      <c r="D789" s="96"/>
      <c r="E789" s="96"/>
    </row>
    <row r="790" spans="4:5" x14ac:dyDescent="0.3">
      <c r="D790" s="96"/>
      <c r="E790" s="96"/>
    </row>
    <row r="791" spans="4:5" x14ac:dyDescent="0.3">
      <c r="D791" s="96"/>
      <c r="E791" s="96"/>
    </row>
    <row r="792" spans="4:5" x14ac:dyDescent="0.3">
      <c r="D792" s="96"/>
      <c r="E792" s="96"/>
    </row>
    <row r="793" spans="4:5" x14ac:dyDescent="0.3">
      <c r="D793" s="96"/>
      <c r="E793" s="96"/>
    </row>
    <row r="794" spans="4:5" x14ac:dyDescent="0.3">
      <c r="D794" s="96"/>
      <c r="E794" s="96"/>
    </row>
    <row r="795" spans="4:5" x14ac:dyDescent="0.3">
      <c r="D795" s="96"/>
      <c r="E795" s="96"/>
    </row>
    <row r="796" spans="4:5" x14ac:dyDescent="0.3">
      <c r="D796" s="96"/>
      <c r="E796" s="96"/>
    </row>
    <row r="797" spans="4:5" x14ac:dyDescent="0.3">
      <c r="D797" s="96"/>
      <c r="E797" s="96"/>
    </row>
    <row r="798" spans="4:5" x14ac:dyDescent="0.3">
      <c r="D798" s="96"/>
      <c r="E798" s="96"/>
    </row>
    <row r="799" spans="4:5" x14ac:dyDescent="0.3">
      <c r="D799" s="96"/>
      <c r="E799" s="96"/>
    </row>
    <row r="800" spans="4:5" x14ac:dyDescent="0.3">
      <c r="D800" s="96"/>
      <c r="E800" s="96"/>
    </row>
    <row r="801" spans="4:5" x14ac:dyDescent="0.3">
      <c r="D801" s="96"/>
      <c r="E801" s="96"/>
    </row>
    <row r="802" spans="4:5" x14ac:dyDescent="0.3">
      <c r="D802" s="96"/>
      <c r="E802" s="96"/>
    </row>
    <row r="803" spans="4:5" x14ac:dyDescent="0.3">
      <c r="D803" s="96"/>
      <c r="E803" s="96"/>
    </row>
    <row r="804" spans="4:5" x14ac:dyDescent="0.3">
      <c r="D804" s="96"/>
      <c r="E804" s="96"/>
    </row>
    <row r="805" spans="4:5" x14ac:dyDescent="0.3">
      <c r="D805" s="96"/>
      <c r="E805" s="96"/>
    </row>
    <row r="806" spans="4:5" x14ac:dyDescent="0.3">
      <c r="D806" s="96"/>
      <c r="E806" s="96"/>
    </row>
    <row r="807" spans="4:5" x14ac:dyDescent="0.3">
      <c r="D807" s="96"/>
      <c r="E807" s="96"/>
    </row>
    <row r="808" spans="4:5" x14ac:dyDescent="0.3">
      <c r="D808" s="96"/>
      <c r="E808" s="96"/>
    </row>
    <row r="809" spans="4:5" x14ac:dyDescent="0.3">
      <c r="D809" s="96"/>
      <c r="E809" s="96"/>
    </row>
    <row r="810" spans="4:5" x14ac:dyDescent="0.3">
      <c r="D810" s="96"/>
      <c r="E810" s="96"/>
    </row>
    <row r="811" spans="4:5" x14ac:dyDescent="0.3">
      <c r="D811" s="96"/>
      <c r="E811" s="96"/>
    </row>
    <row r="812" spans="4:5" x14ac:dyDescent="0.3">
      <c r="D812" s="96"/>
      <c r="E812" s="96"/>
    </row>
    <row r="813" spans="4:5" x14ac:dyDescent="0.3">
      <c r="D813" s="96"/>
      <c r="E813" s="96"/>
    </row>
    <row r="814" spans="4:5" x14ac:dyDescent="0.3">
      <c r="D814" s="96"/>
      <c r="E814" s="96"/>
    </row>
    <row r="815" spans="4:5" x14ac:dyDescent="0.3">
      <c r="D815" s="96"/>
      <c r="E815" s="96"/>
    </row>
    <row r="816" spans="4:5" x14ac:dyDescent="0.3">
      <c r="D816" s="96"/>
      <c r="E816" s="96"/>
    </row>
    <row r="817" spans="4:5" x14ac:dyDescent="0.3">
      <c r="D817" s="96"/>
      <c r="E817" s="96"/>
    </row>
    <row r="818" spans="4:5" x14ac:dyDescent="0.3">
      <c r="D818" s="96"/>
      <c r="E818" s="96"/>
    </row>
    <row r="819" spans="4:5" x14ac:dyDescent="0.3">
      <c r="D819" s="96"/>
      <c r="E819" s="96"/>
    </row>
    <row r="820" spans="4:5" x14ac:dyDescent="0.3">
      <c r="D820" s="96"/>
      <c r="E820" s="96"/>
    </row>
    <row r="821" spans="4:5" x14ac:dyDescent="0.3">
      <c r="D821" s="96"/>
      <c r="E821" s="96"/>
    </row>
    <row r="822" spans="4:5" x14ac:dyDescent="0.3">
      <c r="D822" s="96"/>
      <c r="E822" s="96"/>
    </row>
    <row r="823" spans="4:5" x14ac:dyDescent="0.3">
      <c r="D823" s="96"/>
      <c r="E823" s="96"/>
    </row>
    <row r="824" spans="4:5" x14ac:dyDescent="0.3">
      <c r="D824" s="96"/>
      <c r="E824" s="96"/>
    </row>
    <row r="825" spans="4:5" x14ac:dyDescent="0.3">
      <c r="D825" s="96"/>
      <c r="E825" s="96"/>
    </row>
    <row r="826" spans="4:5" x14ac:dyDescent="0.3">
      <c r="D826" s="96"/>
      <c r="E826" s="96"/>
    </row>
    <row r="827" spans="4:5" x14ac:dyDescent="0.3">
      <c r="D827" s="96"/>
      <c r="E827" s="96"/>
    </row>
    <row r="828" spans="4:5" x14ac:dyDescent="0.3">
      <c r="D828" s="96"/>
      <c r="E828" s="96"/>
    </row>
    <row r="829" spans="4:5" x14ac:dyDescent="0.3">
      <c r="D829" s="96"/>
      <c r="E829" s="96"/>
    </row>
    <row r="830" spans="4:5" x14ac:dyDescent="0.3">
      <c r="D830" s="96"/>
      <c r="E830" s="96"/>
    </row>
    <row r="831" spans="4:5" x14ac:dyDescent="0.3">
      <c r="D831" s="96"/>
      <c r="E831" s="96"/>
    </row>
    <row r="832" spans="4:5" x14ac:dyDescent="0.3">
      <c r="D832" s="96"/>
      <c r="E832" s="96"/>
    </row>
    <row r="833" spans="4:5" x14ac:dyDescent="0.3">
      <c r="D833" s="96"/>
      <c r="E833" s="96"/>
    </row>
    <row r="834" spans="4:5" x14ac:dyDescent="0.3">
      <c r="D834" s="96"/>
      <c r="E834" s="96"/>
    </row>
    <row r="835" spans="4:5" x14ac:dyDescent="0.3">
      <c r="D835" s="96"/>
      <c r="E835" s="96"/>
    </row>
    <row r="836" spans="4:5" x14ac:dyDescent="0.3">
      <c r="D836" s="96"/>
      <c r="E836" s="96"/>
    </row>
    <row r="837" spans="4:5" x14ac:dyDescent="0.3">
      <c r="D837" s="96"/>
      <c r="E837" s="96"/>
    </row>
    <row r="838" spans="4:5" x14ac:dyDescent="0.3">
      <c r="D838" s="96"/>
      <c r="E838" s="96"/>
    </row>
    <row r="839" spans="4:5" x14ac:dyDescent="0.3">
      <c r="D839" s="96"/>
      <c r="E839" s="96"/>
    </row>
    <row r="840" spans="4:5" x14ac:dyDescent="0.3">
      <c r="D840" s="96"/>
      <c r="E840" s="96"/>
    </row>
    <row r="841" spans="4:5" x14ac:dyDescent="0.3">
      <c r="D841" s="96"/>
      <c r="E841" s="96"/>
    </row>
    <row r="842" spans="4:5" x14ac:dyDescent="0.3">
      <c r="D842" s="96"/>
      <c r="E842" s="96"/>
    </row>
    <row r="843" spans="4:5" x14ac:dyDescent="0.3">
      <c r="D843" s="96"/>
      <c r="E843" s="96"/>
    </row>
    <row r="844" spans="4:5" x14ac:dyDescent="0.3">
      <c r="D844" s="96"/>
      <c r="E844" s="96"/>
    </row>
    <row r="845" spans="4:5" x14ac:dyDescent="0.3">
      <c r="D845" s="96"/>
      <c r="E845" s="96"/>
    </row>
    <row r="846" spans="4:5" x14ac:dyDescent="0.3">
      <c r="D846" s="96"/>
      <c r="E846" s="96"/>
    </row>
    <row r="847" spans="4:5" x14ac:dyDescent="0.3">
      <c r="D847" s="96"/>
      <c r="E847" s="96"/>
    </row>
    <row r="848" spans="4:5" x14ac:dyDescent="0.3">
      <c r="D848" s="96"/>
      <c r="E848" s="96"/>
    </row>
    <row r="849" spans="4:5" x14ac:dyDescent="0.3">
      <c r="D849" s="96"/>
      <c r="E849" s="96"/>
    </row>
    <row r="850" spans="4:5" x14ac:dyDescent="0.3">
      <c r="D850" s="96"/>
      <c r="E850" s="96"/>
    </row>
    <row r="851" spans="4:5" x14ac:dyDescent="0.3">
      <c r="D851" s="96"/>
      <c r="E851" s="96"/>
    </row>
    <row r="852" spans="4:5" x14ac:dyDescent="0.3">
      <c r="D852" s="96"/>
      <c r="E852" s="96"/>
    </row>
    <row r="853" spans="4:5" x14ac:dyDescent="0.3">
      <c r="D853" s="96"/>
      <c r="E853" s="96"/>
    </row>
    <row r="854" spans="4:5" x14ac:dyDescent="0.3">
      <c r="D854" s="96"/>
      <c r="E854" s="96"/>
    </row>
    <row r="855" spans="4:5" x14ac:dyDescent="0.3">
      <c r="D855" s="96"/>
      <c r="E855" s="96"/>
    </row>
    <row r="856" spans="4:5" x14ac:dyDescent="0.3">
      <c r="D856" s="96"/>
      <c r="E856" s="96"/>
    </row>
    <row r="857" spans="4:5" x14ac:dyDescent="0.3">
      <c r="D857" s="96"/>
      <c r="E857" s="96"/>
    </row>
    <row r="858" spans="4:5" x14ac:dyDescent="0.3">
      <c r="D858" s="96"/>
      <c r="E858" s="96"/>
    </row>
    <row r="859" spans="4:5" x14ac:dyDescent="0.3">
      <c r="D859" s="96"/>
      <c r="E859" s="96"/>
    </row>
    <row r="860" spans="4:5" x14ac:dyDescent="0.3">
      <c r="D860" s="96"/>
      <c r="E860" s="96"/>
    </row>
    <row r="861" spans="4:5" x14ac:dyDescent="0.3">
      <c r="D861" s="96"/>
      <c r="E861" s="96"/>
    </row>
    <row r="862" spans="4:5" x14ac:dyDescent="0.3">
      <c r="D862" s="96"/>
      <c r="E862" s="96"/>
    </row>
    <row r="863" spans="4:5" x14ac:dyDescent="0.3">
      <c r="D863" s="96"/>
      <c r="E863" s="96"/>
    </row>
    <row r="864" spans="4:5" x14ac:dyDescent="0.3">
      <c r="D864" s="96"/>
      <c r="E864" s="96"/>
    </row>
    <row r="865" spans="4:5" x14ac:dyDescent="0.3">
      <c r="D865" s="96"/>
      <c r="E865" s="96"/>
    </row>
    <row r="866" spans="4:5" x14ac:dyDescent="0.3">
      <c r="D866" s="96"/>
      <c r="E866" s="96"/>
    </row>
    <row r="867" spans="4:5" x14ac:dyDescent="0.3">
      <c r="D867" s="96"/>
      <c r="E867" s="96"/>
    </row>
    <row r="868" spans="4:5" x14ac:dyDescent="0.3">
      <c r="D868" s="96"/>
      <c r="E868" s="96"/>
    </row>
    <row r="869" spans="4:5" x14ac:dyDescent="0.3">
      <c r="D869" s="96"/>
      <c r="E869" s="96"/>
    </row>
    <row r="870" spans="4:5" x14ac:dyDescent="0.3">
      <c r="D870" s="96"/>
      <c r="E870" s="96"/>
    </row>
    <row r="871" spans="4:5" x14ac:dyDescent="0.3">
      <c r="D871" s="96"/>
      <c r="E871" s="96"/>
    </row>
    <row r="872" spans="4:5" x14ac:dyDescent="0.3">
      <c r="D872" s="96"/>
      <c r="E872" s="96"/>
    </row>
    <row r="873" spans="4:5" x14ac:dyDescent="0.3">
      <c r="D873" s="96"/>
      <c r="E873" s="96"/>
    </row>
    <row r="874" spans="4:5" x14ac:dyDescent="0.3">
      <c r="D874" s="96"/>
      <c r="E874" s="96"/>
    </row>
    <row r="875" spans="4:5" x14ac:dyDescent="0.3">
      <c r="D875" s="96"/>
      <c r="E875" s="96"/>
    </row>
    <row r="876" spans="4:5" x14ac:dyDescent="0.3">
      <c r="D876" s="96"/>
      <c r="E876" s="96"/>
    </row>
    <row r="877" spans="4:5" x14ac:dyDescent="0.3">
      <c r="D877" s="96"/>
      <c r="E877" s="96"/>
    </row>
    <row r="878" spans="4:5" x14ac:dyDescent="0.3">
      <c r="D878" s="96"/>
      <c r="E878" s="96"/>
    </row>
    <row r="879" spans="4:5" x14ac:dyDescent="0.3">
      <c r="D879" s="96"/>
      <c r="E879" s="96"/>
    </row>
    <row r="880" spans="4:5" x14ac:dyDescent="0.3">
      <c r="D880" s="96"/>
      <c r="E880" s="96"/>
    </row>
    <row r="881" spans="4:5" x14ac:dyDescent="0.3">
      <c r="D881" s="96"/>
      <c r="E881" s="96"/>
    </row>
    <row r="882" spans="4:5" x14ac:dyDescent="0.3">
      <c r="D882" s="96"/>
      <c r="E882" s="96"/>
    </row>
    <row r="883" spans="4:5" x14ac:dyDescent="0.3">
      <c r="D883" s="96"/>
      <c r="E883" s="96"/>
    </row>
    <row r="884" spans="4:5" x14ac:dyDescent="0.3">
      <c r="D884" s="96"/>
      <c r="E884" s="96"/>
    </row>
    <row r="885" spans="4:5" x14ac:dyDescent="0.3">
      <c r="D885" s="96"/>
      <c r="E885" s="96"/>
    </row>
    <row r="886" spans="4:5" x14ac:dyDescent="0.3">
      <c r="D886" s="96"/>
      <c r="E886" s="96"/>
    </row>
    <row r="887" spans="4:5" x14ac:dyDescent="0.3">
      <c r="D887" s="96"/>
      <c r="E887" s="96"/>
    </row>
    <row r="888" spans="4:5" x14ac:dyDescent="0.3">
      <c r="D888" s="96"/>
      <c r="E888" s="96"/>
    </row>
    <row r="889" spans="4:5" x14ac:dyDescent="0.3">
      <c r="D889" s="96"/>
      <c r="E889" s="96"/>
    </row>
    <row r="890" spans="4:5" x14ac:dyDescent="0.3">
      <c r="D890" s="96"/>
      <c r="E890" s="96"/>
    </row>
    <row r="891" spans="4:5" x14ac:dyDescent="0.3">
      <c r="D891" s="96"/>
      <c r="E891" s="96"/>
    </row>
    <row r="892" spans="4:5" x14ac:dyDescent="0.3">
      <c r="D892" s="96"/>
      <c r="E892" s="96"/>
    </row>
    <row r="893" spans="4:5" x14ac:dyDescent="0.3">
      <c r="D893" s="96"/>
      <c r="E893" s="96"/>
    </row>
    <row r="894" spans="4:5" x14ac:dyDescent="0.3">
      <c r="D894" s="96"/>
      <c r="E894" s="96"/>
    </row>
    <row r="895" spans="4:5" x14ac:dyDescent="0.3">
      <c r="D895" s="96"/>
      <c r="E895" s="96"/>
    </row>
    <row r="896" spans="4:5" x14ac:dyDescent="0.3">
      <c r="D896" s="96"/>
      <c r="E896" s="96"/>
    </row>
    <row r="897" spans="4:5" x14ac:dyDescent="0.3">
      <c r="D897" s="96"/>
      <c r="E897" s="96"/>
    </row>
    <row r="898" spans="4:5" x14ac:dyDescent="0.3">
      <c r="D898" s="96"/>
      <c r="E898" s="96"/>
    </row>
    <row r="899" spans="4:5" x14ac:dyDescent="0.3">
      <c r="D899" s="96"/>
      <c r="E899" s="96"/>
    </row>
    <row r="900" spans="4:5" x14ac:dyDescent="0.3">
      <c r="D900" s="96"/>
      <c r="E900" s="96"/>
    </row>
    <row r="901" spans="4:5" x14ac:dyDescent="0.3">
      <c r="D901" s="96"/>
      <c r="E901" s="96"/>
    </row>
    <row r="902" spans="4:5" x14ac:dyDescent="0.3">
      <c r="D902" s="96"/>
      <c r="E902" s="96"/>
    </row>
    <row r="903" spans="4:5" x14ac:dyDescent="0.3">
      <c r="D903" s="96"/>
      <c r="E903" s="96"/>
    </row>
    <row r="904" spans="4:5" x14ac:dyDescent="0.3">
      <c r="D904" s="96"/>
      <c r="E904" s="96"/>
    </row>
    <row r="905" spans="4:5" x14ac:dyDescent="0.3">
      <c r="D905" s="96"/>
      <c r="E905" s="96"/>
    </row>
    <row r="906" spans="4:5" x14ac:dyDescent="0.3">
      <c r="D906" s="96"/>
      <c r="E906" s="96"/>
    </row>
    <row r="907" spans="4:5" x14ac:dyDescent="0.3">
      <c r="D907" s="96"/>
      <c r="E907" s="96"/>
    </row>
    <row r="908" spans="4:5" x14ac:dyDescent="0.3">
      <c r="D908" s="96"/>
      <c r="E908" s="96"/>
    </row>
    <row r="909" spans="4:5" x14ac:dyDescent="0.3">
      <c r="D909" s="96"/>
      <c r="E909" s="96"/>
    </row>
    <row r="910" spans="4:5" x14ac:dyDescent="0.3">
      <c r="D910" s="96"/>
      <c r="E910" s="96"/>
    </row>
    <row r="911" spans="4:5" x14ac:dyDescent="0.3">
      <c r="D911" s="96"/>
      <c r="E911" s="96"/>
    </row>
    <row r="912" spans="4:5" x14ac:dyDescent="0.3">
      <c r="D912" s="96"/>
      <c r="E912" s="96"/>
    </row>
    <row r="913" spans="4:5" x14ac:dyDescent="0.3">
      <c r="D913" s="96"/>
      <c r="E913" s="96"/>
    </row>
    <row r="914" spans="4:5" x14ac:dyDescent="0.3">
      <c r="D914" s="96"/>
      <c r="E914" s="96"/>
    </row>
    <row r="915" spans="4:5" x14ac:dyDescent="0.3">
      <c r="D915" s="96"/>
      <c r="E915" s="96"/>
    </row>
    <row r="916" spans="4:5" x14ac:dyDescent="0.3">
      <c r="D916" s="96"/>
      <c r="E916" s="96"/>
    </row>
    <row r="917" spans="4:5" x14ac:dyDescent="0.3">
      <c r="D917" s="96"/>
      <c r="E917" s="96"/>
    </row>
    <row r="918" spans="4:5" x14ac:dyDescent="0.3">
      <c r="D918" s="96"/>
      <c r="E918" s="96"/>
    </row>
    <row r="919" spans="4:5" x14ac:dyDescent="0.3">
      <c r="D919" s="96"/>
      <c r="E919" s="96"/>
    </row>
    <row r="920" spans="4:5" x14ac:dyDescent="0.3">
      <c r="D920" s="96"/>
      <c r="E920" s="96"/>
    </row>
    <row r="921" spans="4:5" x14ac:dyDescent="0.3">
      <c r="D921" s="96"/>
      <c r="E921" s="96"/>
    </row>
    <row r="922" spans="4:5" x14ac:dyDescent="0.3">
      <c r="D922" s="96"/>
      <c r="E922" s="96"/>
    </row>
    <row r="923" spans="4:5" x14ac:dyDescent="0.3">
      <c r="D923" s="96"/>
      <c r="E923" s="96"/>
    </row>
    <row r="924" spans="4:5" x14ac:dyDescent="0.3">
      <c r="D924" s="96"/>
      <c r="E924" s="96"/>
    </row>
    <row r="925" spans="4:5" x14ac:dyDescent="0.3">
      <c r="D925" s="96"/>
      <c r="E925" s="96"/>
    </row>
    <row r="926" spans="4:5" x14ac:dyDescent="0.3">
      <c r="D926" s="96"/>
      <c r="E926" s="96"/>
    </row>
    <row r="927" spans="4:5" x14ac:dyDescent="0.3">
      <c r="D927" s="96"/>
      <c r="E927" s="96"/>
    </row>
    <row r="928" spans="4:5" x14ac:dyDescent="0.3">
      <c r="D928" s="96"/>
      <c r="E928" s="96"/>
    </row>
    <row r="929" spans="4:5" x14ac:dyDescent="0.3">
      <c r="D929" s="96"/>
      <c r="E929" s="96"/>
    </row>
    <row r="930" spans="4:5" x14ac:dyDescent="0.3">
      <c r="D930" s="96"/>
      <c r="E930" s="96"/>
    </row>
    <row r="931" spans="4:5" x14ac:dyDescent="0.3">
      <c r="D931" s="96"/>
      <c r="E931" s="96"/>
    </row>
    <row r="932" spans="4:5" x14ac:dyDescent="0.3">
      <c r="D932" s="96"/>
      <c r="E932" s="96"/>
    </row>
    <row r="933" spans="4:5" x14ac:dyDescent="0.3">
      <c r="D933" s="96"/>
      <c r="E933" s="96"/>
    </row>
    <row r="934" spans="4:5" x14ac:dyDescent="0.3">
      <c r="D934" s="96"/>
      <c r="E934" s="96"/>
    </row>
    <row r="935" spans="4:5" x14ac:dyDescent="0.3">
      <c r="D935" s="96"/>
      <c r="E935" s="96"/>
    </row>
    <row r="936" spans="4:5" x14ac:dyDescent="0.3">
      <c r="D936" s="96"/>
      <c r="E936" s="96"/>
    </row>
    <row r="937" spans="4:5" x14ac:dyDescent="0.3">
      <c r="D937" s="96"/>
      <c r="E937" s="96"/>
    </row>
    <row r="938" spans="4:5" x14ac:dyDescent="0.3">
      <c r="D938" s="96"/>
      <c r="E938" s="96"/>
    </row>
    <row r="939" spans="4:5" x14ac:dyDescent="0.3">
      <c r="D939" s="96"/>
      <c r="E939" s="96"/>
    </row>
    <row r="940" spans="4:5" x14ac:dyDescent="0.3">
      <c r="D940" s="96"/>
      <c r="E940" s="96"/>
    </row>
    <row r="941" spans="4:5" x14ac:dyDescent="0.3">
      <c r="D941" s="96"/>
      <c r="E941" s="96"/>
    </row>
    <row r="942" spans="4:5" x14ac:dyDescent="0.3">
      <c r="D942" s="96"/>
      <c r="E942" s="96"/>
    </row>
    <row r="943" spans="4:5" x14ac:dyDescent="0.3">
      <c r="D943" s="96"/>
      <c r="E943" s="96"/>
    </row>
    <row r="944" spans="4:5" x14ac:dyDescent="0.3">
      <c r="D944" s="96"/>
      <c r="E944" s="96"/>
    </row>
    <row r="945" spans="4:5" x14ac:dyDescent="0.3">
      <c r="D945" s="96"/>
      <c r="E945" s="96"/>
    </row>
    <row r="946" spans="4:5" x14ac:dyDescent="0.3">
      <c r="D946" s="96"/>
      <c r="E946" s="96"/>
    </row>
    <row r="947" spans="4:5" x14ac:dyDescent="0.3">
      <c r="D947" s="96"/>
      <c r="E947" s="96"/>
    </row>
    <row r="948" spans="4:5" x14ac:dyDescent="0.3">
      <c r="D948" s="96"/>
      <c r="E948" s="96"/>
    </row>
    <row r="949" spans="4:5" x14ac:dyDescent="0.3">
      <c r="D949" s="96"/>
      <c r="E949" s="96"/>
    </row>
    <row r="950" spans="4:5" x14ac:dyDescent="0.3">
      <c r="D950" s="96"/>
      <c r="E950" s="96"/>
    </row>
    <row r="951" spans="4:5" x14ac:dyDescent="0.3">
      <c r="D951" s="96"/>
      <c r="E951" s="96"/>
    </row>
    <row r="952" spans="4:5" x14ac:dyDescent="0.3">
      <c r="D952" s="96"/>
      <c r="E952" s="96"/>
    </row>
    <row r="953" spans="4:5" x14ac:dyDescent="0.3">
      <c r="D953" s="96"/>
      <c r="E953" s="96"/>
    </row>
    <row r="954" spans="4:5" x14ac:dyDescent="0.3">
      <c r="D954" s="96"/>
      <c r="E954" s="96"/>
    </row>
    <row r="955" spans="4:5" x14ac:dyDescent="0.3">
      <c r="D955" s="96"/>
      <c r="E955" s="96"/>
    </row>
    <row r="956" spans="4:5" x14ac:dyDescent="0.3">
      <c r="D956" s="96"/>
      <c r="E956" s="96"/>
    </row>
    <row r="957" spans="4:5" x14ac:dyDescent="0.3">
      <c r="D957" s="96"/>
      <c r="E957" s="96"/>
    </row>
    <row r="958" spans="4:5" x14ac:dyDescent="0.3">
      <c r="D958" s="96"/>
      <c r="E958" s="96"/>
    </row>
    <row r="959" spans="4:5" x14ac:dyDescent="0.3">
      <c r="D959" s="96"/>
      <c r="E959" s="96"/>
    </row>
    <row r="960" spans="4:5" x14ac:dyDescent="0.3">
      <c r="D960" s="96"/>
      <c r="E960" s="96"/>
    </row>
    <row r="961" spans="4:5" x14ac:dyDescent="0.3">
      <c r="D961" s="96"/>
      <c r="E961" s="96"/>
    </row>
    <row r="962" spans="4:5" x14ac:dyDescent="0.3">
      <c r="D962" s="96"/>
      <c r="E962" s="96"/>
    </row>
    <row r="963" spans="4:5" x14ac:dyDescent="0.3">
      <c r="D963" s="96"/>
      <c r="E963" s="96"/>
    </row>
    <row r="964" spans="4:5" x14ac:dyDescent="0.3">
      <c r="D964" s="96"/>
      <c r="E964" s="96"/>
    </row>
    <row r="965" spans="4:5" x14ac:dyDescent="0.3">
      <c r="D965" s="96"/>
      <c r="E965" s="96"/>
    </row>
    <row r="966" spans="4:5" x14ac:dyDescent="0.3">
      <c r="D966" s="96"/>
      <c r="E966" s="96"/>
    </row>
    <row r="967" spans="4:5" x14ac:dyDescent="0.3">
      <c r="D967" s="96"/>
      <c r="E967" s="96"/>
    </row>
    <row r="968" spans="4:5" x14ac:dyDescent="0.3">
      <c r="D968" s="96"/>
      <c r="E968" s="96"/>
    </row>
    <row r="969" spans="4:5" x14ac:dyDescent="0.3">
      <c r="D969" s="96"/>
      <c r="E969" s="96"/>
    </row>
    <row r="970" spans="4:5" x14ac:dyDescent="0.3">
      <c r="D970" s="96"/>
      <c r="E970" s="96"/>
    </row>
    <row r="971" spans="4:5" x14ac:dyDescent="0.3">
      <c r="D971" s="96"/>
      <c r="E971" s="96"/>
    </row>
    <row r="972" spans="4:5" x14ac:dyDescent="0.3">
      <c r="D972" s="96"/>
      <c r="E972" s="96"/>
    </row>
    <row r="973" spans="4:5" x14ac:dyDescent="0.3">
      <c r="D973" s="96"/>
      <c r="E973" s="96"/>
    </row>
    <row r="974" spans="4:5" x14ac:dyDescent="0.3">
      <c r="D974" s="96"/>
      <c r="E974" s="96"/>
    </row>
    <row r="975" spans="4:5" x14ac:dyDescent="0.3">
      <c r="D975" s="96"/>
      <c r="E975" s="96"/>
    </row>
    <row r="976" spans="4:5" x14ac:dyDescent="0.3">
      <c r="D976" s="96"/>
      <c r="E976" s="96"/>
    </row>
    <row r="977" spans="4:5" x14ac:dyDescent="0.3">
      <c r="D977" s="96"/>
      <c r="E977" s="96"/>
    </row>
    <row r="978" spans="4:5" x14ac:dyDescent="0.3">
      <c r="D978" s="96"/>
      <c r="E978" s="96"/>
    </row>
    <row r="979" spans="4:5" x14ac:dyDescent="0.3">
      <c r="D979" s="96"/>
      <c r="E979" s="96"/>
    </row>
    <row r="980" spans="4:5" x14ac:dyDescent="0.3">
      <c r="D980" s="96"/>
      <c r="E980" s="96"/>
    </row>
    <row r="981" spans="4:5" x14ac:dyDescent="0.3">
      <c r="D981" s="96"/>
      <c r="E981" s="96"/>
    </row>
    <row r="982" spans="4:5" x14ac:dyDescent="0.3">
      <c r="D982" s="96"/>
      <c r="E982" s="96"/>
    </row>
    <row r="983" spans="4:5" x14ac:dyDescent="0.3">
      <c r="D983" s="96"/>
      <c r="E983" s="96"/>
    </row>
    <row r="984" spans="4:5" x14ac:dyDescent="0.3">
      <c r="D984" s="96"/>
      <c r="E984" s="96"/>
    </row>
    <row r="985" spans="4:5" x14ac:dyDescent="0.3">
      <c r="D985" s="96"/>
      <c r="E985" s="96"/>
    </row>
    <row r="986" spans="4:5" x14ac:dyDescent="0.3">
      <c r="D986" s="96"/>
      <c r="E986" s="96"/>
    </row>
    <row r="987" spans="4:5" x14ac:dyDescent="0.3">
      <c r="D987" s="96"/>
      <c r="E987" s="96"/>
    </row>
    <row r="988" spans="4:5" x14ac:dyDescent="0.3">
      <c r="D988" s="96"/>
      <c r="E988" s="96"/>
    </row>
    <row r="989" spans="4:5" x14ac:dyDescent="0.3">
      <c r="D989" s="96"/>
      <c r="E989" s="96"/>
    </row>
    <row r="990" spans="4:5" x14ac:dyDescent="0.3">
      <c r="D990" s="96"/>
      <c r="E990" s="96"/>
    </row>
    <row r="991" spans="4:5" x14ac:dyDescent="0.3">
      <c r="D991" s="96"/>
      <c r="E991" s="96"/>
    </row>
    <row r="992" spans="4:5" x14ac:dyDescent="0.3">
      <c r="D992" s="96"/>
      <c r="E992" s="96"/>
    </row>
    <row r="993" spans="4:5" x14ac:dyDescent="0.3">
      <c r="D993" s="96"/>
      <c r="E993" s="96"/>
    </row>
    <row r="994" spans="4:5" x14ac:dyDescent="0.3">
      <c r="D994" s="96"/>
      <c r="E994" s="96"/>
    </row>
    <row r="995" spans="4:5" x14ac:dyDescent="0.3">
      <c r="D995" s="96"/>
      <c r="E995" s="96"/>
    </row>
    <row r="996" spans="4:5" x14ac:dyDescent="0.3">
      <c r="D996" s="96"/>
      <c r="E996" s="96"/>
    </row>
    <row r="997" spans="4:5" x14ac:dyDescent="0.3">
      <c r="D997" s="96"/>
      <c r="E997" s="96"/>
    </row>
    <row r="998" spans="4:5" x14ac:dyDescent="0.3">
      <c r="D998" s="96"/>
      <c r="E998" s="96"/>
    </row>
    <row r="999" spans="4:5" x14ac:dyDescent="0.3">
      <c r="D999" s="96"/>
      <c r="E999" s="96"/>
    </row>
    <row r="1000" spans="4:5" x14ac:dyDescent="0.3">
      <c r="D1000" s="96"/>
      <c r="E1000" s="96"/>
    </row>
    <row r="1001" spans="4:5" x14ac:dyDescent="0.3">
      <c r="D1001" s="96"/>
      <c r="E1001" s="96"/>
    </row>
    <row r="1002" spans="4:5" x14ac:dyDescent="0.3">
      <c r="D1002" s="96"/>
      <c r="E1002" s="96"/>
    </row>
    <row r="1003" spans="4:5" x14ac:dyDescent="0.3">
      <c r="D1003" s="96"/>
      <c r="E1003" s="96"/>
    </row>
    <row r="1004" spans="4:5" x14ac:dyDescent="0.3">
      <c r="D1004" s="96"/>
      <c r="E1004" s="96"/>
    </row>
    <row r="1005" spans="4:5" x14ac:dyDescent="0.3">
      <c r="D1005" s="96"/>
      <c r="E1005" s="96"/>
    </row>
    <row r="1006" spans="4:5" x14ac:dyDescent="0.3">
      <c r="D1006" s="96"/>
      <c r="E1006" s="96"/>
    </row>
    <row r="1007" spans="4:5" x14ac:dyDescent="0.3">
      <c r="D1007" s="96"/>
      <c r="E1007" s="96"/>
    </row>
    <row r="1008" spans="4:5" x14ac:dyDescent="0.3">
      <c r="D1008" s="96"/>
      <c r="E1008" s="96"/>
    </row>
    <row r="1009" spans="4:5" x14ac:dyDescent="0.3">
      <c r="D1009" s="96"/>
      <c r="E1009" s="96"/>
    </row>
    <row r="1010" spans="4:5" x14ac:dyDescent="0.3">
      <c r="D1010" s="96"/>
      <c r="E1010" s="96"/>
    </row>
    <row r="1011" spans="4:5" x14ac:dyDescent="0.3">
      <c r="D1011" s="96"/>
      <c r="E1011" s="96"/>
    </row>
    <row r="1012" spans="4:5" x14ac:dyDescent="0.3">
      <c r="D1012" s="96"/>
      <c r="E1012" s="96"/>
    </row>
    <row r="1013" spans="4:5" x14ac:dyDescent="0.3">
      <c r="D1013" s="96"/>
      <c r="E1013" s="96"/>
    </row>
    <row r="1014" spans="4:5" x14ac:dyDescent="0.3">
      <c r="D1014" s="96"/>
      <c r="E1014" s="96"/>
    </row>
    <row r="1015" spans="4:5" x14ac:dyDescent="0.3">
      <c r="D1015" s="96"/>
      <c r="E1015" s="96"/>
    </row>
    <row r="1016" spans="4:5" x14ac:dyDescent="0.3">
      <c r="D1016" s="96"/>
      <c r="E1016" s="96"/>
    </row>
    <row r="1017" spans="4:5" x14ac:dyDescent="0.3">
      <c r="D1017" s="96"/>
      <c r="E1017" s="96"/>
    </row>
    <row r="1018" spans="4:5" x14ac:dyDescent="0.3">
      <c r="D1018" s="96"/>
      <c r="E1018" s="96"/>
    </row>
    <row r="1019" spans="4:5" x14ac:dyDescent="0.3">
      <c r="D1019" s="96"/>
      <c r="E1019" s="96"/>
    </row>
    <row r="1020" spans="4:5" x14ac:dyDescent="0.3">
      <c r="D1020" s="96"/>
      <c r="E1020" s="96"/>
    </row>
    <row r="1021" spans="4:5" x14ac:dyDescent="0.3">
      <c r="D1021" s="96"/>
      <c r="E1021" s="96"/>
    </row>
    <row r="1022" spans="4:5" x14ac:dyDescent="0.3">
      <c r="D1022" s="96"/>
      <c r="E1022" s="96"/>
    </row>
    <row r="1023" spans="4:5" x14ac:dyDescent="0.3">
      <c r="D1023" s="96"/>
      <c r="E1023" s="96"/>
    </row>
    <row r="1024" spans="4:5" x14ac:dyDescent="0.3">
      <c r="D1024" s="96"/>
      <c r="E1024" s="96"/>
    </row>
    <row r="1025" spans="4:5" x14ac:dyDescent="0.3">
      <c r="D1025" s="96"/>
      <c r="E1025" s="96"/>
    </row>
    <row r="1026" spans="4:5" x14ac:dyDescent="0.3">
      <c r="D1026" s="96"/>
      <c r="E1026" s="96"/>
    </row>
    <row r="1027" spans="4:5" x14ac:dyDescent="0.3">
      <c r="D1027" s="96"/>
      <c r="E1027" s="96"/>
    </row>
    <row r="1028" spans="4:5" x14ac:dyDescent="0.3">
      <c r="D1028" s="96"/>
      <c r="E1028" s="96"/>
    </row>
    <row r="1029" spans="4:5" x14ac:dyDescent="0.3">
      <c r="D1029" s="96"/>
      <c r="E1029" s="96"/>
    </row>
    <row r="1030" spans="4:5" x14ac:dyDescent="0.3">
      <c r="D1030" s="96"/>
      <c r="E1030" s="96"/>
    </row>
    <row r="1031" spans="4:5" x14ac:dyDescent="0.3">
      <c r="D1031" s="96"/>
      <c r="E1031" s="96"/>
    </row>
    <row r="1032" spans="4:5" x14ac:dyDescent="0.3">
      <c r="D1032" s="96"/>
      <c r="E1032" s="96"/>
    </row>
    <row r="1033" spans="4:5" x14ac:dyDescent="0.3">
      <c r="D1033" s="96"/>
      <c r="E1033" s="96"/>
    </row>
    <row r="1034" spans="4:5" x14ac:dyDescent="0.3">
      <c r="D1034" s="96"/>
      <c r="E1034" s="96"/>
    </row>
    <row r="1035" spans="4:5" x14ac:dyDescent="0.3">
      <c r="D1035" s="96"/>
      <c r="E1035" s="96"/>
    </row>
    <row r="1036" spans="4:5" x14ac:dyDescent="0.3">
      <c r="D1036" s="96"/>
      <c r="E1036" s="96"/>
    </row>
    <row r="1037" spans="4:5" x14ac:dyDescent="0.3">
      <c r="D1037" s="96"/>
      <c r="E1037" s="96"/>
    </row>
    <row r="1038" spans="4:5" x14ac:dyDescent="0.3">
      <c r="D1038" s="96"/>
      <c r="E1038" s="96"/>
    </row>
    <row r="1039" spans="4:5" x14ac:dyDescent="0.3">
      <c r="D1039" s="96"/>
      <c r="E1039" s="96"/>
    </row>
    <row r="1040" spans="4:5" x14ac:dyDescent="0.3">
      <c r="D1040" s="96"/>
      <c r="E1040" s="96"/>
    </row>
    <row r="1041" spans="4:5" x14ac:dyDescent="0.3">
      <c r="D1041" s="96"/>
      <c r="E1041" s="96"/>
    </row>
    <row r="1042" spans="4:5" x14ac:dyDescent="0.3">
      <c r="D1042" s="96"/>
      <c r="E1042" s="96"/>
    </row>
    <row r="1043" spans="4:5" x14ac:dyDescent="0.3">
      <c r="D1043" s="96"/>
      <c r="E1043" s="96"/>
    </row>
    <row r="1044" spans="4:5" x14ac:dyDescent="0.3">
      <c r="D1044" s="96"/>
      <c r="E1044" s="96"/>
    </row>
    <row r="1045" spans="4:5" x14ac:dyDescent="0.3">
      <c r="D1045" s="96"/>
      <c r="E1045" s="96"/>
    </row>
    <row r="1046" spans="4:5" x14ac:dyDescent="0.3">
      <c r="D1046" s="96"/>
      <c r="E1046" s="96"/>
    </row>
    <row r="1047" spans="4:5" x14ac:dyDescent="0.3">
      <c r="D1047" s="96"/>
      <c r="E1047" s="96"/>
    </row>
    <row r="1048" spans="4:5" x14ac:dyDescent="0.3">
      <c r="D1048" s="96"/>
      <c r="E1048" s="96"/>
    </row>
    <row r="1049" spans="4:5" x14ac:dyDescent="0.3">
      <c r="D1049" s="96"/>
      <c r="E1049" s="96"/>
    </row>
    <row r="1050" spans="4:5" x14ac:dyDescent="0.3">
      <c r="D1050" s="96"/>
      <c r="E1050" s="96"/>
    </row>
    <row r="1051" spans="4:5" x14ac:dyDescent="0.3">
      <c r="D1051" s="96"/>
      <c r="E1051" s="96"/>
    </row>
    <row r="1052" spans="4:5" x14ac:dyDescent="0.3">
      <c r="D1052" s="96"/>
      <c r="E1052" s="96"/>
    </row>
    <row r="1053" spans="4:5" x14ac:dyDescent="0.3">
      <c r="D1053" s="96"/>
      <c r="E1053" s="96"/>
    </row>
    <row r="1054" spans="4:5" x14ac:dyDescent="0.3">
      <c r="D1054" s="96"/>
      <c r="E1054" s="96"/>
    </row>
    <row r="1055" spans="4:5" x14ac:dyDescent="0.3">
      <c r="D1055" s="96"/>
      <c r="E1055" s="96"/>
    </row>
    <row r="1056" spans="4:5" x14ac:dyDescent="0.3">
      <c r="D1056" s="96"/>
      <c r="E1056" s="96"/>
    </row>
    <row r="1057" spans="4:5" x14ac:dyDescent="0.3">
      <c r="D1057" s="96"/>
      <c r="E1057" s="96"/>
    </row>
    <row r="1058" spans="4:5" x14ac:dyDescent="0.3">
      <c r="D1058" s="96"/>
      <c r="E1058" s="96"/>
    </row>
    <row r="1059" spans="4:5" x14ac:dyDescent="0.3">
      <c r="D1059" s="96"/>
      <c r="E1059" s="96"/>
    </row>
    <row r="1060" spans="4:5" x14ac:dyDescent="0.3">
      <c r="D1060" s="96"/>
      <c r="E1060" s="96"/>
    </row>
    <row r="1061" spans="4:5" x14ac:dyDescent="0.3">
      <c r="D1061" s="96"/>
      <c r="E1061" s="96"/>
    </row>
    <row r="1062" spans="4:5" x14ac:dyDescent="0.3">
      <c r="D1062" s="96"/>
      <c r="E1062" s="96"/>
    </row>
    <row r="1063" spans="4:5" x14ac:dyDescent="0.3">
      <c r="D1063" s="96"/>
      <c r="E1063" s="96"/>
    </row>
    <row r="1064" spans="4:5" x14ac:dyDescent="0.3">
      <c r="D1064" s="96"/>
      <c r="E1064" s="96"/>
    </row>
    <row r="1065" spans="4:5" x14ac:dyDescent="0.3">
      <c r="D1065" s="96"/>
      <c r="E1065" s="96"/>
    </row>
    <row r="1066" spans="4:5" x14ac:dyDescent="0.3">
      <c r="D1066" s="96"/>
      <c r="E1066" s="96"/>
    </row>
    <row r="1067" spans="4:5" x14ac:dyDescent="0.3">
      <c r="D1067" s="96"/>
      <c r="E1067" s="96"/>
    </row>
    <row r="1068" spans="4:5" x14ac:dyDescent="0.3">
      <c r="D1068" s="96"/>
      <c r="E1068" s="96"/>
    </row>
    <row r="1069" spans="4:5" x14ac:dyDescent="0.3">
      <c r="D1069" s="96"/>
      <c r="E1069" s="96"/>
    </row>
    <row r="1070" spans="4:5" x14ac:dyDescent="0.3">
      <c r="D1070" s="96"/>
      <c r="E1070" s="96"/>
    </row>
    <row r="1071" spans="4:5" x14ac:dyDescent="0.3">
      <c r="D1071" s="96"/>
      <c r="E1071" s="96"/>
    </row>
    <row r="1072" spans="4:5" x14ac:dyDescent="0.3">
      <c r="D1072" s="96"/>
      <c r="E1072" s="96"/>
    </row>
    <row r="1073" spans="4:5" x14ac:dyDescent="0.3">
      <c r="D1073" s="96"/>
      <c r="E1073" s="96"/>
    </row>
    <row r="1074" spans="4:5" x14ac:dyDescent="0.3">
      <c r="D1074" s="96"/>
      <c r="E1074" s="96"/>
    </row>
    <row r="1075" spans="4:5" x14ac:dyDescent="0.3">
      <c r="D1075" s="96"/>
      <c r="E1075" s="96"/>
    </row>
    <row r="1076" spans="4:5" x14ac:dyDescent="0.3">
      <c r="D1076" s="96"/>
      <c r="E1076" s="96"/>
    </row>
    <row r="1077" spans="4:5" x14ac:dyDescent="0.3">
      <c r="D1077" s="96"/>
      <c r="E1077" s="96"/>
    </row>
    <row r="1078" spans="4:5" x14ac:dyDescent="0.3">
      <c r="D1078" s="96"/>
      <c r="E1078" s="96"/>
    </row>
    <row r="1079" spans="4:5" x14ac:dyDescent="0.3">
      <c r="D1079" s="96"/>
      <c r="E1079" s="96"/>
    </row>
    <row r="1080" spans="4:5" x14ac:dyDescent="0.3">
      <c r="D1080" s="96"/>
      <c r="E1080" s="96"/>
    </row>
    <row r="1081" spans="4:5" x14ac:dyDescent="0.3">
      <c r="D1081" s="96"/>
      <c r="E1081" s="96"/>
    </row>
    <row r="1082" spans="4:5" x14ac:dyDescent="0.3">
      <c r="D1082" s="96"/>
      <c r="E1082" s="96"/>
    </row>
    <row r="1083" spans="4:5" x14ac:dyDescent="0.3">
      <c r="D1083" s="96"/>
      <c r="E1083" s="96"/>
    </row>
    <row r="1084" spans="4:5" x14ac:dyDescent="0.3">
      <c r="D1084" s="96"/>
      <c r="E1084" s="96"/>
    </row>
    <row r="1085" spans="4:5" x14ac:dyDescent="0.3">
      <c r="D1085" s="96"/>
      <c r="E1085" s="96"/>
    </row>
    <row r="1086" spans="4:5" x14ac:dyDescent="0.3">
      <c r="D1086" s="96"/>
      <c r="E1086" s="96"/>
    </row>
    <row r="1087" spans="4:5" x14ac:dyDescent="0.3">
      <c r="D1087" s="96"/>
      <c r="E1087" s="96"/>
    </row>
    <row r="1088" spans="4:5" x14ac:dyDescent="0.3">
      <c r="D1088" s="96"/>
      <c r="E1088" s="96"/>
    </row>
    <row r="1089" spans="4:5" x14ac:dyDescent="0.3">
      <c r="D1089" s="96"/>
      <c r="E1089" s="96"/>
    </row>
    <row r="1090" spans="4:5" x14ac:dyDescent="0.3">
      <c r="D1090" s="96"/>
      <c r="E1090" s="96"/>
    </row>
    <row r="1091" spans="4:5" x14ac:dyDescent="0.3">
      <c r="D1091" s="96"/>
      <c r="E1091" s="96"/>
    </row>
    <row r="1092" spans="4:5" x14ac:dyDescent="0.3">
      <c r="D1092" s="96"/>
      <c r="E1092" s="96"/>
    </row>
    <row r="1093" spans="4:5" x14ac:dyDescent="0.3">
      <c r="D1093" s="96"/>
      <c r="E1093" s="96"/>
    </row>
    <row r="1094" spans="4:5" x14ac:dyDescent="0.3">
      <c r="D1094" s="96"/>
      <c r="E1094" s="96"/>
    </row>
    <row r="1095" spans="4:5" x14ac:dyDescent="0.3">
      <c r="D1095" s="96"/>
      <c r="E1095" s="96"/>
    </row>
    <row r="1096" spans="4:5" x14ac:dyDescent="0.3">
      <c r="D1096" s="96"/>
      <c r="E1096" s="96"/>
    </row>
    <row r="1097" spans="4:5" x14ac:dyDescent="0.3">
      <c r="D1097" s="96"/>
      <c r="E1097" s="96"/>
    </row>
    <row r="1098" spans="4:5" x14ac:dyDescent="0.3">
      <c r="D1098" s="96"/>
      <c r="E1098" s="96"/>
    </row>
    <row r="1099" spans="4:5" x14ac:dyDescent="0.3">
      <c r="D1099" s="96"/>
      <c r="E1099" s="96"/>
    </row>
    <row r="1100" spans="4:5" x14ac:dyDescent="0.3">
      <c r="D1100" s="96"/>
      <c r="E1100" s="96"/>
    </row>
    <row r="1101" spans="4:5" x14ac:dyDescent="0.3">
      <c r="D1101" s="96"/>
      <c r="E1101" s="96"/>
    </row>
    <row r="1102" spans="4:5" x14ac:dyDescent="0.3">
      <c r="D1102" s="96"/>
      <c r="E1102" s="96"/>
    </row>
    <row r="1103" spans="4:5" x14ac:dyDescent="0.3">
      <c r="D1103" s="96"/>
      <c r="E1103" s="96"/>
    </row>
    <row r="1104" spans="4:5" x14ac:dyDescent="0.3">
      <c r="D1104" s="96"/>
      <c r="E1104" s="96"/>
    </row>
    <row r="1105" spans="4:5" x14ac:dyDescent="0.3">
      <c r="D1105" s="96"/>
      <c r="E1105" s="96"/>
    </row>
    <row r="1106" spans="4:5" x14ac:dyDescent="0.3">
      <c r="D1106" s="96"/>
      <c r="E1106" s="96"/>
    </row>
    <row r="1107" spans="4:5" x14ac:dyDescent="0.3">
      <c r="D1107" s="96"/>
      <c r="E1107" s="96"/>
    </row>
    <row r="1108" spans="4:5" x14ac:dyDescent="0.3">
      <c r="D1108" s="96"/>
      <c r="E1108" s="96"/>
    </row>
    <row r="1109" spans="4:5" x14ac:dyDescent="0.3">
      <c r="D1109" s="96"/>
      <c r="E1109" s="96"/>
    </row>
    <row r="1110" spans="4:5" x14ac:dyDescent="0.3">
      <c r="D1110" s="96"/>
      <c r="E1110" s="96"/>
    </row>
    <row r="1111" spans="4:5" x14ac:dyDescent="0.3">
      <c r="D1111" s="96"/>
      <c r="E1111" s="96"/>
    </row>
    <row r="1112" spans="4:5" x14ac:dyDescent="0.3">
      <c r="D1112" s="96"/>
      <c r="E1112" s="96"/>
    </row>
    <row r="1113" spans="4:5" x14ac:dyDescent="0.3">
      <c r="D1113" s="96"/>
      <c r="E1113" s="96"/>
    </row>
    <row r="1114" spans="4:5" x14ac:dyDescent="0.3">
      <c r="D1114" s="96"/>
      <c r="E1114" s="96"/>
    </row>
    <row r="1115" spans="4:5" x14ac:dyDescent="0.3">
      <c r="D1115" s="96"/>
      <c r="E1115" s="96"/>
    </row>
    <row r="1116" spans="4:5" x14ac:dyDescent="0.3">
      <c r="D1116" s="96"/>
      <c r="E1116" s="96"/>
    </row>
    <row r="1117" spans="4:5" x14ac:dyDescent="0.3">
      <c r="D1117" s="96"/>
      <c r="E1117" s="96"/>
    </row>
    <row r="1118" spans="4:5" x14ac:dyDescent="0.3">
      <c r="D1118" s="96"/>
      <c r="E1118" s="96"/>
    </row>
    <row r="1119" spans="4:5" x14ac:dyDescent="0.3">
      <c r="D1119" s="96"/>
      <c r="E1119" s="96"/>
    </row>
    <row r="1120" spans="4:5" x14ac:dyDescent="0.3">
      <c r="D1120" s="96"/>
      <c r="E1120" s="96"/>
    </row>
    <row r="1121" spans="4:5" x14ac:dyDescent="0.3">
      <c r="D1121" s="96"/>
      <c r="E1121" s="96"/>
    </row>
    <row r="1122" spans="4:5" x14ac:dyDescent="0.3">
      <c r="D1122" s="96"/>
      <c r="E1122" s="96"/>
    </row>
    <row r="1123" spans="4:5" x14ac:dyDescent="0.3">
      <c r="D1123" s="96"/>
      <c r="E1123" s="96"/>
    </row>
    <row r="1124" spans="4:5" x14ac:dyDescent="0.3">
      <c r="D1124" s="96"/>
      <c r="E1124" s="96"/>
    </row>
    <row r="1125" spans="4:5" x14ac:dyDescent="0.3">
      <c r="D1125" s="96"/>
      <c r="E1125" s="96"/>
    </row>
    <row r="1126" spans="4:5" x14ac:dyDescent="0.3">
      <c r="D1126" s="96"/>
      <c r="E1126" s="96"/>
    </row>
    <row r="1127" spans="4:5" x14ac:dyDescent="0.3">
      <c r="D1127" s="96"/>
      <c r="E1127" s="96"/>
    </row>
    <row r="1128" spans="4:5" x14ac:dyDescent="0.3">
      <c r="D1128" s="96"/>
      <c r="E1128" s="96"/>
    </row>
    <row r="1129" spans="4:5" x14ac:dyDescent="0.3">
      <c r="D1129" s="96"/>
      <c r="E1129" s="96"/>
    </row>
    <row r="1130" spans="4:5" x14ac:dyDescent="0.3">
      <c r="D1130" s="96"/>
      <c r="E1130" s="96"/>
    </row>
    <row r="1131" spans="4:5" x14ac:dyDescent="0.3">
      <c r="D1131" s="96"/>
      <c r="E1131" s="96"/>
    </row>
    <row r="1132" spans="4:5" x14ac:dyDescent="0.3">
      <c r="D1132" s="96"/>
      <c r="E1132" s="96"/>
    </row>
    <row r="1133" spans="4:5" x14ac:dyDescent="0.3">
      <c r="D1133" s="96"/>
      <c r="E1133" s="96"/>
    </row>
    <row r="1134" spans="4:5" x14ac:dyDescent="0.3">
      <c r="D1134" s="96"/>
      <c r="E1134" s="96"/>
    </row>
    <row r="1135" spans="4:5" x14ac:dyDescent="0.3">
      <c r="D1135" s="96"/>
      <c r="E1135" s="96"/>
    </row>
    <row r="1136" spans="4:5" x14ac:dyDescent="0.3">
      <c r="D1136" s="96"/>
      <c r="E1136" s="96"/>
    </row>
    <row r="1137" spans="4:5" x14ac:dyDescent="0.3">
      <c r="D1137" s="96"/>
      <c r="E1137" s="96"/>
    </row>
    <row r="1138" spans="4:5" x14ac:dyDescent="0.3">
      <c r="D1138" s="96"/>
      <c r="E1138" s="96"/>
    </row>
    <row r="1139" spans="4:5" x14ac:dyDescent="0.3">
      <c r="D1139" s="96"/>
      <c r="E1139" s="96"/>
    </row>
    <row r="1140" spans="4:5" x14ac:dyDescent="0.3">
      <c r="D1140" s="96"/>
      <c r="E1140" s="96"/>
    </row>
    <row r="1141" spans="4:5" x14ac:dyDescent="0.3">
      <c r="D1141" s="96"/>
      <c r="E1141" s="96"/>
    </row>
    <row r="1142" spans="4:5" x14ac:dyDescent="0.3">
      <c r="D1142" s="96"/>
      <c r="E1142" s="96"/>
    </row>
    <row r="1143" spans="4:5" x14ac:dyDescent="0.3">
      <c r="D1143" s="96"/>
      <c r="E1143" s="96"/>
    </row>
    <row r="1144" spans="4:5" x14ac:dyDescent="0.3">
      <c r="D1144" s="96"/>
      <c r="E1144" s="96"/>
    </row>
    <row r="1145" spans="4:5" x14ac:dyDescent="0.3">
      <c r="D1145" s="96"/>
      <c r="E1145" s="96"/>
    </row>
    <row r="1146" spans="4:5" x14ac:dyDescent="0.3">
      <c r="D1146" s="96"/>
      <c r="E1146" s="96"/>
    </row>
    <row r="1147" spans="4:5" x14ac:dyDescent="0.3">
      <c r="D1147" s="96"/>
      <c r="E1147" s="96"/>
    </row>
    <row r="1148" spans="4:5" x14ac:dyDescent="0.3">
      <c r="D1148" s="96"/>
      <c r="E1148" s="96"/>
    </row>
    <row r="1149" spans="4:5" x14ac:dyDescent="0.3">
      <c r="D1149" s="96"/>
      <c r="E1149" s="96"/>
    </row>
    <row r="1150" spans="4:5" x14ac:dyDescent="0.3">
      <c r="D1150" s="96"/>
      <c r="E1150" s="96"/>
    </row>
    <row r="1151" spans="4:5" x14ac:dyDescent="0.3">
      <c r="D1151" s="96"/>
      <c r="E1151" s="96"/>
    </row>
    <row r="1152" spans="4:5" x14ac:dyDescent="0.3">
      <c r="D1152" s="96"/>
      <c r="E1152" s="96"/>
    </row>
    <row r="1153" spans="4:5" x14ac:dyDescent="0.3">
      <c r="D1153" s="96"/>
      <c r="E1153" s="96"/>
    </row>
    <row r="1154" spans="4:5" x14ac:dyDescent="0.3">
      <c r="D1154" s="96"/>
      <c r="E1154" s="96"/>
    </row>
    <row r="1155" spans="4:5" x14ac:dyDescent="0.3">
      <c r="D1155" s="96"/>
      <c r="E1155" s="96"/>
    </row>
    <row r="1156" spans="4:5" x14ac:dyDescent="0.3">
      <c r="D1156" s="96"/>
      <c r="E1156" s="96"/>
    </row>
    <row r="1157" spans="4:5" x14ac:dyDescent="0.3">
      <c r="D1157" s="96"/>
      <c r="E1157" s="96"/>
    </row>
    <row r="1158" spans="4:5" x14ac:dyDescent="0.3">
      <c r="D1158" s="96"/>
      <c r="E1158" s="96"/>
    </row>
    <row r="1159" spans="4:5" x14ac:dyDescent="0.3">
      <c r="D1159" s="96"/>
      <c r="E1159" s="96"/>
    </row>
    <row r="1160" spans="4:5" x14ac:dyDescent="0.3">
      <c r="D1160" s="96"/>
      <c r="E1160" s="96"/>
    </row>
    <row r="1161" spans="4:5" x14ac:dyDescent="0.3">
      <c r="D1161" s="96"/>
      <c r="E1161" s="96"/>
    </row>
    <row r="1162" spans="4:5" x14ac:dyDescent="0.3">
      <c r="D1162" s="96"/>
      <c r="E1162" s="96"/>
    </row>
    <row r="1163" spans="4:5" x14ac:dyDescent="0.3">
      <c r="D1163" s="96"/>
      <c r="E1163" s="96"/>
    </row>
    <row r="1164" spans="4:5" x14ac:dyDescent="0.3">
      <c r="D1164" s="96"/>
      <c r="E1164" s="96"/>
    </row>
    <row r="1165" spans="4:5" x14ac:dyDescent="0.3">
      <c r="D1165" s="96"/>
      <c r="E1165" s="96"/>
    </row>
    <row r="1166" spans="4:5" x14ac:dyDescent="0.3">
      <c r="D1166" s="96"/>
      <c r="E1166" s="96"/>
    </row>
    <row r="1167" spans="4:5" x14ac:dyDescent="0.3">
      <c r="D1167" s="96"/>
      <c r="E1167" s="96"/>
    </row>
    <row r="1168" spans="4:5" x14ac:dyDescent="0.3">
      <c r="D1168" s="96"/>
      <c r="E1168" s="96"/>
    </row>
    <row r="1169" spans="4:5" x14ac:dyDescent="0.3">
      <c r="D1169" s="96"/>
      <c r="E1169" s="96"/>
    </row>
    <row r="1170" spans="4:5" x14ac:dyDescent="0.3">
      <c r="D1170" s="96"/>
      <c r="E1170" s="96"/>
    </row>
    <row r="1171" spans="4:5" x14ac:dyDescent="0.3">
      <c r="D1171" s="96"/>
      <c r="E1171" s="96"/>
    </row>
    <row r="1172" spans="4:5" x14ac:dyDescent="0.3">
      <c r="D1172" s="96"/>
      <c r="E1172" s="96"/>
    </row>
    <row r="1173" spans="4:5" x14ac:dyDescent="0.3">
      <c r="D1173" s="96"/>
      <c r="E1173" s="96"/>
    </row>
    <row r="1174" spans="4:5" x14ac:dyDescent="0.3">
      <c r="D1174" s="96"/>
      <c r="E1174" s="96"/>
    </row>
    <row r="1175" spans="4:5" x14ac:dyDescent="0.3">
      <c r="D1175" s="96"/>
      <c r="E1175" s="96"/>
    </row>
    <row r="1176" spans="4:5" x14ac:dyDescent="0.3">
      <c r="D1176" s="96"/>
      <c r="E1176" s="96"/>
    </row>
    <row r="1177" spans="4:5" x14ac:dyDescent="0.3">
      <c r="D1177" s="96"/>
      <c r="E1177" s="96"/>
    </row>
    <row r="1178" spans="4:5" x14ac:dyDescent="0.3">
      <c r="D1178" s="96"/>
      <c r="E1178" s="96"/>
    </row>
    <row r="1179" spans="4:5" x14ac:dyDescent="0.3">
      <c r="D1179" s="96"/>
      <c r="E1179" s="96"/>
    </row>
    <row r="1180" spans="4:5" x14ac:dyDescent="0.3">
      <c r="D1180" s="96"/>
      <c r="E1180" s="96"/>
    </row>
    <row r="1181" spans="4:5" x14ac:dyDescent="0.3">
      <c r="D1181" s="96"/>
      <c r="E1181" s="96"/>
    </row>
    <row r="1182" spans="4:5" x14ac:dyDescent="0.3">
      <c r="D1182" s="96"/>
      <c r="E1182" s="96"/>
    </row>
    <row r="1183" spans="4:5" x14ac:dyDescent="0.3">
      <c r="D1183" s="96"/>
      <c r="E1183" s="96"/>
    </row>
    <row r="1184" spans="4:5" x14ac:dyDescent="0.3">
      <c r="D1184" s="96"/>
      <c r="E1184" s="96"/>
    </row>
    <row r="1185" spans="4:5" x14ac:dyDescent="0.3">
      <c r="D1185" s="96"/>
      <c r="E1185" s="96"/>
    </row>
    <row r="1186" spans="4:5" x14ac:dyDescent="0.3">
      <c r="D1186" s="96"/>
      <c r="E1186" s="96"/>
    </row>
    <row r="1187" spans="4:5" x14ac:dyDescent="0.3">
      <c r="D1187" s="96"/>
      <c r="E1187" s="96"/>
    </row>
    <row r="1188" spans="4:5" x14ac:dyDescent="0.3">
      <c r="D1188" s="96"/>
      <c r="E1188" s="96"/>
    </row>
    <row r="1189" spans="4:5" x14ac:dyDescent="0.3">
      <c r="D1189" s="96"/>
      <c r="E1189" s="96"/>
    </row>
    <row r="1190" spans="4:5" x14ac:dyDescent="0.3">
      <c r="D1190" s="96"/>
      <c r="E1190" s="96"/>
    </row>
    <row r="1191" spans="4:5" x14ac:dyDescent="0.3">
      <c r="D1191" s="96"/>
      <c r="E1191" s="96"/>
    </row>
    <row r="1192" spans="4:5" x14ac:dyDescent="0.3">
      <c r="D1192" s="96"/>
      <c r="E1192" s="96"/>
    </row>
    <row r="1193" spans="4:5" x14ac:dyDescent="0.3">
      <c r="D1193" s="96"/>
      <c r="E1193" s="96"/>
    </row>
    <row r="1194" spans="4:5" x14ac:dyDescent="0.3">
      <c r="D1194" s="96"/>
      <c r="E1194" s="96"/>
    </row>
    <row r="1195" spans="4:5" x14ac:dyDescent="0.3">
      <c r="D1195" s="96"/>
      <c r="E1195" s="96"/>
    </row>
    <row r="1196" spans="4:5" x14ac:dyDescent="0.3">
      <c r="D1196" s="96"/>
      <c r="E1196" s="96"/>
    </row>
    <row r="1197" spans="4:5" x14ac:dyDescent="0.3">
      <c r="D1197" s="96"/>
      <c r="E1197" s="96"/>
    </row>
    <row r="1198" spans="4:5" x14ac:dyDescent="0.3">
      <c r="D1198" s="96"/>
      <c r="E1198" s="96"/>
    </row>
    <row r="1199" spans="4:5" x14ac:dyDescent="0.3">
      <c r="D1199" s="96"/>
      <c r="E1199" s="96"/>
    </row>
    <row r="1200" spans="4:5" x14ac:dyDescent="0.3">
      <c r="D1200" s="96"/>
      <c r="E1200" s="96"/>
    </row>
    <row r="1201" spans="4:5" x14ac:dyDescent="0.3">
      <c r="D1201" s="96"/>
      <c r="E1201" s="96"/>
    </row>
    <row r="1202" spans="4:5" x14ac:dyDescent="0.3">
      <c r="D1202" s="96"/>
      <c r="E1202" s="96"/>
    </row>
    <row r="1203" spans="4:5" x14ac:dyDescent="0.3">
      <c r="D1203" s="96"/>
      <c r="E1203" s="96"/>
    </row>
    <row r="1204" spans="4:5" x14ac:dyDescent="0.3">
      <c r="D1204" s="96"/>
      <c r="E1204" s="96"/>
    </row>
    <row r="1205" spans="4:5" x14ac:dyDescent="0.3">
      <c r="D1205" s="96"/>
      <c r="E1205" s="96"/>
    </row>
    <row r="1206" spans="4:5" x14ac:dyDescent="0.3">
      <c r="D1206" s="96"/>
      <c r="E1206" s="96"/>
    </row>
    <row r="1207" spans="4:5" x14ac:dyDescent="0.3">
      <c r="D1207" s="96"/>
      <c r="E1207" s="96"/>
    </row>
    <row r="1208" spans="4:5" x14ac:dyDescent="0.3">
      <c r="D1208" s="96"/>
      <c r="E1208" s="96"/>
    </row>
    <row r="1209" spans="4:5" x14ac:dyDescent="0.3">
      <c r="D1209" s="96"/>
      <c r="E1209" s="96"/>
    </row>
    <row r="1210" spans="4:5" x14ac:dyDescent="0.3">
      <c r="D1210" s="96"/>
      <c r="E1210" s="96"/>
    </row>
    <row r="1211" spans="4:5" x14ac:dyDescent="0.3">
      <c r="D1211" s="96"/>
      <c r="E1211" s="96"/>
    </row>
    <row r="1212" spans="4:5" x14ac:dyDescent="0.3">
      <c r="D1212" s="96"/>
      <c r="E1212" s="96"/>
    </row>
    <row r="1213" spans="4:5" x14ac:dyDescent="0.3">
      <c r="D1213" s="96"/>
      <c r="E1213" s="96"/>
    </row>
    <row r="1214" spans="4:5" x14ac:dyDescent="0.3">
      <c r="D1214" s="96"/>
      <c r="E1214" s="96"/>
    </row>
    <row r="1215" spans="4:5" x14ac:dyDescent="0.3">
      <c r="D1215" s="96"/>
      <c r="E1215" s="96"/>
    </row>
    <row r="1216" spans="4:5" x14ac:dyDescent="0.3">
      <c r="D1216" s="96"/>
      <c r="E1216" s="96"/>
    </row>
    <row r="1217" spans="4:5" x14ac:dyDescent="0.3">
      <c r="D1217" s="96"/>
      <c r="E1217" s="96"/>
    </row>
    <row r="1218" spans="4:5" x14ac:dyDescent="0.3">
      <c r="D1218" s="96"/>
      <c r="E1218" s="96"/>
    </row>
    <row r="1219" spans="4:5" x14ac:dyDescent="0.3">
      <c r="D1219" s="96"/>
      <c r="E1219" s="96"/>
    </row>
    <row r="1220" spans="4:5" x14ac:dyDescent="0.3">
      <c r="D1220" s="96"/>
      <c r="E1220" s="96"/>
    </row>
    <row r="1221" spans="4:5" x14ac:dyDescent="0.3">
      <c r="D1221" s="96"/>
      <c r="E1221" s="96"/>
    </row>
    <row r="1222" spans="4:5" x14ac:dyDescent="0.3">
      <c r="D1222" s="96"/>
      <c r="E1222" s="96"/>
    </row>
    <row r="1223" spans="4:5" x14ac:dyDescent="0.3">
      <c r="D1223" s="96"/>
      <c r="E1223" s="96"/>
    </row>
    <row r="1224" spans="4:5" x14ac:dyDescent="0.3">
      <c r="D1224" s="96"/>
      <c r="E1224" s="96"/>
    </row>
    <row r="1225" spans="4:5" x14ac:dyDescent="0.3">
      <c r="D1225" s="96"/>
      <c r="E1225" s="96"/>
    </row>
    <row r="1226" spans="4:5" x14ac:dyDescent="0.3">
      <c r="D1226" s="96"/>
      <c r="E1226" s="96"/>
    </row>
    <row r="1227" spans="4:5" x14ac:dyDescent="0.3">
      <c r="D1227" s="96"/>
      <c r="E1227" s="96"/>
    </row>
    <row r="1228" spans="4:5" x14ac:dyDescent="0.3">
      <c r="D1228" s="96"/>
      <c r="E1228" s="96"/>
    </row>
    <row r="1229" spans="4:5" x14ac:dyDescent="0.3">
      <c r="D1229" s="96"/>
      <c r="E1229" s="96"/>
    </row>
    <row r="1230" spans="4:5" x14ac:dyDescent="0.3">
      <c r="D1230" s="96"/>
      <c r="E1230" s="96"/>
    </row>
    <row r="1231" spans="4:5" x14ac:dyDescent="0.3">
      <c r="D1231" s="96"/>
      <c r="E1231" s="96"/>
    </row>
    <row r="1232" spans="4:5" x14ac:dyDescent="0.3">
      <c r="D1232" s="96"/>
      <c r="E1232" s="96"/>
    </row>
    <row r="1233" spans="4:5" x14ac:dyDescent="0.3">
      <c r="D1233" s="96"/>
      <c r="E1233" s="96"/>
    </row>
    <row r="1234" spans="4:5" x14ac:dyDescent="0.3">
      <c r="D1234" s="96"/>
      <c r="E1234" s="96"/>
    </row>
    <row r="1235" spans="4:5" x14ac:dyDescent="0.3">
      <c r="D1235" s="96"/>
      <c r="E1235" s="96"/>
    </row>
    <row r="1236" spans="4:5" x14ac:dyDescent="0.3">
      <c r="D1236" s="96"/>
      <c r="E1236" s="96"/>
    </row>
    <row r="1237" spans="4:5" x14ac:dyDescent="0.3">
      <c r="D1237" s="96"/>
      <c r="E1237" s="96"/>
    </row>
    <row r="1238" spans="4:5" x14ac:dyDescent="0.3">
      <c r="D1238" s="96"/>
      <c r="E1238" s="96"/>
    </row>
    <row r="1239" spans="4:5" x14ac:dyDescent="0.3">
      <c r="D1239" s="96"/>
      <c r="E1239" s="96"/>
    </row>
    <row r="1240" spans="4:5" x14ac:dyDescent="0.3">
      <c r="D1240" s="96"/>
      <c r="E1240" s="96"/>
    </row>
    <row r="1241" spans="4:5" x14ac:dyDescent="0.3">
      <c r="D1241" s="96"/>
      <c r="E1241" s="96"/>
    </row>
    <row r="1242" spans="4:5" x14ac:dyDescent="0.3">
      <c r="D1242" s="96"/>
      <c r="E1242" s="96"/>
    </row>
    <row r="1243" spans="4:5" x14ac:dyDescent="0.3">
      <c r="D1243" s="96"/>
      <c r="E1243" s="96"/>
    </row>
    <row r="1244" spans="4:5" x14ac:dyDescent="0.3">
      <c r="D1244" s="96"/>
      <c r="E1244" s="96"/>
    </row>
    <row r="1245" spans="4:5" x14ac:dyDescent="0.3">
      <c r="D1245" s="96"/>
      <c r="E1245" s="96"/>
    </row>
    <row r="1246" spans="4:5" x14ac:dyDescent="0.3">
      <c r="D1246" s="96"/>
      <c r="E1246" s="96"/>
    </row>
    <row r="1247" spans="4:5" x14ac:dyDescent="0.3">
      <c r="D1247" s="96"/>
      <c r="E1247" s="96"/>
    </row>
    <row r="1248" spans="4:5" x14ac:dyDescent="0.3">
      <c r="D1248" s="96"/>
      <c r="E1248" s="96"/>
    </row>
    <row r="1249" spans="4:5" x14ac:dyDescent="0.3">
      <c r="D1249" s="96"/>
      <c r="E1249" s="96"/>
    </row>
    <row r="1250" spans="4:5" x14ac:dyDescent="0.3">
      <c r="D1250" s="96"/>
      <c r="E1250" s="96"/>
    </row>
    <row r="1251" spans="4:5" x14ac:dyDescent="0.3">
      <c r="D1251" s="96"/>
      <c r="E1251" s="96"/>
    </row>
    <row r="1252" spans="4:5" x14ac:dyDescent="0.3">
      <c r="D1252" s="96"/>
      <c r="E1252" s="96"/>
    </row>
    <row r="1253" spans="4:5" x14ac:dyDescent="0.3">
      <c r="D1253" s="96"/>
      <c r="E1253" s="96"/>
    </row>
    <row r="1254" spans="4:5" x14ac:dyDescent="0.3">
      <c r="D1254" s="96"/>
      <c r="E1254" s="96"/>
    </row>
    <row r="1255" spans="4:5" x14ac:dyDescent="0.3">
      <c r="D1255" s="96"/>
      <c r="E1255" s="96"/>
    </row>
    <row r="1256" spans="4:5" x14ac:dyDescent="0.3">
      <c r="D1256" s="96"/>
      <c r="E1256" s="96"/>
    </row>
    <row r="1257" spans="4:5" x14ac:dyDescent="0.3">
      <c r="D1257" s="96"/>
      <c r="E1257" s="96"/>
    </row>
    <row r="1258" spans="4:5" x14ac:dyDescent="0.3">
      <c r="D1258" s="96"/>
      <c r="E1258" s="96"/>
    </row>
    <row r="1259" spans="4:5" x14ac:dyDescent="0.3">
      <c r="D1259" s="96"/>
      <c r="E1259" s="96"/>
    </row>
    <row r="1260" spans="4:5" x14ac:dyDescent="0.3">
      <c r="D1260" s="96"/>
      <c r="E1260" s="96"/>
    </row>
    <row r="1261" spans="4:5" x14ac:dyDescent="0.3">
      <c r="D1261" s="96"/>
      <c r="E1261" s="96"/>
    </row>
    <row r="1262" spans="4:5" x14ac:dyDescent="0.3">
      <c r="D1262" s="96"/>
      <c r="E1262" s="96"/>
    </row>
    <row r="1263" spans="4:5" x14ac:dyDescent="0.3">
      <c r="D1263" s="96"/>
      <c r="E1263" s="96"/>
    </row>
    <row r="1264" spans="4:5" x14ac:dyDescent="0.3">
      <c r="D1264" s="96"/>
      <c r="E1264" s="96"/>
    </row>
    <row r="1265" spans="4:5" x14ac:dyDescent="0.3">
      <c r="D1265" s="96"/>
      <c r="E1265" s="96"/>
    </row>
    <row r="1266" spans="4:5" x14ac:dyDescent="0.3">
      <c r="D1266" s="96"/>
      <c r="E1266" s="96"/>
    </row>
    <row r="1267" spans="4:5" x14ac:dyDescent="0.3">
      <c r="D1267" s="96"/>
      <c r="E1267" s="96"/>
    </row>
    <row r="1268" spans="4:5" x14ac:dyDescent="0.3">
      <c r="D1268" s="96"/>
      <c r="E1268" s="96"/>
    </row>
    <row r="1269" spans="4:5" x14ac:dyDescent="0.3">
      <c r="D1269" s="96"/>
      <c r="E1269" s="96"/>
    </row>
    <row r="1270" spans="4:5" x14ac:dyDescent="0.3">
      <c r="D1270" s="96"/>
      <c r="E1270" s="96"/>
    </row>
    <row r="1271" spans="4:5" x14ac:dyDescent="0.3">
      <c r="D1271" s="96"/>
      <c r="E1271" s="96"/>
    </row>
    <row r="1272" spans="4:5" x14ac:dyDescent="0.3">
      <c r="D1272" s="96"/>
      <c r="E1272" s="96"/>
    </row>
    <row r="1273" spans="4:5" x14ac:dyDescent="0.3">
      <c r="D1273" s="96"/>
      <c r="E1273" s="96"/>
    </row>
    <row r="1274" spans="4:5" x14ac:dyDescent="0.3">
      <c r="D1274" s="96"/>
      <c r="E1274" s="96"/>
    </row>
    <row r="1275" spans="4:5" x14ac:dyDescent="0.3">
      <c r="D1275" s="96"/>
      <c r="E1275" s="96"/>
    </row>
    <row r="1276" spans="4:5" x14ac:dyDescent="0.3">
      <c r="D1276" s="96"/>
      <c r="E1276" s="96"/>
    </row>
    <row r="1277" spans="4:5" x14ac:dyDescent="0.3">
      <c r="D1277" s="96"/>
      <c r="E1277" s="96"/>
    </row>
    <row r="1278" spans="4:5" x14ac:dyDescent="0.3">
      <c r="D1278" s="96"/>
      <c r="E1278" s="96"/>
    </row>
    <row r="1279" spans="4:5" x14ac:dyDescent="0.3">
      <c r="D1279" s="96"/>
      <c r="E1279" s="96"/>
    </row>
    <row r="1280" spans="4:5" x14ac:dyDescent="0.3">
      <c r="D1280" s="96"/>
      <c r="E1280" s="96"/>
    </row>
    <row r="1281" spans="4:5" x14ac:dyDescent="0.3">
      <c r="D1281" s="96"/>
      <c r="E1281" s="96"/>
    </row>
    <row r="1282" spans="4:5" x14ac:dyDescent="0.3">
      <c r="D1282" s="96"/>
      <c r="E1282" s="96"/>
    </row>
    <row r="1283" spans="4:5" x14ac:dyDescent="0.3">
      <c r="D1283" s="96"/>
      <c r="E1283" s="96"/>
    </row>
    <row r="1284" spans="4:5" x14ac:dyDescent="0.3">
      <c r="D1284" s="96"/>
      <c r="E1284" s="96"/>
    </row>
    <row r="1285" spans="4:5" x14ac:dyDescent="0.3">
      <c r="D1285" s="96"/>
      <c r="E1285" s="96"/>
    </row>
    <row r="1286" spans="4:5" x14ac:dyDescent="0.3">
      <c r="D1286" s="96"/>
      <c r="E1286" s="96"/>
    </row>
    <row r="1287" spans="4:5" x14ac:dyDescent="0.3">
      <c r="D1287" s="96"/>
      <c r="E1287" s="96"/>
    </row>
    <row r="1288" spans="4:5" x14ac:dyDescent="0.3">
      <c r="D1288" s="96"/>
      <c r="E1288" s="96"/>
    </row>
    <row r="1289" spans="4:5" x14ac:dyDescent="0.3">
      <c r="D1289" s="96"/>
      <c r="E1289" s="96"/>
    </row>
    <row r="1290" spans="4:5" x14ac:dyDescent="0.3">
      <c r="D1290" s="96"/>
      <c r="E1290" s="96"/>
    </row>
    <row r="1291" spans="4:5" x14ac:dyDescent="0.3">
      <c r="D1291" s="96"/>
      <c r="E1291" s="96"/>
    </row>
    <row r="1292" spans="4:5" x14ac:dyDescent="0.3">
      <c r="D1292" s="96"/>
      <c r="E1292" s="96"/>
    </row>
    <row r="1293" spans="4:5" x14ac:dyDescent="0.3">
      <c r="D1293" s="96"/>
      <c r="E1293" s="96"/>
    </row>
    <row r="1294" spans="4:5" x14ac:dyDescent="0.3">
      <c r="D1294" s="96"/>
      <c r="E1294" s="96"/>
    </row>
    <row r="1295" spans="4:5" x14ac:dyDescent="0.3">
      <c r="D1295" s="96"/>
      <c r="E1295" s="96"/>
    </row>
    <row r="1296" spans="4:5" x14ac:dyDescent="0.3">
      <c r="D1296" s="96"/>
      <c r="E1296" s="96"/>
    </row>
    <row r="1297" spans="4:5" x14ac:dyDescent="0.3">
      <c r="D1297" s="96"/>
      <c r="E1297" s="96"/>
    </row>
    <row r="1298" spans="4:5" x14ac:dyDescent="0.3">
      <c r="D1298" s="96"/>
      <c r="E1298" s="96"/>
    </row>
    <row r="1299" spans="4:5" x14ac:dyDescent="0.3">
      <c r="D1299" s="96"/>
      <c r="E1299" s="96"/>
    </row>
    <row r="1300" spans="4:5" x14ac:dyDescent="0.3">
      <c r="D1300" s="96"/>
      <c r="E1300" s="96"/>
    </row>
    <row r="1301" spans="4:5" x14ac:dyDescent="0.3">
      <c r="D1301" s="96"/>
      <c r="E1301" s="96"/>
    </row>
    <row r="1302" spans="4:5" x14ac:dyDescent="0.3">
      <c r="D1302" s="96"/>
      <c r="E1302" s="96"/>
    </row>
    <row r="1303" spans="4:5" x14ac:dyDescent="0.3">
      <c r="D1303" s="96"/>
      <c r="E1303" s="96"/>
    </row>
    <row r="1304" spans="4:5" x14ac:dyDescent="0.3">
      <c r="D1304" s="96"/>
      <c r="E1304" s="96"/>
    </row>
    <row r="1305" spans="4:5" x14ac:dyDescent="0.3">
      <c r="D1305" s="96"/>
      <c r="E1305" s="96"/>
    </row>
    <row r="1306" spans="4:5" x14ac:dyDescent="0.3">
      <c r="D1306" s="96"/>
      <c r="E1306" s="96"/>
    </row>
    <row r="1307" spans="4:5" x14ac:dyDescent="0.3">
      <c r="D1307" s="96"/>
      <c r="E1307" s="96"/>
    </row>
    <row r="1308" spans="4:5" x14ac:dyDescent="0.3">
      <c r="D1308" s="96"/>
      <c r="E1308" s="96"/>
    </row>
    <row r="1309" spans="4:5" x14ac:dyDescent="0.3">
      <c r="D1309" s="96"/>
      <c r="E1309" s="96"/>
    </row>
    <row r="1310" spans="4:5" x14ac:dyDescent="0.3">
      <c r="D1310" s="96"/>
      <c r="E1310" s="96"/>
    </row>
    <row r="1311" spans="4:5" x14ac:dyDescent="0.3">
      <c r="D1311" s="96"/>
      <c r="E1311" s="96"/>
    </row>
    <row r="1312" spans="4:5" x14ac:dyDescent="0.3">
      <c r="D1312" s="96"/>
      <c r="E1312" s="96"/>
    </row>
    <row r="1313" spans="4:5" x14ac:dyDescent="0.3">
      <c r="D1313" s="96"/>
      <c r="E1313" s="96"/>
    </row>
    <row r="1314" spans="4:5" x14ac:dyDescent="0.3">
      <c r="D1314" s="96"/>
      <c r="E1314" s="96"/>
    </row>
    <row r="1315" spans="4:5" x14ac:dyDescent="0.3">
      <c r="D1315" s="96"/>
      <c r="E1315" s="96"/>
    </row>
    <row r="1316" spans="4:5" x14ac:dyDescent="0.3">
      <c r="D1316" s="96"/>
      <c r="E1316" s="96"/>
    </row>
    <row r="1317" spans="4:5" x14ac:dyDescent="0.3">
      <c r="D1317" s="96"/>
      <c r="E1317" s="96"/>
    </row>
    <row r="1318" spans="4:5" x14ac:dyDescent="0.3">
      <c r="D1318" s="96"/>
      <c r="E1318" s="96"/>
    </row>
    <row r="1319" spans="4:5" x14ac:dyDescent="0.3">
      <c r="D1319" s="96"/>
      <c r="E1319" s="96"/>
    </row>
    <row r="1320" spans="4:5" x14ac:dyDescent="0.3">
      <c r="D1320" s="96"/>
      <c r="E1320" s="96"/>
    </row>
    <row r="1321" spans="4:5" x14ac:dyDescent="0.3">
      <c r="D1321" s="96"/>
      <c r="E1321" s="96"/>
    </row>
    <row r="1322" spans="4:5" x14ac:dyDescent="0.3">
      <c r="D1322" s="96"/>
      <c r="E1322" s="96"/>
    </row>
    <row r="1323" spans="4:5" x14ac:dyDescent="0.3">
      <c r="D1323" s="96"/>
      <c r="E1323" s="96"/>
    </row>
    <row r="1324" spans="4:5" x14ac:dyDescent="0.3">
      <c r="D1324" s="96"/>
      <c r="E1324" s="96"/>
    </row>
    <row r="1325" spans="4:5" x14ac:dyDescent="0.3">
      <c r="D1325" s="96"/>
      <c r="E1325" s="96"/>
    </row>
    <row r="1326" spans="4:5" x14ac:dyDescent="0.3">
      <c r="D1326" s="96"/>
      <c r="E1326" s="96"/>
    </row>
    <row r="1327" spans="4:5" x14ac:dyDescent="0.3">
      <c r="D1327" s="96"/>
      <c r="E1327" s="96"/>
    </row>
    <row r="1328" spans="4:5" x14ac:dyDescent="0.3">
      <c r="D1328" s="96"/>
      <c r="E1328" s="96"/>
    </row>
    <row r="1329" spans="4:5" x14ac:dyDescent="0.3">
      <c r="D1329" s="96"/>
      <c r="E1329" s="96"/>
    </row>
    <row r="1330" spans="4:5" x14ac:dyDescent="0.3">
      <c r="D1330" s="96"/>
      <c r="E1330" s="96"/>
    </row>
    <row r="1331" spans="4:5" x14ac:dyDescent="0.3">
      <c r="D1331" s="96"/>
      <c r="E1331" s="96"/>
    </row>
    <row r="1332" spans="4:5" x14ac:dyDescent="0.3">
      <c r="D1332" s="96"/>
      <c r="E1332" s="96"/>
    </row>
    <row r="1333" spans="4:5" x14ac:dyDescent="0.3">
      <c r="D1333" s="96"/>
      <c r="E1333" s="96"/>
    </row>
    <row r="1334" spans="4:5" x14ac:dyDescent="0.3">
      <c r="D1334" s="96"/>
      <c r="E1334" s="96"/>
    </row>
    <row r="1335" spans="4:5" x14ac:dyDescent="0.3">
      <c r="D1335" s="96"/>
      <c r="E1335" s="96"/>
    </row>
    <row r="1336" spans="4:5" x14ac:dyDescent="0.3">
      <c r="D1336" s="96"/>
      <c r="E1336" s="96"/>
    </row>
    <row r="1337" spans="4:5" x14ac:dyDescent="0.3">
      <c r="D1337" s="96"/>
      <c r="E1337" s="96"/>
    </row>
    <row r="1338" spans="4:5" x14ac:dyDescent="0.3">
      <c r="D1338" s="96"/>
      <c r="E1338" s="96"/>
    </row>
    <row r="1339" spans="4:5" x14ac:dyDescent="0.3">
      <c r="D1339" s="96"/>
      <c r="E1339" s="96"/>
    </row>
    <row r="1340" spans="4:5" x14ac:dyDescent="0.3">
      <c r="D1340" s="96"/>
      <c r="E1340" s="96"/>
    </row>
    <row r="1341" spans="4:5" x14ac:dyDescent="0.3">
      <c r="D1341" s="96"/>
      <c r="E1341" s="96"/>
    </row>
    <row r="1342" spans="4:5" x14ac:dyDescent="0.3">
      <c r="D1342" s="96"/>
      <c r="E1342" s="96"/>
    </row>
    <row r="1343" spans="4:5" x14ac:dyDescent="0.3">
      <c r="D1343" s="96"/>
      <c r="E1343" s="96"/>
    </row>
    <row r="1344" spans="4:5" x14ac:dyDescent="0.3">
      <c r="D1344" s="96"/>
      <c r="E1344" s="96"/>
    </row>
    <row r="1345" spans="4:5" x14ac:dyDescent="0.3">
      <c r="D1345" s="96"/>
      <c r="E1345" s="96"/>
    </row>
    <row r="1346" spans="4:5" x14ac:dyDescent="0.3">
      <c r="D1346" s="96"/>
      <c r="E1346" s="96"/>
    </row>
    <row r="1347" spans="4:5" x14ac:dyDescent="0.3">
      <c r="D1347" s="96"/>
      <c r="E1347" s="96"/>
    </row>
    <row r="1348" spans="4:5" x14ac:dyDescent="0.3">
      <c r="D1348" s="96"/>
      <c r="E1348" s="96"/>
    </row>
    <row r="1349" spans="4:5" x14ac:dyDescent="0.3">
      <c r="D1349" s="96"/>
      <c r="E1349" s="96"/>
    </row>
    <row r="1350" spans="4:5" x14ac:dyDescent="0.3">
      <c r="D1350" s="96"/>
      <c r="E1350" s="96"/>
    </row>
    <row r="1351" spans="4:5" x14ac:dyDescent="0.3">
      <c r="D1351" s="96"/>
      <c r="E1351" s="96"/>
    </row>
    <row r="1352" spans="4:5" x14ac:dyDescent="0.3">
      <c r="D1352" s="96"/>
      <c r="E1352" s="96"/>
    </row>
    <row r="1353" spans="4:5" x14ac:dyDescent="0.3">
      <c r="D1353" s="96"/>
      <c r="E1353" s="96"/>
    </row>
    <row r="1354" spans="4:5" x14ac:dyDescent="0.3">
      <c r="D1354" s="96"/>
      <c r="E1354" s="96"/>
    </row>
    <row r="1355" spans="4:5" x14ac:dyDescent="0.3">
      <c r="D1355" s="96"/>
      <c r="E1355" s="96"/>
    </row>
    <row r="1356" spans="4:5" x14ac:dyDescent="0.3">
      <c r="D1356" s="96"/>
      <c r="E1356" s="96"/>
    </row>
    <row r="1357" spans="4:5" x14ac:dyDescent="0.3">
      <c r="D1357" s="96"/>
      <c r="E1357" s="96"/>
    </row>
    <row r="1358" spans="4:5" x14ac:dyDescent="0.3">
      <c r="D1358" s="96"/>
      <c r="E1358" s="96"/>
    </row>
    <row r="1359" spans="4:5" x14ac:dyDescent="0.3">
      <c r="D1359" s="96"/>
      <c r="E1359" s="96"/>
    </row>
    <row r="1360" spans="4:5" x14ac:dyDescent="0.3">
      <c r="D1360" s="96"/>
      <c r="E1360" s="96"/>
    </row>
    <row r="1361" spans="4:5" x14ac:dyDescent="0.3">
      <c r="D1361" s="96"/>
      <c r="E1361" s="96"/>
    </row>
    <row r="1362" spans="4:5" x14ac:dyDescent="0.3">
      <c r="D1362" s="96"/>
      <c r="E1362" s="96"/>
    </row>
    <row r="1363" spans="4:5" x14ac:dyDescent="0.3">
      <c r="D1363" s="96"/>
      <c r="E1363" s="96"/>
    </row>
    <row r="1364" spans="4:5" x14ac:dyDescent="0.3">
      <c r="D1364" s="96"/>
      <c r="E1364" s="96"/>
    </row>
    <row r="1365" spans="4:5" x14ac:dyDescent="0.3">
      <c r="D1365" s="96"/>
      <c r="E1365" s="96"/>
    </row>
    <row r="1366" spans="4:5" x14ac:dyDescent="0.3">
      <c r="D1366" s="96"/>
      <c r="E1366" s="96"/>
    </row>
    <row r="1367" spans="4:5" x14ac:dyDescent="0.3">
      <c r="D1367" s="96"/>
      <c r="E1367" s="96"/>
    </row>
    <row r="1368" spans="4:5" x14ac:dyDescent="0.3">
      <c r="D1368" s="96"/>
      <c r="E1368" s="96"/>
    </row>
    <row r="1369" spans="4:5" x14ac:dyDescent="0.3">
      <c r="D1369" s="96"/>
      <c r="E1369" s="96"/>
    </row>
    <row r="1370" spans="4:5" x14ac:dyDescent="0.3">
      <c r="D1370" s="96"/>
      <c r="E1370" s="96"/>
    </row>
    <row r="1371" spans="4:5" x14ac:dyDescent="0.3">
      <c r="D1371" s="96"/>
      <c r="E1371" s="96"/>
    </row>
    <row r="1372" spans="4:5" x14ac:dyDescent="0.3">
      <c r="D1372" s="96"/>
      <c r="E1372" s="96"/>
    </row>
    <row r="1373" spans="4:5" x14ac:dyDescent="0.3">
      <c r="D1373" s="96"/>
      <c r="E1373" s="96"/>
    </row>
    <row r="1374" spans="4:5" x14ac:dyDescent="0.3">
      <c r="D1374" s="96"/>
      <c r="E1374" s="96"/>
    </row>
    <row r="1375" spans="4:5" x14ac:dyDescent="0.3">
      <c r="D1375" s="96"/>
      <c r="E1375" s="96"/>
    </row>
    <row r="1376" spans="4:5" x14ac:dyDescent="0.3">
      <c r="D1376" s="96"/>
      <c r="E1376" s="96"/>
    </row>
    <row r="1377" spans="4:5" x14ac:dyDescent="0.3">
      <c r="D1377" s="96"/>
      <c r="E1377" s="96"/>
    </row>
    <row r="1378" spans="4:5" x14ac:dyDescent="0.3">
      <c r="D1378" s="96"/>
      <c r="E1378" s="96"/>
    </row>
    <row r="1379" spans="4:5" x14ac:dyDescent="0.3">
      <c r="D1379" s="96"/>
      <c r="E1379" s="96"/>
    </row>
    <row r="1380" spans="4:5" x14ac:dyDescent="0.3">
      <c r="D1380" s="96"/>
      <c r="E1380" s="96"/>
    </row>
    <row r="1381" spans="4:5" x14ac:dyDescent="0.3">
      <c r="D1381" s="96"/>
      <c r="E1381" s="96"/>
    </row>
    <row r="1382" spans="4:5" x14ac:dyDescent="0.3">
      <c r="D1382" s="96"/>
      <c r="E1382" s="96"/>
    </row>
    <row r="1383" spans="4:5" x14ac:dyDescent="0.3">
      <c r="D1383" s="96"/>
      <c r="E1383" s="96"/>
    </row>
    <row r="1384" spans="4:5" x14ac:dyDescent="0.3">
      <c r="D1384" s="96"/>
      <c r="E1384" s="96"/>
    </row>
    <row r="1385" spans="4:5" x14ac:dyDescent="0.3">
      <c r="D1385" s="96"/>
      <c r="E1385" s="96"/>
    </row>
    <row r="1386" spans="4:5" x14ac:dyDescent="0.3">
      <c r="D1386" s="96"/>
      <c r="E1386" s="96"/>
    </row>
    <row r="1387" spans="4:5" x14ac:dyDescent="0.3">
      <c r="D1387" s="96"/>
      <c r="E1387" s="96"/>
    </row>
    <row r="1388" spans="4:5" x14ac:dyDescent="0.3">
      <c r="D1388" s="96"/>
      <c r="E1388" s="96"/>
    </row>
    <row r="1389" spans="4:5" x14ac:dyDescent="0.3">
      <c r="D1389" s="96"/>
      <c r="E1389" s="96"/>
    </row>
    <row r="1390" spans="4:5" x14ac:dyDescent="0.3">
      <c r="D1390" s="96"/>
      <c r="E1390" s="96"/>
    </row>
    <row r="1391" spans="4:5" x14ac:dyDescent="0.3">
      <c r="D1391" s="96"/>
      <c r="E1391" s="96"/>
    </row>
    <row r="1392" spans="4:5" x14ac:dyDescent="0.3">
      <c r="D1392" s="96"/>
      <c r="E1392" s="96"/>
    </row>
    <row r="1393" spans="4:5" x14ac:dyDescent="0.3">
      <c r="D1393" s="96"/>
      <c r="E1393" s="96"/>
    </row>
    <row r="1394" spans="4:5" x14ac:dyDescent="0.3">
      <c r="D1394" s="96"/>
      <c r="E1394" s="96"/>
    </row>
    <row r="1395" spans="4:5" x14ac:dyDescent="0.3">
      <c r="D1395" s="96"/>
      <c r="E1395" s="96"/>
    </row>
    <row r="1396" spans="4:5" x14ac:dyDescent="0.3">
      <c r="D1396" s="96"/>
      <c r="E1396" s="96"/>
    </row>
    <row r="1397" spans="4:5" x14ac:dyDescent="0.3">
      <c r="D1397" s="96"/>
      <c r="E1397" s="96"/>
    </row>
    <row r="1398" spans="4:5" x14ac:dyDescent="0.3">
      <c r="D1398" s="96"/>
      <c r="E1398" s="96"/>
    </row>
    <row r="1399" spans="4:5" x14ac:dyDescent="0.3">
      <c r="D1399" s="96"/>
      <c r="E1399" s="96"/>
    </row>
    <row r="1400" spans="4:5" x14ac:dyDescent="0.3">
      <c r="D1400" s="96"/>
      <c r="E1400" s="96"/>
    </row>
    <row r="1401" spans="4:5" x14ac:dyDescent="0.3">
      <c r="D1401" s="96"/>
      <c r="E1401" s="96"/>
    </row>
    <row r="1402" spans="4:5" x14ac:dyDescent="0.3">
      <c r="D1402" s="96"/>
      <c r="E1402" s="96"/>
    </row>
    <row r="1403" spans="4:5" x14ac:dyDescent="0.3">
      <c r="D1403" s="96"/>
      <c r="E1403" s="96"/>
    </row>
    <row r="1404" spans="4:5" x14ac:dyDescent="0.3">
      <c r="D1404" s="96"/>
      <c r="E1404" s="96"/>
    </row>
    <row r="1405" spans="4:5" x14ac:dyDescent="0.3">
      <c r="D1405" s="96"/>
      <c r="E1405" s="96"/>
    </row>
    <row r="1406" spans="4:5" x14ac:dyDescent="0.3">
      <c r="D1406" s="96"/>
      <c r="E1406" s="96"/>
    </row>
    <row r="1407" spans="4:5" x14ac:dyDescent="0.3">
      <c r="D1407" s="96"/>
      <c r="E1407" s="96"/>
    </row>
    <row r="1408" spans="4:5" x14ac:dyDescent="0.3">
      <c r="D1408" s="96"/>
      <c r="E1408" s="96"/>
    </row>
    <row r="1409" spans="4:5" x14ac:dyDescent="0.3">
      <c r="D1409" s="96"/>
      <c r="E1409" s="96"/>
    </row>
    <row r="1410" spans="4:5" x14ac:dyDescent="0.3">
      <c r="D1410" s="96"/>
      <c r="E1410" s="96"/>
    </row>
    <row r="1411" spans="4:5" x14ac:dyDescent="0.3">
      <c r="D1411" s="96"/>
      <c r="E1411" s="96"/>
    </row>
    <row r="1412" spans="4:5" x14ac:dyDescent="0.3">
      <c r="D1412" s="96"/>
      <c r="E1412" s="96"/>
    </row>
    <row r="1413" spans="4:5" x14ac:dyDescent="0.3">
      <c r="D1413" s="96"/>
      <c r="E1413" s="96"/>
    </row>
    <row r="1414" spans="4:5" x14ac:dyDescent="0.3">
      <c r="D1414" s="96"/>
      <c r="E1414" s="96"/>
    </row>
    <row r="1415" spans="4:5" x14ac:dyDescent="0.3">
      <c r="D1415" s="96"/>
      <c r="E1415" s="96"/>
    </row>
    <row r="1416" spans="4:5" x14ac:dyDescent="0.3">
      <c r="D1416" s="96"/>
      <c r="E1416" s="96"/>
    </row>
    <row r="1417" spans="4:5" x14ac:dyDescent="0.3">
      <c r="D1417" s="96"/>
      <c r="E1417" s="96"/>
    </row>
    <row r="1418" spans="4:5" x14ac:dyDescent="0.3">
      <c r="D1418" s="96"/>
      <c r="E1418" s="96"/>
    </row>
    <row r="1419" spans="4:5" x14ac:dyDescent="0.3">
      <c r="D1419" s="96"/>
      <c r="E1419" s="96"/>
    </row>
    <row r="1420" spans="4:5" x14ac:dyDescent="0.3">
      <c r="D1420" s="96"/>
      <c r="E1420" s="96"/>
    </row>
    <row r="1421" spans="4:5" x14ac:dyDescent="0.3">
      <c r="D1421" s="96"/>
      <c r="E1421" s="96"/>
    </row>
    <row r="1422" spans="4:5" x14ac:dyDescent="0.3">
      <c r="D1422" s="96"/>
      <c r="E1422" s="96"/>
    </row>
    <row r="1423" spans="4:5" x14ac:dyDescent="0.3">
      <c r="D1423" s="96"/>
      <c r="E1423" s="96"/>
    </row>
    <row r="1424" spans="4:5" x14ac:dyDescent="0.3">
      <c r="D1424" s="96"/>
      <c r="E1424" s="96"/>
    </row>
    <row r="1425" spans="4:5" x14ac:dyDescent="0.3">
      <c r="D1425" s="96"/>
      <c r="E1425" s="96"/>
    </row>
    <row r="1426" spans="4:5" x14ac:dyDescent="0.3">
      <c r="D1426" s="96"/>
      <c r="E1426" s="96"/>
    </row>
    <row r="1427" spans="4:5" x14ac:dyDescent="0.3">
      <c r="D1427" s="96"/>
      <c r="E1427" s="96"/>
    </row>
    <row r="1428" spans="4:5" x14ac:dyDescent="0.3">
      <c r="D1428" s="96"/>
      <c r="E1428" s="96"/>
    </row>
    <row r="1429" spans="4:5" x14ac:dyDescent="0.3">
      <c r="D1429" s="96"/>
      <c r="E1429" s="96"/>
    </row>
    <row r="1430" spans="4:5" x14ac:dyDescent="0.3">
      <c r="D1430" s="96"/>
      <c r="E1430" s="96"/>
    </row>
    <row r="1431" spans="4:5" x14ac:dyDescent="0.3">
      <c r="D1431" s="96"/>
      <c r="E1431" s="96"/>
    </row>
    <row r="1432" spans="4:5" x14ac:dyDescent="0.3">
      <c r="D1432" s="96"/>
      <c r="E1432" s="96"/>
    </row>
    <row r="1433" spans="4:5" x14ac:dyDescent="0.3">
      <c r="D1433" s="96"/>
      <c r="E1433" s="96"/>
    </row>
    <row r="1434" spans="4:5" x14ac:dyDescent="0.3">
      <c r="D1434" s="96"/>
      <c r="E1434" s="96"/>
    </row>
    <row r="1435" spans="4:5" x14ac:dyDescent="0.3">
      <c r="D1435" s="96"/>
      <c r="E1435" s="96"/>
    </row>
    <row r="1436" spans="4:5" x14ac:dyDescent="0.3">
      <c r="D1436" s="96"/>
      <c r="E1436" s="96"/>
    </row>
    <row r="1437" spans="4:5" x14ac:dyDescent="0.3">
      <c r="D1437" s="96"/>
      <c r="E1437" s="96"/>
    </row>
    <row r="1438" spans="4:5" x14ac:dyDescent="0.3">
      <c r="D1438" s="96"/>
      <c r="E1438" s="96"/>
    </row>
    <row r="1439" spans="4:5" x14ac:dyDescent="0.3">
      <c r="D1439" s="96"/>
      <c r="E1439" s="96"/>
    </row>
    <row r="1440" spans="4:5" x14ac:dyDescent="0.3">
      <c r="D1440" s="96"/>
      <c r="E1440" s="96"/>
    </row>
    <row r="1441" spans="4:5" x14ac:dyDescent="0.3">
      <c r="D1441" s="96"/>
      <c r="E1441" s="96"/>
    </row>
    <row r="1442" spans="4:5" x14ac:dyDescent="0.3">
      <c r="D1442" s="96"/>
      <c r="E1442" s="96"/>
    </row>
    <row r="1443" spans="4:5" x14ac:dyDescent="0.3">
      <c r="D1443" s="96"/>
      <c r="E1443" s="96"/>
    </row>
    <row r="1444" spans="4:5" x14ac:dyDescent="0.3">
      <c r="D1444" s="96"/>
      <c r="E1444" s="96"/>
    </row>
    <row r="1445" spans="4:5" x14ac:dyDescent="0.3">
      <c r="D1445" s="96"/>
      <c r="E1445" s="96"/>
    </row>
    <row r="1446" spans="4:5" x14ac:dyDescent="0.3">
      <c r="D1446" s="96"/>
      <c r="E1446" s="96"/>
    </row>
    <row r="1447" spans="4:5" x14ac:dyDescent="0.3">
      <c r="D1447" s="96"/>
      <c r="E1447" s="96"/>
    </row>
    <row r="1448" spans="4:5" x14ac:dyDescent="0.3">
      <c r="D1448" s="96"/>
      <c r="E1448" s="96"/>
    </row>
    <row r="1449" spans="4:5" x14ac:dyDescent="0.3">
      <c r="D1449" s="96"/>
      <c r="E1449" s="96"/>
    </row>
    <row r="1450" spans="4:5" x14ac:dyDescent="0.3">
      <c r="D1450" s="96"/>
      <c r="E1450" s="96"/>
    </row>
    <row r="1451" spans="4:5" x14ac:dyDescent="0.3">
      <c r="D1451" s="96"/>
      <c r="E1451" s="96"/>
    </row>
    <row r="1452" spans="4:5" x14ac:dyDescent="0.3">
      <c r="D1452" s="96"/>
      <c r="E1452" s="96"/>
    </row>
    <row r="1453" spans="4:5" x14ac:dyDescent="0.3">
      <c r="D1453" s="96"/>
      <c r="E1453" s="96"/>
    </row>
    <row r="1454" spans="4:5" x14ac:dyDescent="0.3">
      <c r="D1454" s="96"/>
      <c r="E1454" s="96"/>
    </row>
    <row r="1455" spans="4:5" x14ac:dyDescent="0.3">
      <c r="D1455" s="96"/>
      <c r="E1455" s="96"/>
    </row>
    <row r="1456" spans="4:5" x14ac:dyDescent="0.3">
      <c r="D1456" s="96"/>
      <c r="E1456" s="96"/>
    </row>
    <row r="1457" spans="4:5" x14ac:dyDescent="0.3">
      <c r="D1457" s="96"/>
      <c r="E1457" s="96"/>
    </row>
    <row r="1458" spans="4:5" x14ac:dyDescent="0.3">
      <c r="D1458" s="96"/>
      <c r="E1458" s="96"/>
    </row>
    <row r="1459" spans="4:5" x14ac:dyDescent="0.3">
      <c r="D1459" s="96"/>
      <c r="E1459" s="96"/>
    </row>
    <row r="1460" spans="4:5" x14ac:dyDescent="0.3">
      <c r="D1460" s="96"/>
      <c r="E1460" s="96"/>
    </row>
    <row r="1461" spans="4:5" x14ac:dyDescent="0.3">
      <c r="D1461" s="96"/>
      <c r="E1461" s="96"/>
    </row>
    <row r="1462" spans="4:5" x14ac:dyDescent="0.3">
      <c r="D1462" s="96"/>
      <c r="E1462" s="96"/>
    </row>
    <row r="1463" spans="4:5" x14ac:dyDescent="0.3">
      <c r="D1463" s="96"/>
      <c r="E1463" s="96"/>
    </row>
    <row r="1464" spans="4:5" x14ac:dyDescent="0.3">
      <c r="D1464" s="96"/>
      <c r="E1464" s="96"/>
    </row>
    <row r="1465" spans="4:5" x14ac:dyDescent="0.3">
      <c r="D1465" s="96"/>
      <c r="E1465" s="96"/>
    </row>
    <row r="1466" spans="4:5" x14ac:dyDescent="0.3">
      <c r="D1466" s="96"/>
      <c r="E1466" s="96"/>
    </row>
    <row r="1467" spans="4:5" x14ac:dyDescent="0.3">
      <c r="D1467" s="96"/>
      <c r="E1467" s="96"/>
    </row>
    <row r="1468" spans="4:5" x14ac:dyDescent="0.3">
      <c r="D1468" s="96"/>
      <c r="E1468" s="96"/>
    </row>
    <row r="1469" spans="4:5" x14ac:dyDescent="0.3">
      <c r="D1469" s="96"/>
      <c r="E1469" s="96"/>
    </row>
    <row r="1470" spans="4:5" x14ac:dyDescent="0.3">
      <c r="D1470" s="96"/>
      <c r="E1470" s="96"/>
    </row>
    <row r="1471" spans="4:5" x14ac:dyDescent="0.3">
      <c r="D1471" s="96"/>
      <c r="E1471" s="96"/>
    </row>
    <row r="1472" spans="4:5" x14ac:dyDescent="0.3">
      <c r="D1472" s="96"/>
      <c r="E1472" s="96"/>
    </row>
    <row r="1473" spans="4:5" x14ac:dyDescent="0.3">
      <c r="D1473" s="96"/>
      <c r="E1473" s="96"/>
    </row>
    <row r="1474" spans="4:5" x14ac:dyDescent="0.3">
      <c r="D1474" s="96"/>
      <c r="E1474" s="96"/>
    </row>
    <row r="1475" spans="4:5" x14ac:dyDescent="0.3">
      <c r="D1475" s="96"/>
      <c r="E1475" s="96"/>
    </row>
    <row r="1476" spans="4:5" x14ac:dyDescent="0.3">
      <c r="D1476" s="96"/>
      <c r="E1476" s="96"/>
    </row>
    <row r="1477" spans="4:5" x14ac:dyDescent="0.3">
      <c r="D1477" s="96"/>
      <c r="E1477" s="96"/>
    </row>
    <row r="1478" spans="4:5" x14ac:dyDescent="0.3">
      <c r="D1478" s="96"/>
      <c r="E1478" s="96"/>
    </row>
    <row r="1479" spans="4:5" x14ac:dyDescent="0.3">
      <c r="D1479" s="96"/>
      <c r="E1479" s="96"/>
    </row>
    <row r="1480" spans="4:5" x14ac:dyDescent="0.3">
      <c r="D1480" s="96"/>
      <c r="E1480" s="96"/>
    </row>
    <row r="1481" spans="4:5" x14ac:dyDescent="0.3">
      <c r="D1481" s="96"/>
      <c r="E1481" s="96"/>
    </row>
    <row r="1482" spans="4:5" x14ac:dyDescent="0.3">
      <c r="D1482" s="96"/>
      <c r="E1482" s="96"/>
    </row>
    <row r="1483" spans="4:5" x14ac:dyDescent="0.3">
      <c r="D1483" s="96"/>
      <c r="E1483" s="96"/>
    </row>
    <row r="1484" spans="4:5" x14ac:dyDescent="0.3">
      <c r="D1484" s="96"/>
      <c r="E1484" s="96"/>
    </row>
    <row r="1485" spans="4:5" x14ac:dyDescent="0.3">
      <c r="D1485" s="96"/>
      <c r="E1485" s="96"/>
    </row>
    <row r="1486" spans="4:5" x14ac:dyDescent="0.3">
      <c r="D1486" s="96"/>
      <c r="E1486" s="96"/>
    </row>
    <row r="1487" spans="4:5" x14ac:dyDescent="0.3">
      <c r="D1487" s="96"/>
      <c r="E1487" s="96"/>
    </row>
    <row r="1488" spans="4:5" x14ac:dyDescent="0.3">
      <c r="D1488" s="96"/>
      <c r="E1488" s="96"/>
    </row>
    <row r="1489" spans="4:5" x14ac:dyDescent="0.3">
      <c r="D1489" s="96"/>
      <c r="E1489" s="96"/>
    </row>
    <row r="1490" spans="4:5" x14ac:dyDescent="0.3">
      <c r="D1490" s="96"/>
      <c r="E1490" s="96"/>
    </row>
    <row r="1491" spans="4:5" x14ac:dyDescent="0.3">
      <c r="D1491" s="96"/>
      <c r="E1491" s="96"/>
    </row>
    <row r="1492" spans="4:5" x14ac:dyDescent="0.3">
      <c r="D1492" s="96"/>
      <c r="E1492" s="96"/>
    </row>
    <row r="1493" spans="4:5" x14ac:dyDescent="0.3">
      <c r="D1493" s="96"/>
      <c r="E1493" s="96"/>
    </row>
    <row r="1494" spans="4:5" x14ac:dyDescent="0.3">
      <c r="D1494" s="96"/>
      <c r="E1494" s="96"/>
    </row>
    <row r="1495" spans="4:5" x14ac:dyDescent="0.3">
      <c r="D1495" s="96"/>
      <c r="E1495" s="96"/>
    </row>
    <row r="1496" spans="4:5" x14ac:dyDescent="0.3">
      <c r="D1496" s="96"/>
      <c r="E1496" s="96"/>
    </row>
    <row r="1497" spans="4:5" x14ac:dyDescent="0.3">
      <c r="D1497" s="96"/>
      <c r="E1497" s="96"/>
    </row>
    <row r="1498" spans="4:5" x14ac:dyDescent="0.3">
      <c r="D1498" s="96"/>
      <c r="E1498" s="96"/>
    </row>
    <row r="1499" spans="4:5" x14ac:dyDescent="0.3">
      <c r="D1499" s="96"/>
      <c r="E1499" s="96"/>
    </row>
    <row r="1500" spans="4:5" x14ac:dyDescent="0.3">
      <c r="D1500" s="96"/>
      <c r="E1500" s="96"/>
    </row>
    <row r="1501" spans="4:5" x14ac:dyDescent="0.3">
      <c r="D1501" s="96"/>
      <c r="E1501" s="96"/>
    </row>
    <row r="1502" spans="4:5" x14ac:dyDescent="0.3">
      <c r="D1502" s="96"/>
      <c r="E1502" s="96"/>
    </row>
    <row r="1503" spans="4:5" x14ac:dyDescent="0.3">
      <c r="D1503" s="96"/>
      <c r="E1503" s="96"/>
    </row>
    <row r="1504" spans="4:5" x14ac:dyDescent="0.3">
      <c r="D1504" s="96"/>
      <c r="E1504" s="96"/>
    </row>
    <row r="1505" spans="4:5" x14ac:dyDescent="0.3">
      <c r="D1505" s="96"/>
      <c r="E1505" s="96"/>
    </row>
    <row r="1506" spans="4:5" x14ac:dyDescent="0.3">
      <c r="D1506" s="96"/>
      <c r="E1506" s="96"/>
    </row>
    <row r="1507" spans="4:5" x14ac:dyDescent="0.3">
      <c r="D1507" s="96"/>
      <c r="E1507" s="96"/>
    </row>
    <row r="1508" spans="4:5" x14ac:dyDescent="0.3">
      <c r="D1508" s="96"/>
      <c r="E1508" s="96"/>
    </row>
    <row r="1509" spans="4:5" x14ac:dyDescent="0.3">
      <c r="D1509" s="96"/>
      <c r="E1509" s="96"/>
    </row>
    <row r="1510" spans="4:5" x14ac:dyDescent="0.3">
      <c r="D1510" s="96"/>
      <c r="E1510" s="96"/>
    </row>
    <row r="1511" spans="4:5" x14ac:dyDescent="0.3">
      <c r="D1511" s="96"/>
      <c r="E1511" s="96"/>
    </row>
    <row r="1512" spans="4:5" x14ac:dyDescent="0.3">
      <c r="D1512" s="96"/>
      <c r="E1512" s="96"/>
    </row>
    <row r="1513" spans="4:5" x14ac:dyDescent="0.3">
      <c r="D1513" s="96"/>
      <c r="E1513" s="96"/>
    </row>
    <row r="1514" spans="4:5" x14ac:dyDescent="0.3">
      <c r="D1514" s="96"/>
      <c r="E1514" s="96"/>
    </row>
    <row r="1515" spans="4:5" x14ac:dyDescent="0.3">
      <c r="D1515" s="96"/>
      <c r="E1515" s="96"/>
    </row>
    <row r="1516" spans="4:5" x14ac:dyDescent="0.3">
      <c r="D1516" s="96"/>
      <c r="E1516" s="96"/>
    </row>
    <row r="1517" spans="4:5" x14ac:dyDescent="0.3">
      <c r="D1517" s="96"/>
      <c r="E1517" s="96"/>
    </row>
    <row r="1518" spans="4:5" x14ac:dyDescent="0.3">
      <c r="D1518" s="96"/>
      <c r="E1518" s="96"/>
    </row>
    <row r="1519" spans="4:5" x14ac:dyDescent="0.3">
      <c r="D1519" s="96"/>
      <c r="E1519" s="96"/>
    </row>
    <row r="1520" spans="4:5" x14ac:dyDescent="0.3">
      <c r="D1520" s="96"/>
      <c r="E1520" s="96"/>
    </row>
    <row r="1521" spans="4:5" x14ac:dyDescent="0.3">
      <c r="D1521" s="96"/>
      <c r="E1521" s="96"/>
    </row>
    <row r="1522" spans="4:5" x14ac:dyDescent="0.3">
      <c r="D1522" s="96"/>
      <c r="E1522" s="96"/>
    </row>
    <row r="1523" spans="4:5" x14ac:dyDescent="0.3">
      <c r="D1523" s="96"/>
      <c r="E1523" s="96"/>
    </row>
    <row r="1524" spans="4:5" x14ac:dyDescent="0.3">
      <c r="D1524" s="96"/>
      <c r="E1524" s="96"/>
    </row>
    <row r="1525" spans="4:5" x14ac:dyDescent="0.3">
      <c r="D1525" s="96"/>
      <c r="E1525" s="96"/>
    </row>
    <row r="1526" spans="4:5" x14ac:dyDescent="0.3">
      <c r="D1526" s="96"/>
      <c r="E1526" s="96"/>
    </row>
    <row r="1527" spans="4:5" x14ac:dyDescent="0.3">
      <c r="D1527" s="96"/>
      <c r="E1527" s="96"/>
    </row>
    <row r="1528" spans="4:5" x14ac:dyDescent="0.3">
      <c r="D1528" s="96"/>
      <c r="E1528" s="96"/>
    </row>
    <row r="1529" spans="4:5" x14ac:dyDescent="0.3">
      <c r="D1529" s="96"/>
      <c r="E1529" s="96"/>
    </row>
    <row r="1530" spans="4:5" x14ac:dyDescent="0.3">
      <c r="D1530" s="96"/>
      <c r="E1530" s="96"/>
    </row>
    <row r="1531" spans="4:5" x14ac:dyDescent="0.3">
      <c r="D1531" s="96"/>
      <c r="E1531" s="96"/>
    </row>
    <row r="1532" spans="4:5" x14ac:dyDescent="0.3">
      <c r="D1532" s="96"/>
      <c r="E1532" s="96"/>
    </row>
    <row r="1533" spans="4:5" x14ac:dyDescent="0.3">
      <c r="D1533" s="96"/>
      <c r="E1533" s="96"/>
    </row>
    <row r="1534" spans="4:5" x14ac:dyDescent="0.3">
      <c r="D1534" s="96"/>
      <c r="E1534" s="96"/>
    </row>
    <row r="1535" spans="4:5" x14ac:dyDescent="0.3">
      <c r="D1535" s="96"/>
      <c r="E1535" s="96"/>
    </row>
    <row r="1536" spans="4:5" x14ac:dyDescent="0.3">
      <c r="D1536" s="96"/>
      <c r="E1536" s="96"/>
    </row>
    <row r="1537" spans="4:5" x14ac:dyDescent="0.3">
      <c r="D1537" s="96"/>
      <c r="E1537" s="96"/>
    </row>
    <row r="1538" spans="4:5" x14ac:dyDescent="0.3">
      <c r="D1538" s="96"/>
      <c r="E1538" s="96"/>
    </row>
    <row r="1539" spans="4:5" x14ac:dyDescent="0.3">
      <c r="D1539" s="96"/>
      <c r="E1539" s="96"/>
    </row>
    <row r="1540" spans="4:5" x14ac:dyDescent="0.3">
      <c r="D1540" s="96"/>
      <c r="E1540" s="96"/>
    </row>
    <row r="1541" spans="4:5" x14ac:dyDescent="0.3">
      <c r="D1541" s="96"/>
      <c r="E1541" s="96"/>
    </row>
    <row r="1542" spans="4:5" x14ac:dyDescent="0.3">
      <c r="D1542" s="96"/>
      <c r="E1542" s="96"/>
    </row>
    <row r="1543" spans="4:5" x14ac:dyDescent="0.3">
      <c r="D1543" s="96"/>
      <c r="E1543" s="96"/>
    </row>
    <row r="1544" spans="4:5" x14ac:dyDescent="0.3">
      <c r="D1544" s="96"/>
      <c r="E1544" s="96"/>
    </row>
    <row r="1545" spans="4:5" x14ac:dyDescent="0.3">
      <c r="D1545" s="96"/>
      <c r="E1545" s="96"/>
    </row>
    <row r="1546" spans="4:5" x14ac:dyDescent="0.3">
      <c r="D1546" s="96"/>
      <c r="E1546" s="96"/>
    </row>
    <row r="1547" spans="4:5" x14ac:dyDescent="0.3">
      <c r="D1547" s="96"/>
      <c r="E1547" s="96"/>
    </row>
    <row r="1548" spans="4:5" x14ac:dyDescent="0.3">
      <c r="D1548" s="96"/>
      <c r="E1548" s="96"/>
    </row>
    <row r="1549" spans="4:5" x14ac:dyDescent="0.3">
      <c r="D1549" s="96"/>
      <c r="E1549" s="96"/>
    </row>
    <row r="1550" spans="4:5" x14ac:dyDescent="0.3">
      <c r="D1550" s="96"/>
      <c r="E1550" s="96"/>
    </row>
    <row r="1551" spans="4:5" x14ac:dyDescent="0.3">
      <c r="D1551" s="96"/>
      <c r="E1551" s="96"/>
    </row>
    <row r="1552" spans="4:5" x14ac:dyDescent="0.3">
      <c r="D1552" s="96"/>
      <c r="E1552" s="96"/>
    </row>
    <row r="1553" spans="4:5" x14ac:dyDescent="0.3">
      <c r="D1553" s="96"/>
      <c r="E1553" s="96"/>
    </row>
    <row r="1554" spans="4:5" x14ac:dyDescent="0.3">
      <c r="D1554" s="96"/>
      <c r="E1554" s="96"/>
    </row>
    <row r="1555" spans="4:5" x14ac:dyDescent="0.3">
      <c r="D1555" s="96"/>
      <c r="E1555" s="96"/>
    </row>
    <row r="1556" spans="4:5" x14ac:dyDescent="0.3">
      <c r="D1556" s="96"/>
      <c r="E1556" s="96"/>
    </row>
    <row r="1557" spans="4:5" x14ac:dyDescent="0.3">
      <c r="D1557" s="96"/>
      <c r="E1557" s="96"/>
    </row>
    <row r="1558" spans="4:5" x14ac:dyDescent="0.3">
      <c r="D1558" s="96"/>
      <c r="E1558" s="96"/>
    </row>
    <row r="1559" spans="4:5" x14ac:dyDescent="0.3">
      <c r="D1559" s="96"/>
      <c r="E1559" s="96"/>
    </row>
    <row r="1560" spans="4:5" x14ac:dyDescent="0.3">
      <c r="D1560" s="96"/>
      <c r="E1560" s="96"/>
    </row>
    <row r="1561" spans="4:5" x14ac:dyDescent="0.3">
      <c r="D1561" s="96"/>
      <c r="E1561" s="96"/>
    </row>
    <row r="1562" spans="4:5" x14ac:dyDescent="0.3">
      <c r="D1562" s="96"/>
      <c r="E1562" s="96"/>
    </row>
    <row r="1563" spans="4:5" x14ac:dyDescent="0.3">
      <c r="D1563" s="96"/>
      <c r="E1563" s="96"/>
    </row>
    <row r="1564" spans="4:5" x14ac:dyDescent="0.3">
      <c r="D1564" s="96"/>
      <c r="E1564" s="96"/>
    </row>
    <row r="1565" spans="4:5" x14ac:dyDescent="0.3">
      <c r="D1565" s="96"/>
      <c r="E1565" s="96"/>
    </row>
    <row r="1566" spans="4:5" x14ac:dyDescent="0.3">
      <c r="D1566" s="96"/>
      <c r="E1566" s="96"/>
    </row>
    <row r="1567" spans="4:5" x14ac:dyDescent="0.3">
      <c r="D1567" s="96"/>
      <c r="E1567" s="96"/>
    </row>
    <row r="1568" spans="4:5" x14ac:dyDescent="0.3">
      <c r="D1568" s="96"/>
      <c r="E1568" s="96"/>
    </row>
    <row r="1569" spans="4:5" x14ac:dyDescent="0.3">
      <c r="D1569" s="96"/>
      <c r="E1569" s="96"/>
    </row>
    <row r="1570" spans="4:5" x14ac:dyDescent="0.3">
      <c r="D1570" s="96"/>
      <c r="E1570" s="96"/>
    </row>
    <row r="1571" spans="4:5" x14ac:dyDescent="0.3">
      <c r="D1571" s="96"/>
      <c r="E1571" s="96"/>
    </row>
    <row r="1572" spans="4:5" x14ac:dyDescent="0.3">
      <c r="D1572" s="96"/>
      <c r="E1572" s="96"/>
    </row>
    <row r="1573" spans="4:5" x14ac:dyDescent="0.3">
      <c r="D1573" s="96"/>
      <c r="E1573" s="96"/>
    </row>
    <row r="1574" spans="4:5" x14ac:dyDescent="0.3">
      <c r="D1574" s="96"/>
      <c r="E1574" s="96"/>
    </row>
    <row r="1575" spans="4:5" x14ac:dyDescent="0.3">
      <c r="D1575" s="96"/>
      <c r="E1575" s="96"/>
    </row>
    <row r="1576" spans="4:5" x14ac:dyDescent="0.3">
      <c r="D1576" s="96"/>
      <c r="E1576" s="96"/>
    </row>
    <row r="1577" spans="4:5" x14ac:dyDescent="0.3">
      <c r="D1577" s="96"/>
      <c r="E1577" s="96"/>
    </row>
    <row r="1578" spans="4:5" x14ac:dyDescent="0.3">
      <c r="D1578" s="96"/>
      <c r="E1578" s="96"/>
    </row>
    <row r="1579" spans="4:5" x14ac:dyDescent="0.3">
      <c r="D1579" s="96"/>
      <c r="E1579" s="96"/>
    </row>
    <row r="1580" spans="4:5" x14ac:dyDescent="0.3">
      <c r="D1580" s="96"/>
      <c r="E1580" s="96"/>
    </row>
    <row r="1581" spans="4:5" x14ac:dyDescent="0.3">
      <c r="D1581" s="96"/>
      <c r="E1581" s="96"/>
    </row>
    <row r="1582" spans="4:5" x14ac:dyDescent="0.3">
      <c r="D1582" s="96"/>
      <c r="E1582" s="96"/>
    </row>
    <row r="1583" spans="4:5" x14ac:dyDescent="0.3">
      <c r="D1583" s="96"/>
      <c r="E1583" s="96"/>
    </row>
    <row r="1584" spans="4:5" x14ac:dyDescent="0.3">
      <c r="D1584" s="96"/>
      <c r="E1584" s="96"/>
    </row>
    <row r="1585" spans="4:5" x14ac:dyDescent="0.3">
      <c r="D1585" s="96"/>
      <c r="E1585" s="96"/>
    </row>
    <row r="1586" spans="4:5" x14ac:dyDescent="0.3">
      <c r="D1586" s="96"/>
      <c r="E1586" s="96"/>
    </row>
    <row r="1587" spans="4:5" x14ac:dyDescent="0.3">
      <c r="D1587" s="96"/>
      <c r="E1587" s="96"/>
    </row>
    <row r="1588" spans="4:5" x14ac:dyDescent="0.3">
      <c r="D1588" s="96"/>
      <c r="E1588" s="96"/>
    </row>
    <row r="1589" spans="4:5" x14ac:dyDescent="0.3">
      <c r="D1589" s="96"/>
      <c r="E1589" s="96"/>
    </row>
    <row r="1590" spans="4:5" x14ac:dyDescent="0.3">
      <c r="D1590" s="96"/>
      <c r="E1590" s="96"/>
    </row>
    <row r="1591" spans="4:5" x14ac:dyDescent="0.3">
      <c r="D1591" s="96"/>
      <c r="E1591" s="96"/>
    </row>
    <row r="1592" spans="4:5" x14ac:dyDescent="0.3">
      <c r="D1592" s="96"/>
      <c r="E1592" s="96"/>
    </row>
    <row r="1593" spans="4:5" x14ac:dyDescent="0.3">
      <c r="D1593" s="96"/>
      <c r="E1593" s="96"/>
    </row>
    <row r="1594" spans="4:5" x14ac:dyDescent="0.3">
      <c r="D1594" s="96"/>
      <c r="E1594" s="96"/>
    </row>
    <row r="1595" spans="4:5" x14ac:dyDescent="0.3">
      <c r="D1595" s="96"/>
      <c r="E1595" s="96"/>
    </row>
    <row r="1596" spans="4:5" x14ac:dyDescent="0.3">
      <c r="D1596" s="96"/>
      <c r="E1596" s="96"/>
    </row>
    <row r="1597" spans="4:5" x14ac:dyDescent="0.3">
      <c r="D1597" s="96"/>
      <c r="E1597" s="96"/>
    </row>
    <row r="1598" spans="4:5" x14ac:dyDescent="0.3">
      <c r="D1598" s="96"/>
      <c r="E1598" s="96"/>
    </row>
    <row r="1599" spans="4:5" x14ac:dyDescent="0.3">
      <c r="D1599" s="96"/>
      <c r="E1599" s="96"/>
    </row>
    <row r="1600" spans="4:5" x14ac:dyDescent="0.3">
      <c r="D1600" s="96"/>
      <c r="E1600" s="96"/>
    </row>
    <row r="1601" spans="4:5" x14ac:dyDescent="0.3">
      <c r="D1601" s="96"/>
      <c r="E1601" s="96"/>
    </row>
    <row r="1602" spans="4:5" x14ac:dyDescent="0.3">
      <c r="D1602" s="96"/>
      <c r="E1602" s="96"/>
    </row>
    <row r="1603" spans="4:5" x14ac:dyDescent="0.3">
      <c r="D1603" s="96"/>
      <c r="E1603" s="96"/>
    </row>
    <row r="1604" spans="4:5" x14ac:dyDescent="0.3">
      <c r="D1604" s="96"/>
      <c r="E1604" s="96"/>
    </row>
    <row r="1605" spans="4:5" x14ac:dyDescent="0.3">
      <c r="D1605" s="96"/>
      <c r="E1605" s="96"/>
    </row>
    <row r="1606" spans="4:5" x14ac:dyDescent="0.3">
      <c r="D1606" s="96"/>
      <c r="E1606" s="96"/>
    </row>
    <row r="1607" spans="4:5" x14ac:dyDescent="0.3">
      <c r="D1607" s="96"/>
      <c r="E1607" s="96"/>
    </row>
    <row r="1608" spans="4:5" x14ac:dyDescent="0.3">
      <c r="D1608" s="96"/>
      <c r="E1608" s="96"/>
    </row>
    <row r="1609" spans="4:5" x14ac:dyDescent="0.3">
      <c r="D1609" s="96"/>
      <c r="E1609" s="96"/>
    </row>
    <row r="1610" spans="4:5" x14ac:dyDescent="0.3">
      <c r="D1610" s="96"/>
      <c r="E1610" s="96"/>
    </row>
    <row r="1611" spans="4:5" x14ac:dyDescent="0.3">
      <c r="D1611" s="96"/>
      <c r="E1611" s="96"/>
    </row>
    <row r="1612" spans="4:5" x14ac:dyDescent="0.3">
      <c r="D1612" s="96"/>
      <c r="E1612" s="96"/>
    </row>
    <row r="1613" spans="4:5" x14ac:dyDescent="0.3">
      <c r="D1613" s="96"/>
      <c r="E1613" s="96"/>
    </row>
    <row r="1614" spans="4:5" x14ac:dyDescent="0.3">
      <c r="D1614" s="96"/>
      <c r="E1614" s="96"/>
    </row>
    <row r="1615" spans="4:5" x14ac:dyDescent="0.3">
      <c r="D1615" s="96"/>
      <c r="E1615" s="96"/>
    </row>
    <row r="1616" spans="4:5" x14ac:dyDescent="0.3">
      <c r="D1616" s="96"/>
      <c r="E1616" s="96"/>
    </row>
    <row r="1617" spans="4:5" x14ac:dyDescent="0.3">
      <c r="D1617" s="96"/>
      <c r="E1617" s="96"/>
    </row>
    <row r="1618" spans="4:5" x14ac:dyDescent="0.3">
      <c r="D1618" s="96"/>
      <c r="E1618" s="96"/>
    </row>
    <row r="1619" spans="4:5" x14ac:dyDescent="0.3">
      <c r="D1619" s="96"/>
      <c r="E1619" s="96"/>
    </row>
    <row r="1620" spans="4:5" x14ac:dyDescent="0.3">
      <c r="D1620" s="96"/>
      <c r="E1620" s="96"/>
    </row>
    <row r="1621" spans="4:5" x14ac:dyDescent="0.3">
      <c r="D1621" s="96"/>
      <c r="E1621" s="96"/>
    </row>
    <row r="1622" spans="4:5" x14ac:dyDescent="0.3">
      <c r="D1622" s="96"/>
      <c r="E1622" s="96"/>
    </row>
    <row r="1623" spans="4:5" x14ac:dyDescent="0.3">
      <c r="D1623" s="96"/>
      <c r="E1623" s="96"/>
    </row>
    <row r="1624" spans="4:5" x14ac:dyDescent="0.3">
      <c r="D1624" s="96"/>
      <c r="E1624" s="96"/>
    </row>
    <row r="1625" spans="4:5" x14ac:dyDescent="0.3">
      <c r="D1625" s="96"/>
      <c r="E1625" s="96"/>
    </row>
    <row r="1626" spans="4:5" x14ac:dyDescent="0.3">
      <c r="D1626" s="96"/>
      <c r="E1626" s="96"/>
    </row>
    <row r="1627" spans="4:5" x14ac:dyDescent="0.3">
      <c r="D1627" s="96"/>
      <c r="E1627" s="96"/>
    </row>
    <row r="1628" spans="4:5" x14ac:dyDescent="0.3">
      <c r="D1628" s="96"/>
      <c r="E1628" s="96"/>
    </row>
    <row r="1629" spans="4:5" x14ac:dyDescent="0.3">
      <c r="D1629" s="96"/>
      <c r="E1629" s="96"/>
    </row>
    <row r="1630" spans="4:5" x14ac:dyDescent="0.3">
      <c r="D1630" s="96"/>
      <c r="E1630" s="96"/>
    </row>
    <row r="1631" spans="4:5" x14ac:dyDescent="0.3">
      <c r="D1631" s="96"/>
      <c r="E1631" s="96"/>
    </row>
    <row r="1632" spans="4:5" x14ac:dyDescent="0.3">
      <c r="D1632" s="96"/>
      <c r="E1632" s="96"/>
    </row>
    <row r="1633" spans="4:5" x14ac:dyDescent="0.3">
      <c r="D1633" s="96"/>
      <c r="E1633" s="96"/>
    </row>
    <row r="1634" spans="4:5" x14ac:dyDescent="0.3">
      <c r="D1634" s="96"/>
      <c r="E1634" s="96"/>
    </row>
    <row r="1635" spans="4:5" x14ac:dyDescent="0.3">
      <c r="D1635" s="96"/>
      <c r="E1635" s="96"/>
    </row>
    <row r="1636" spans="4:5" x14ac:dyDescent="0.3">
      <c r="D1636" s="96"/>
      <c r="E1636" s="96"/>
    </row>
    <row r="1637" spans="4:5" x14ac:dyDescent="0.3">
      <c r="D1637" s="96"/>
      <c r="E1637" s="96"/>
    </row>
    <row r="1638" spans="4:5" x14ac:dyDescent="0.3">
      <c r="D1638" s="96"/>
      <c r="E1638" s="96"/>
    </row>
    <row r="1639" spans="4:5" x14ac:dyDescent="0.3">
      <c r="D1639" s="96"/>
      <c r="E1639" s="96"/>
    </row>
    <row r="1640" spans="4:5" x14ac:dyDescent="0.3">
      <c r="D1640" s="96"/>
      <c r="E1640" s="96"/>
    </row>
    <row r="1641" spans="4:5" x14ac:dyDescent="0.3">
      <c r="D1641" s="96"/>
      <c r="E1641" s="96"/>
    </row>
    <row r="1642" spans="4:5" x14ac:dyDescent="0.3">
      <c r="D1642" s="96"/>
      <c r="E1642" s="96"/>
    </row>
    <row r="1643" spans="4:5" x14ac:dyDescent="0.3">
      <c r="D1643" s="96"/>
      <c r="E1643" s="96"/>
    </row>
    <row r="1644" spans="4:5" x14ac:dyDescent="0.3">
      <c r="D1644" s="96"/>
      <c r="E1644" s="96"/>
    </row>
    <row r="1645" spans="4:5" x14ac:dyDescent="0.3">
      <c r="D1645" s="96"/>
      <c r="E1645" s="96"/>
    </row>
    <row r="1646" spans="4:5" x14ac:dyDescent="0.3">
      <c r="D1646" s="96"/>
      <c r="E1646" s="96"/>
    </row>
    <row r="1647" spans="4:5" x14ac:dyDescent="0.3">
      <c r="D1647" s="96"/>
      <c r="E1647" s="96"/>
    </row>
    <row r="1648" spans="4:5" x14ac:dyDescent="0.3">
      <c r="D1648" s="96"/>
      <c r="E1648" s="96"/>
    </row>
    <row r="1649" spans="4:5" x14ac:dyDescent="0.3">
      <c r="D1649" s="96"/>
      <c r="E1649" s="96"/>
    </row>
    <row r="1650" spans="4:5" x14ac:dyDescent="0.3">
      <c r="D1650" s="96"/>
      <c r="E1650" s="96"/>
    </row>
    <row r="1651" spans="4:5" x14ac:dyDescent="0.3">
      <c r="D1651" s="96"/>
      <c r="E1651" s="96"/>
    </row>
    <row r="1652" spans="4:5" x14ac:dyDescent="0.3">
      <c r="D1652" s="96"/>
      <c r="E1652" s="96"/>
    </row>
    <row r="1653" spans="4:5" x14ac:dyDescent="0.3">
      <c r="D1653" s="96"/>
      <c r="E1653" s="96"/>
    </row>
    <row r="1654" spans="4:5" x14ac:dyDescent="0.3">
      <c r="D1654" s="96"/>
      <c r="E1654" s="96"/>
    </row>
    <row r="1655" spans="4:5" x14ac:dyDescent="0.3">
      <c r="D1655" s="96"/>
      <c r="E1655" s="96"/>
    </row>
    <row r="1656" spans="4:5" x14ac:dyDescent="0.3">
      <c r="D1656" s="96"/>
      <c r="E1656" s="96"/>
    </row>
    <row r="1657" spans="4:5" x14ac:dyDescent="0.3">
      <c r="D1657" s="96"/>
      <c r="E1657" s="96"/>
    </row>
    <row r="1658" spans="4:5" x14ac:dyDescent="0.3">
      <c r="D1658" s="96"/>
      <c r="E1658" s="96"/>
    </row>
    <row r="1659" spans="4:5" x14ac:dyDescent="0.3">
      <c r="D1659" s="96"/>
      <c r="E1659" s="96"/>
    </row>
    <row r="1660" spans="4:5" x14ac:dyDescent="0.3">
      <c r="D1660" s="96"/>
      <c r="E1660" s="96"/>
    </row>
    <row r="1661" spans="4:5" x14ac:dyDescent="0.3">
      <c r="D1661" s="96"/>
      <c r="E1661" s="96"/>
    </row>
    <row r="1662" spans="4:5" x14ac:dyDescent="0.3">
      <c r="D1662" s="96"/>
      <c r="E1662" s="96"/>
    </row>
    <row r="1663" spans="4:5" x14ac:dyDescent="0.3">
      <c r="D1663" s="96"/>
      <c r="E1663" s="96"/>
    </row>
    <row r="1664" spans="4:5" x14ac:dyDescent="0.3">
      <c r="D1664" s="96"/>
      <c r="E1664" s="96"/>
    </row>
    <row r="1665" spans="4:5" x14ac:dyDescent="0.3">
      <c r="D1665" s="96"/>
      <c r="E1665" s="96"/>
    </row>
    <row r="1666" spans="4:5" x14ac:dyDescent="0.3">
      <c r="D1666" s="96"/>
      <c r="E1666" s="96"/>
    </row>
    <row r="1667" spans="4:5" x14ac:dyDescent="0.3">
      <c r="D1667" s="96"/>
      <c r="E1667" s="96"/>
    </row>
    <row r="1668" spans="4:5" x14ac:dyDescent="0.3">
      <c r="D1668" s="96"/>
      <c r="E1668" s="96"/>
    </row>
    <row r="1669" spans="4:5" x14ac:dyDescent="0.3">
      <c r="D1669" s="96"/>
      <c r="E1669" s="96"/>
    </row>
    <row r="1670" spans="4:5" x14ac:dyDescent="0.3">
      <c r="D1670" s="96"/>
      <c r="E1670" s="96"/>
    </row>
    <row r="1671" spans="4:5" x14ac:dyDescent="0.3">
      <c r="D1671" s="96"/>
      <c r="E1671" s="96"/>
    </row>
    <row r="1672" spans="4:5" x14ac:dyDescent="0.3">
      <c r="D1672" s="96"/>
      <c r="E1672" s="96"/>
    </row>
    <row r="1673" spans="4:5" x14ac:dyDescent="0.3">
      <c r="D1673" s="96"/>
      <c r="E1673" s="96"/>
    </row>
    <row r="1674" spans="4:5" x14ac:dyDescent="0.3">
      <c r="D1674" s="96"/>
      <c r="E1674" s="96"/>
    </row>
    <row r="1675" spans="4:5" x14ac:dyDescent="0.3">
      <c r="D1675" s="96"/>
      <c r="E1675" s="96"/>
    </row>
    <row r="1676" spans="4:5" x14ac:dyDescent="0.3">
      <c r="D1676" s="96"/>
      <c r="E1676" s="96"/>
    </row>
    <row r="1677" spans="4:5" x14ac:dyDescent="0.3">
      <c r="D1677" s="96"/>
      <c r="E1677" s="96"/>
    </row>
    <row r="1678" spans="4:5" x14ac:dyDescent="0.3">
      <c r="D1678" s="96"/>
      <c r="E1678" s="96"/>
    </row>
    <row r="1679" spans="4:5" x14ac:dyDescent="0.3">
      <c r="D1679" s="96"/>
      <c r="E1679" s="96"/>
    </row>
    <row r="1680" spans="4:5" x14ac:dyDescent="0.3">
      <c r="D1680" s="96"/>
      <c r="E1680" s="96"/>
    </row>
    <row r="1681" spans="4:5" x14ac:dyDescent="0.3">
      <c r="D1681" s="96"/>
      <c r="E1681" s="96"/>
    </row>
    <row r="1682" spans="4:5" x14ac:dyDescent="0.3">
      <c r="D1682" s="96"/>
      <c r="E1682" s="96"/>
    </row>
    <row r="1683" spans="4:5" x14ac:dyDescent="0.3">
      <c r="D1683" s="96"/>
      <c r="E1683" s="96"/>
    </row>
    <row r="1684" spans="4:5" x14ac:dyDescent="0.3">
      <c r="D1684" s="96"/>
      <c r="E1684" s="96"/>
    </row>
    <row r="1685" spans="4:5" x14ac:dyDescent="0.3">
      <c r="D1685" s="96"/>
      <c r="E1685" s="96"/>
    </row>
    <row r="1686" spans="4:5" x14ac:dyDescent="0.3">
      <c r="D1686" s="96"/>
      <c r="E1686" s="96"/>
    </row>
    <row r="1687" spans="4:5" x14ac:dyDescent="0.3">
      <c r="D1687" s="96"/>
      <c r="E1687" s="96"/>
    </row>
    <row r="1688" spans="4:5" x14ac:dyDescent="0.3">
      <c r="D1688" s="96"/>
      <c r="E1688" s="96"/>
    </row>
    <row r="1689" spans="4:5" x14ac:dyDescent="0.3">
      <c r="D1689" s="96"/>
      <c r="E1689" s="96"/>
    </row>
    <row r="1690" spans="4:5" x14ac:dyDescent="0.3">
      <c r="D1690" s="96"/>
      <c r="E1690" s="96"/>
    </row>
    <row r="1691" spans="4:5" x14ac:dyDescent="0.3">
      <c r="D1691" s="96"/>
      <c r="E1691" s="96"/>
    </row>
    <row r="1692" spans="4:5" x14ac:dyDescent="0.3">
      <c r="D1692" s="96"/>
      <c r="E1692" s="96"/>
    </row>
    <row r="1693" spans="4:5" x14ac:dyDescent="0.3">
      <c r="D1693" s="96"/>
      <c r="E1693" s="96"/>
    </row>
    <row r="1694" spans="4:5" x14ac:dyDescent="0.3">
      <c r="D1694" s="96"/>
      <c r="E1694" s="96"/>
    </row>
    <row r="1695" spans="4:5" x14ac:dyDescent="0.3">
      <c r="D1695" s="96"/>
      <c r="E1695" s="96"/>
    </row>
    <row r="1696" spans="4:5" x14ac:dyDescent="0.3">
      <c r="D1696" s="96"/>
      <c r="E1696" s="96"/>
    </row>
    <row r="1697" spans="4:5" x14ac:dyDescent="0.3">
      <c r="D1697" s="96"/>
      <c r="E1697" s="96"/>
    </row>
    <row r="1698" spans="4:5" x14ac:dyDescent="0.3">
      <c r="D1698" s="96"/>
      <c r="E1698" s="96"/>
    </row>
    <row r="1699" spans="4:5" x14ac:dyDescent="0.3">
      <c r="D1699" s="96"/>
      <c r="E1699" s="96"/>
    </row>
    <row r="1700" spans="4:5" x14ac:dyDescent="0.3">
      <c r="D1700" s="96"/>
      <c r="E1700" s="96"/>
    </row>
    <row r="1701" spans="4:5" x14ac:dyDescent="0.3">
      <c r="D1701" s="96"/>
      <c r="E1701" s="96"/>
    </row>
    <row r="1702" spans="4:5" x14ac:dyDescent="0.3">
      <c r="D1702" s="96"/>
      <c r="E1702" s="96"/>
    </row>
    <row r="1703" spans="4:5" x14ac:dyDescent="0.3">
      <c r="D1703" s="96"/>
      <c r="E1703" s="96"/>
    </row>
    <row r="1704" spans="4:5" x14ac:dyDescent="0.3">
      <c r="D1704" s="96"/>
      <c r="E1704" s="96"/>
    </row>
    <row r="1705" spans="4:5" x14ac:dyDescent="0.3">
      <c r="D1705" s="96"/>
      <c r="E1705" s="96"/>
    </row>
    <row r="1706" spans="4:5" x14ac:dyDescent="0.3">
      <c r="D1706" s="96"/>
      <c r="E1706" s="96"/>
    </row>
    <row r="1707" spans="4:5" x14ac:dyDescent="0.3">
      <c r="D1707" s="96"/>
      <c r="E1707" s="96"/>
    </row>
    <row r="1708" spans="4:5" x14ac:dyDescent="0.3">
      <c r="D1708" s="96"/>
      <c r="E1708" s="96"/>
    </row>
    <row r="1709" spans="4:5" x14ac:dyDescent="0.3">
      <c r="D1709" s="96"/>
      <c r="E1709" s="96"/>
    </row>
    <row r="1710" spans="4:5" x14ac:dyDescent="0.3">
      <c r="D1710" s="96"/>
      <c r="E1710" s="96"/>
    </row>
    <row r="1711" spans="4:5" x14ac:dyDescent="0.3">
      <c r="D1711" s="96"/>
      <c r="E1711" s="96"/>
    </row>
    <row r="1712" spans="4:5" x14ac:dyDescent="0.3">
      <c r="D1712" s="96"/>
      <c r="E1712" s="96"/>
    </row>
    <row r="1713" spans="4:5" x14ac:dyDescent="0.3">
      <c r="D1713" s="96"/>
      <c r="E1713" s="96"/>
    </row>
    <row r="1714" spans="4:5" x14ac:dyDescent="0.3">
      <c r="D1714" s="96"/>
      <c r="E1714" s="96"/>
    </row>
    <row r="1715" spans="4:5" x14ac:dyDescent="0.3">
      <c r="D1715" s="96"/>
      <c r="E1715" s="96"/>
    </row>
    <row r="1716" spans="4:5" x14ac:dyDescent="0.3">
      <c r="D1716" s="96"/>
      <c r="E1716" s="96"/>
    </row>
    <row r="1717" spans="4:5" x14ac:dyDescent="0.3">
      <c r="D1717" s="96"/>
      <c r="E1717" s="96"/>
    </row>
    <row r="1718" spans="4:5" x14ac:dyDescent="0.3">
      <c r="D1718" s="96"/>
      <c r="E1718" s="96"/>
    </row>
    <row r="1719" spans="4:5" x14ac:dyDescent="0.3">
      <c r="D1719" s="96"/>
      <c r="E1719" s="96"/>
    </row>
    <row r="1720" spans="4:5" x14ac:dyDescent="0.3">
      <c r="D1720" s="96"/>
      <c r="E1720" s="96"/>
    </row>
    <row r="1721" spans="4:5" x14ac:dyDescent="0.3">
      <c r="D1721" s="96"/>
      <c r="E1721" s="96"/>
    </row>
    <row r="1722" spans="4:5" x14ac:dyDescent="0.3">
      <c r="D1722" s="96"/>
      <c r="E1722" s="96"/>
    </row>
    <row r="1723" spans="4:5" x14ac:dyDescent="0.3">
      <c r="D1723" s="96"/>
      <c r="E1723" s="96"/>
    </row>
    <row r="1724" spans="4:5" x14ac:dyDescent="0.3">
      <c r="D1724" s="96"/>
      <c r="E1724" s="96"/>
    </row>
    <row r="1725" spans="4:5" x14ac:dyDescent="0.3">
      <c r="D1725" s="96"/>
      <c r="E1725" s="96"/>
    </row>
    <row r="1726" spans="4:5" x14ac:dyDescent="0.3">
      <c r="D1726" s="96"/>
      <c r="E1726" s="96"/>
    </row>
    <row r="1727" spans="4:5" x14ac:dyDescent="0.3">
      <c r="D1727" s="96"/>
      <c r="E1727" s="96"/>
    </row>
    <row r="1728" spans="4:5" x14ac:dyDescent="0.3">
      <c r="D1728" s="96"/>
      <c r="E1728" s="96"/>
    </row>
    <row r="1729" spans="4:5" x14ac:dyDescent="0.3">
      <c r="D1729" s="96"/>
      <c r="E1729" s="96"/>
    </row>
    <row r="1730" spans="4:5" x14ac:dyDescent="0.3">
      <c r="D1730" s="96"/>
      <c r="E1730" s="96"/>
    </row>
    <row r="1731" spans="4:5" x14ac:dyDescent="0.3">
      <c r="D1731" s="96"/>
      <c r="E1731" s="96"/>
    </row>
    <row r="1732" spans="4:5" x14ac:dyDescent="0.3">
      <c r="D1732" s="96"/>
      <c r="E1732" s="96"/>
    </row>
    <row r="1733" spans="4:5" x14ac:dyDescent="0.3">
      <c r="D1733" s="96"/>
      <c r="E1733" s="96"/>
    </row>
    <row r="1734" spans="4:5" x14ac:dyDescent="0.3">
      <c r="D1734" s="96"/>
      <c r="E1734" s="96"/>
    </row>
    <row r="1735" spans="4:5" x14ac:dyDescent="0.3">
      <c r="D1735" s="96"/>
      <c r="E1735" s="96"/>
    </row>
    <row r="1736" spans="4:5" x14ac:dyDescent="0.3">
      <c r="D1736" s="96"/>
      <c r="E1736" s="96"/>
    </row>
    <row r="1737" spans="4:5" x14ac:dyDescent="0.3">
      <c r="D1737" s="96"/>
      <c r="E1737" s="96"/>
    </row>
    <row r="1738" spans="4:5" x14ac:dyDescent="0.3">
      <c r="D1738" s="96"/>
      <c r="E1738" s="96"/>
    </row>
    <row r="1739" spans="4:5" x14ac:dyDescent="0.3">
      <c r="D1739" s="96"/>
      <c r="E1739" s="96"/>
    </row>
    <row r="1740" spans="4:5" x14ac:dyDescent="0.3">
      <c r="D1740" s="96"/>
      <c r="E1740" s="96"/>
    </row>
    <row r="1741" spans="4:5" x14ac:dyDescent="0.3">
      <c r="D1741" s="96"/>
      <c r="E1741" s="96"/>
    </row>
    <row r="1742" spans="4:5" x14ac:dyDescent="0.3">
      <c r="D1742" s="96"/>
      <c r="E1742" s="96"/>
    </row>
    <row r="1743" spans="4:5" x14ac:dyDescent="0.3">
      <c r="D1743" s="96"/>
      <c r="E1743" s="96"/>
    </row>
    <row r="1744" spans="4:5" x14ac:dyDescent="0.3">
      <c r="D1744" s="96"/>
      <c r="E1744" s="96"/>
    </row>
    <row r="1745" spans="4:5" x14ac:dyDescent="0.3">
      <c r="D1745" s="96"/>
      <c r="E1745" s="96"/>
    </row>
    <row r="1746" spans="4:5" x14ac:dyDescent="0.3">
      <c r="D1746" s="96"/>
      <c r="E1746" s="96"/>
    </row>
    <row r="1747" spans="4:5" x14ac:dyDescent="0.3">
      <c r="D1747" s="96"/>
      <c r="E1747" s="96"/>
    </row>
    <row r="1748" spans="4:5" x14ac:dyDescent="0.3">
      <c r="D1748" s="96"/>
      <c r="E1748" s="96"/>
    </row>
    <row r="1749" spans="4:5" x14ac:dyDescent="0.3">
      <c r="D1749" s="96"/>
      <c r="E1749" s="96"/>
    </row>
    <row r="1750" spans="4:5" x14ac:dyDescent="0.3">
      <c r="D1750" s="96"/>
      <c r="E1750" s="96"/>
    </row>
    <row r="1751" spans="4:5" x14ac:dyDescent="0.3">
      <c r="D1751" s="96"/>
      <c r="E1751" s="96"/>
    </row>
    <row r="1752" spans="4:5" x14ac:dyDescent="0.3">
      <c r="D1752" s="96"/>
      <c r="E1752" s="96"/>
    </row>
    <row r="1753" spans="4:5" x14ac:dyDescent="0.3">
      <c r="D1753" s="96"/>
      <c r="E1753" s="96"/>
    </row>
    <row r="1754" spans="4:5" x14ac:dyDescent="0.3">
      <c r="D1754" s="96"/>
      <c r="E1754" s="96"/>
    </row>
    <row r="1755" spans="4:5" x14ac:dyDescent="0.3">
      <c r="D1755" s="96"/>
      <c r="E1755" s="96"/>
    </row>
    <row r="1756" spans="4:5" x14ac:dyDescent="0.3">
      <c r="D1756" s="96"/>
      <c r="E1756" s="96"/>
    </row>
    <row r="1757" spans="4:5" x14ac:dyDescent="0.3">
      <c r="D1757" s="96"/>
      <c r="E1757" s="96"/>
    </row>
    <row r="1758" spans="4:5" x14ac:dyDescent="0.3">
      <c r="D1758" s="96"/>
      <c r="E1758" s="96"/>
    </row>
    <row r="1759" spans="4:5" x14ac:dyDescent="0.3">
      <c r="D1759" s="96"/>
      <c r="E1759" s="96"/>
    </row>
    <row r="1760" spans="4:5" x14ac:dyDescent="0.3">
      <c r="D1760" s="96"/>
      <c r="E1760" s="96"/>
    </row>
    <row r="1761" spans="4:5" x14ac:dyDescent="0.3">
      <c r="D1761" s="96"/>
      <c r="E1761" s="96"/>
    </row>
    <row r="1762" spans="4:5" x14ac:dyDescent="0.3">
      <c r="D1762" s="96"/>
      <c r="E1762" s="96"/>
    </row>
    <row r="1763" spans="4:5" x14ac:dyDescent="0.3">
      <c r="D1763" s="96"/>
      <c r="E1763" s="96"/>
    </row>
    <row r="1764" spans="4:5" x14ac:dyDescent="0.3">
      <c r="D1764" s="96"/>
      <c r="E1764" s="96"/>
    </row>
    <row r="1765" spans="4:5" x14ac:dyDescent="0.3">
      <c r="D1765" s="96"/>
      <c r="E1765" s="96"/>
    </row>
    <row r="1766" spans="4:5" x14ac:dyDescent="0.3">
      <c r="D1766" s="96"/>
      <c r="E1766" s="96"/>
    </row>
    <row r="1767" spans="4:5" x14ac:dyDescent="0.3">
      <c r="D1767" s="96"/>
      <c r="E1767" s="96"/>
    </row>
    <row r="1768" spans="4:5" x14ac:dyDescent="0.3">
      <c r="D1768" s="96"/>
      <c r="E1768" s="96"/>
    </row>
    <row r="1769" spans="4:5" x14ac:dyDescent="0.3">
      <c r="D1769" s="96"/>
      <c r="E1769" s="96"/>
    </row>
    <row r="1770" spans="4:5" x14ac:dyDescent="0.3">
      <c r="D1770" s="96"/>
      <c r="E1770" s="96"/>
    </row>
    <row r="1771" spans="4:5" x14ac:dyDescent="0.3">
      <c r="D1771" s="96"/>
      <c r="E1771" s="96"/>
    </row>
    <row r="1772" spans="4:5" x14ac:dyDescent="0.3">
      <c r="D1772" s="96"/>
      <c r="E1772" s="96"/>
    </row>
    <row r="1773" spans="4:5" x14ac:dyDescent="0.3">
      <c r="D1773" s="96"/>
      <c r="E1773" s="96"/>
    </row>
    <row r="1774" spans="4:5" x14ac:dyDescent="0.3">
      <c r="D1774" s="96"/>
      <c r="E1774" s="96"/>
    </row>
    <row r="1775" spans="4:5" x14ac:dyDescent="0.3">
      <c r="D1775" s="96"/>
      <c r="E1775" s="96"/>
    </row>
    <row r="1776" spans="4:5" x14ac:dyDescent="0.3">
      <c r="D1776" s="96"/>
      <c r="E1776" s="96"/>
    </row>
    <row r="1777" spans="4:5" x14ac:dyDescent="0.3">
      <c r="D1777" s="96"/>
      <c r="E1777" s="96"/>
    </row>
    <row r="1778" spans="4:5" x14ac:dyDescent="0.3">
      <c r="D1778" s="96"/>
      <c r="E1778" s="96"/>
    </row>
    <row r="1779" spans="4:5" x14ac:dyDescent="0.3">
      <c r="D1779" s="96"/>
      <c r="E1779" s="96"/>
    </row>
    <row r="1780" spans="4:5" x14ac:dyDescent="0.3">
      <c r="D1780" s="96"/>
      <c r="E1780" s="96"/>
    </row>
    <row r="1781" spans="4:5" x14ac:dyDescent="0.3">
      <c r="D1781" s="96"/>
      <c r="E1781" s="96"/>
    </row>
    <row r="1782" spans="4:5" x14ac:dyDescent="0.3">
      <c r="D1782" s="96"/>
      <c r="E1782" s="96"/>
    </row>
    <row r="1783" spans="4:5" x14ac:dyDescent="0.3">
      <c r="D1783" s="96"/>
      <c r="E1783" s="96"/>
    </row>
    <row r="1784" spans="4:5" x14ac:dyDescent="0.3">
      <c r="D1784" s="96"/>
      <c r="E1784" s="96"/>
    </row>
    <row r="1785" spans="4:5" x14ac:dyDescent="0.3">
      <c r="D1785" s="96"/>
      <c r="E1785" s="96"/>
    </row>
    <row r="1786" spans="4:5" x14ac:dyDescent="0.3">
      <c r="D1786" s="96"/>
      <c r="E1786" s="96"/>
    </row>
    <row r="1787" spans="4:5" x14ac:dyDescent="0.3">
      <c r="D1787" s="96"/>
      <c r="E1787" s="96"/>
    </row>
    <row r="1788" spans="4:5" x14ac:dyDescent="0.3">
      <c r="D1788" s="96"/>
      <c r="E1788" s="96"/>
    </row>
    <row r="1789" spans="4:5" x14ac:dyDescent="0.3">
      <c r="D1789" s="96"/>
      <c r="E1789" s="96"/>
    </row>
    <row r="1790" spans="4:5" x14ac:dyDescent="0.3">
      <c r="D1790" s="96"/>
      <c r="E1790" s="96"/>
    </row>
    <row r="1791" spans="4:5" x14ac:dyDescent="0.3">
      <c r="D1791" s="96"/>
      <c r="E1791" s="96"/>
    </row>
    <row r="1792" spans="4:5" x14ac:dyDescent="0.3">
      <c r="D1792" s="96"/>
      <c r="E1792" s="96"/>
    </row>
    <row r="1793" spans="4:5" x14ac:dyDescent="0.3">
      <c r="D1793" s="96"/>
      <c r="E1793" s="96"/>
    </row>
    <row r="1794" spans="4:5" x14ac:dyDescent="0.3">
      <c r="D1794" s="96"/>
      <c r="E1794" s="96"/>
    </row>
    <row r="1795" spans="4:5" x14ac:dyDescent="0.3">
      <c r="D1795" s="96"/>
      <c r="E1795" s="96"/>
    </row>
    <row r="1796" spans="4:5" x14ac:dyDescent="0.3">
      <c r="D1796" s="96"/>
      <c r="E1796" s="96"/>
    </row>
    <row r="1797" spans="4:5" x14ac:dyDescent="0.3">
      <c r="D1797" s="96"/>
      <c r="E1797" s="96"/>
    </row>
    <row r="1798" spans="4:5" x14ac:dyDescent="0.3">
      <c r="D1798" s="96"/>
      <c r="E1798" s="96"/>
    </row>
    <row r="1799" spans="4:5" x14ac:dyDescent="0.3">
      <c r="D1799" s="96"/>
      <c r="E1799" s="96"/>
    </row>
    <row r="1800" spans="4:5" x14ac:dyDescent="0.3">
      <c r="D1800" s="96"/>
      <c r="E1800" s="96"/>
    </row>
    <row r="1801" spans="4:5" x14ac:dyDescent="0.3">
      <c r="D1801" s="96"/>
      <c r="E1801" s="96"/>
    </row>
    <row r="1802" spans="4:5" x14ac:dyDescent="0.3">
      <c r="D1802" s="96"/>
      <c r="E1802" s="96"/>
    </row>
    <row r="1803" spans="4:5" x14ac:dyDescent="0.3">
      <c r="D1803" s="96"/>
      <c r="E1803" s="96"/>
    </row>
    <row r="1804" spans="4:5" x14ac:dyDescent="0.3">
      <c r="D1804" s="96"/>
      <c r="E1804" s="96"/>
    </row>
    <row r="1805" spans="4:5" x14ac:dyDescent="0.3">
      <c r="D1805" s="96"/>
      <c r="E1805" s="96"/>
    </row>
    <row r="1806" spans="4:5" x14ac:dyDescent="0.3">
      <c r="D1806" s="96"/>
      <c r="E1806" s="96"/>
    </row>
    <row r="1807" spans="4:5" x14ac:dyDescent="0.3">
      <c r="D1807" s="96"/>
      <c r="E1807" s="96"/>
    </row>
    <row r="1808" spans="4:5" x14ac:dyDescent="0.3">
      <c r="D1808" s="96"/>
      <c r="E1808" s="96"/>
    </row>
    <row r="1809" spans="4:5" x14ac:dyDescent="0.3">
      <c r="D1809" s="96"/>
      <c r="E1809" s="96"/>
    </row>
    <row r="1810" spans="4:5" x14ac:dyDescent="0.3">
      <c r="D1810" s="96"/>
      <c r="E1810" s="96"/>
    </row>
    <row r="1811" spans="4:5" x14ac:dyDescent="0.3">
      <c r="D1811" s="96"/>
      <c r="E1811" s="96"/>
    </row>
    <row r="1812" spans="4:5" x14ac:dyDescent="0.3">
      <c r="D1812" s="96"/>
      <c r="E1812" s="96"/>
    </row>
    <row r="1813" spans="4:5" x14ac:dyDescent="0.3">
      <c r="D1813" s="96"/>
      <c r="E1813" s="96"/>
    </row>
    <row r="1814" spans="4:5" x14ac:dyDescent="0.3">
      <c r="D1814" s="96"/>
      <c r="E1814" s="96"/>
    </row>
    <row r="1815" spans="4:5" x14ac:dyDescent="0.3">
      <c r="D1815" s="96"/>
      <c r="E1815" s="96"/>
    </row>
    <row r="1816" spans="4:5" x14ac:dyDescent="0.3">
      <c r="D1816" s="96"/>
      <c r="E1816" s="96"/>
    </row>
    <row r="1817" spans="4:5" x14ac:dyDescent="0.3">
      <c r="D1817" s="96"/>
      <c r="E1817" s="96"/>
    </row>
    <row r="1818" spans="4:5" x14ac:dyDescent="0.3">
      <c r="D1818" s="96"/>
      <c r="E1818" s="96"/>
    </row>
    <row r="1819" spans="4:5" x14ac:dyDescent="0.3">
      <c r="D1819" s="96"/>
      <c r="E1819" s="96"/>
    </row>
    <row r="1820" spans="4:5" x14ac:dyDescent="0.3">
      <c r="D1820" s="96"/>
      <c r="E1820" s="96"/>
    </row>
    <row r="1821" spans="4:5" x14ac:dyDescent="0.3">
      <c r="D1821" s="96"/>
      <c r="E1821" s="96"/>
    </row>
    <row r="1822" spans="4:5" x14ac:dyDescent="0.3">
      <c r="D1822" s="96"/>
      <c r="E1822" s="96"/>
    </row>
    <row r="1823" spans="4:5" x14ac:dyDescent="0.3">
      <c r="D1823" s="96"/>
      <c r="E1823" s="96"/>
    </row>
    <row r="1824" spans="4:5" x14ac:dyDescent="0.3">
      <c r="D1824" s="96"/>
      <c r="E1824" s="96"/>
    </row>
    <row r="1825" spans="4:5" x14ac:dyDescent="0.3">
      <c r="D1825" s="96"/>
      <c r="E1825" s="96"/>
    </row>
    <row r="1826" spans="4:5" x14ac:dyDescent="0.3">
      <c r="D1826" s="96"/>
      <c r="E1826" s="96"/>
    </row>
    <row r="1827" spans="4:5" x14ac:dyDescent="0.3">
      <c r="D1827" s="96"/>
      <c r="E1827" s="96"/>
    </row>
    <row r="1828" spans="4:5" x14ac:dyDescent="0.3">
      <c r="D1828" s="96"/>
      <c r="E1828" s="96"/>
    </row>
    <row r="1829" spans="4:5" x14ac:dyDescent="0.3">
      <c r="D1829" s="96"/>
      <c r="E1829" s="96"/>
    </row>
    <row r="1830" spans="4:5" x14ac:dyDescent="0.3">
      <c r="D1830" s="96"/>
      <c r="E1830" s="96"/>
    </row>
    <row r="1831" spans="4:5" x14ac:dyDescent="0.3">
      <c r="D1831" s="96"/>
      <c r="E1831" s="96"/>
    </row>
    <row r="1832" spans="4:5" x14ac:dyDescent="0.3">
      <c r="D1832" s="96"/>
      <c r="E1832" s="96"/>
    </row>
    <row r="1833" spans="4:5" x14ac:dyDescent="0.3">
      <c r="D1833" s="96"/>
      <c r="E1833" s="96"/>
    </row>
    <row r="1834" spans="4:5" x14ac:dyDescent="0.3">
      <c r="D1834" s="96"/>
      <c r="E1834" s="96"/>
    </row>
    <row r="1835" spans="4:5" x14ac:dyDescent="0.3">
      <c r="D1835" s="96"/>
      <c r="E1835" s="96"/>
    </row>
    <row r="1836" spans="4:5" x14ac:dyDescent="0.3">
      <c r="D1836" s="96"/>
      <c r="E1836" s="96"/>
    </row>
    <row r="1837" spans="4:5" x14ac:dyDescent="0.3">
      <c r="D1837" s="96"/>
      <c r="E1837" s="96"/>
    </row>
    <row r="1838" spans="4:5" x14ac:dyDescent="0.3">
      <c r="D1838" s="96"/>
      <c r="E1838" s="96"/>
    </row>
    <row r="1839" spans="4:5" x14ac:dyDescent="0.3">
      <c r="D1839" s="96"/>
      <c r="E1839" s="96"/>
    </row>
    <row r="1840" spans="4:5" x14ac:dyDescent="0.3">
      <c r="D1840" s="96"/>
      <c r="E1840" s="96"/>
    </row>
    <row r="1841" spans="4:5" x14ac:dyDescent="0.3">
      <c r="D1841" s="96"/>
      <c r="E1841" s="96"/>
    </row>
    <row r="1842" spans="4:5" x14ac:dyDescent="0.3">
      <c r="D1842" s="96"/>
      <c r="E1842" s="96"/>
    </row>
    <row r="1843" spans="4:5" x14ac:dyDescent="0.3">
      <c r="D1843" s="96"/>
      <c r="E1843" s="96"/>
    </row>
    <row r="1844" spans="4:5" x14ac:dyDescent="0.3">
      <c r="D1844" s="96"/>
      <c r="E1844" s="96"/>
    </row>
    <row r="1845" spans="4:5" x14ac:dyDescent="0.3">
      <c r="D1845" s="96"/>
      <c r="E1845" s="96"/>
    </row>
    <row r="1846" spans="4:5" x14ac:dyDescent="0.3">
      <c r="D1846" s="96"/>
      <c r="E1846" s="96"/>
    </row>
    <row r="1847" spans="4:5" x14ac:dyDescent="0.3">
      <c r="D1847" s="96"/>
      <c r="E1847" s="96"/>
    </row>
    <row r="1848" spans="4:5" x14ac:dyDescent="0.3">
      <c r="D1848" s="96"/>
      <c r="E1848" s="96"/>
    </row>
    <row r="1849" spans="4:5" x14ac:dyDescent="0.3">
      <c r="D1849" s="96"/>
      <c r="E1849" s="96"/>
    </row>
    <row r="1850" spans="4:5" x14ac:dyDescent="0.3">
      <c r="D1850" s="96"/>
      <c r="E1850" s="96"/>
    </row>
    <row r="1851" spans="4:5" x14ac:dyDescent="0.3">
      <c r="D1851" s="96"/>
      <c r="E1851" s="96"/>
    </row>
    <row r="1852" spans="4:5" x14ac:dyDescent="0.3">
      <c r="D1852" s="96"/>
      <c r="E1852" s="96"/>
    </row>
    <row r="1853" spans="4:5" x14ac:dyDescent="0.3">
      <c r="D1853" s="96"/>
      <c r="E1853" s="96"/>
    </row>
    <row r="1854" spans="4:5" x14ac:dyDescent="0.3">
      <c r="D1854" s="96"/>
      <c r="E1854" s="96"/>
    </row>
    <row r="1855" spans="4:5" x14ac:dyDescent="0.3">
      <c r="D1855" s="96"/>
      <c r="E1855" s="96"/>
    </row>
    <row r="1856" spans="4:5" x14ac:dyDescent="0.3">
      <c r="D1856" s="96"/>
      <c r="E1856" s="96"/>
    </row>
    <row r="1857" spans="4:5" x14ac:dyDescent="0.3">
      <c r="D1857" s="96"/>
      <c r="E1857" s="96"/>
    </row>
    <row r="1858" spans="4:5" x14ac:dyDescent="0.3">
      <c r="D1858" s="96"/>
      <c r="E1858" s="96"/>
    </row>
    <row r="1859" spans="4:5" x14ac:dyDescent="0.3">
      <c r="D1859" s="96"/>
      <c r="E1859" s="96"/>
    </row>
    <row r="1860" spans="4:5" x14ac:dyDescent="0.3">
      <c r="D1860" s="96"/>
      <c r="E1860" s="96"/>
    </row>
    <row r="1861" spans="4:5" x14ac:dyDescent="0.3">
      <c r="D1861" s="96"/>
      <c r="E1861" s="96"/>
    </row>
    <row r="1862" spans="4:5" x14ac:dyDescent="0.3">
      <c r="D1862" s="96"/>
      <c r="E1862" s="96"/>
    </row>
    <row r="1863" spans="4:5" x14ac:dyDescent="0.3">
      <c r="D1863" s="96"/>
      <c r="E1863" s="96"/>
    </row>
    <row r="1864" spans="4:5" x14ac:dyDescent="0.3">
      <c r="D1864" s="96"/>
      <c r="E1864" s="96"/>
    </row>
    <row r="1865" spans="4:5" x14ac:dyDescent="0.3">
      <c r="D1865" s="96"/>
      <c r="E1865" s="96"/>
    </row>
    <row r="1866" spans="4:5" x14ac:dyDescent="0.3">
      <c r="D1866" s="96"/>
      <c r="E1866" s="96"/>
    </row>
    <row r="1867" spans="4:5" x14ac:dyDescent="0.3">
      <c r="D1867" s="96"/>
      <c r="E1867" s="96"/>
    </row>
    <row r="1868" spans="4:5" x14ac:dyDescent="0.3">
      <c r="D1868" s="96"/>
      <c r="E1868" s="96"/>
    </row>
    <row r="1869" spans="4:5" x14ac:dyDescent="0.3">
      <c r="D1869" s="96"/>
      <c r="E1869" s="96"/>
    </row>
    <row r="1870" spans="4:5" x14ac:dyDescent="0.3">
      <c r="D1870" s="96"/>
      <c r="E1870" s="96"/>
    </row>
    <row r="1871" spans="4:5" x14ac:dyDescent="0.3">
      <c r="D1871" s="96"/>
      <c r="E1871" s="96"/>
    </row>
    <row r="1872" spans="4:5" x14ac:dyDescent="0.3">
      <c r="D1872" s="96"/>
      <c r="E1872" s="96"/>
    </row>
    <row r="1873" spans="4:5" x14ac:dyDescent="0.3">
      <c r="D1873" s="96"/>
      <c r="E1873" s="96"/>
    </row>
    <row r="1874" spans="4:5" x14ac:dyDescent="0.3">
      <c r="D1874" s="96"/>
      <c r="E1874" s="96"/>
    </row>
    <row r="1875" spans="4:5" x14ac:dyDescent="0.3">
      <c r="D1875" s="96"/>
      <c r="E1875" s="96"/>
    </row>
    <row r="1876" spans="4:5" x14ac:dyDescent="0.3">
      <c r="D1876" s="96"/>
      <c r="E1876" s="96"/>
    </row>
    <row r="1877" spans="4:5" x14ac:dyDescent="0.3">
      <c r="D1877" s="96"/>
      <c r="E1877" s="96"/>
    </row>
    <row r="1878" spans="4:5" x14ac:dyDescent="0.3">
      <c r="D1878" s="96"/>
      <c r="E1878" s="96"/>
    </row>
    <row r="1879" spans="4:5" x14ac:dyDescent="0.3">
      <c r="D1879" s="96"/>
      <c r="E1879" s="96"/>
    </row>
    <row r="1880" spans="4:5" x14ac:dyDescent="0.3">
      <c r="D1880" s="96"/>
      <c r="E1880" s="96"/>
    </row>
    <row r="1881" spans="4:5" x14ac:dyDescent="0.3">
      <c r="D1881" s="96"/>
      <c r="E1881" s="96"/>
    </row>
    <row r="1882" spans="4:5" x14ac:dyDescent="0.3">
      <c r="D1882" s="96"/>
      <c r="E1882" s="96"/>
    </row>
    <row r="1883" spans="4:5" x14ac:dyDescent="0.3">
      <c r="D1883" s="96"/>
      <c r="E1883" s="96"/>
    </row>
    <row r="1884" spans="4:5" x14ac:dyDescent="0.3">
      <c r="D1884" s="96"/>
      <c r="E1884" s="96"/>
    </row>
    <row r="1885" spans="4:5" x14ac:dyDescent="0.3">
      <c r="D1885" s="96"/>
      <c r="E1885" s="96"/>
    </row>
    <row r="1886" spans="4:5" x14ac:dyDescent="0.3">
      <c r="D1886" s="96"/>
      <c r="E1886" s="96"/>
    </row>
    <row r="1887" spans="4:5" x14ac:dyDescent="0.3">
      <c r="D1887" s="96"/>
      <c r="E1887" s="96"/>
    </row>
    <row r="1888" spans="4:5" x14ac:dyDescent="0.3">
      <c r="D1888" s="96"/>
      <c r="E1888" s="96"/>
    </row>
    <row r="1889" spans="4:5" x14ac:dyDescent="0.3">
      <c r="D1889" s="96"/>
      <c r="E1889" s="96"/>
    </row>
    <row r="1890" spans="4:5" x14ac:dyDescent="0.3">
      <c r="D1890" s="96"/>
      <c r="E1890" s="96"/>
    </row>
    <row r="1891" spans="4:5" x14ac:dyDescent="0.3">
      <c r="D1891" s="96"/>
      <c r="E1891" s="96"/>
    </row>
    <row r="1892" spans="4:5" x14ac:dyDescent="0.3">
      <c r="D1892" s="96"/>
      <c r="E1892" s="96"/>
    </row>
    <row r="1893" spans="4:5" x14ac:dyDescent="0.3">
      <c r="D1893" s="96"/>
      <c r="E1893" s="96"/>
    </row>
    <row r="1894" spans="4:5" x14ac:dyDescent="0.3">
      <c r="D1894" s="96"/>
      <c r="E1894" s="96"/>
    </row>
    <row r="1895" spans="4:5" x14ac:dyDescent="0.3">
      <c r="D1895" s="96"/>
      <c r="E1895" s="96"/>
    </row>
    <row r="1896" spans="4:5" x14ac:dyDescent="0.3">
      <c r="D1896" s="96"/>
      <c r="E1896" s="96"/>
    </row>
    <row r="1897" spans="4:5" x14ac:dyDescent="0.3">
      <c r="D1897" s="96"/>
      <c r="E1897" s="96"/>
    </row>
    <row r="1898" spans="4:5" x14ac:dyDescent="0.3">
      <c r="D1898" s="96"/>
      <c r="E1898" s="96"/>
    </row>
    <row r="1899" spans="4:5" x14ac:dyDescent="0.3">
      <c r="D1899" s="96"/>
      <c r="E1899" s="96"/>
    </row>
    <row r="1900" spans="4:5" x14ac:dyDescent="0.3">
      <c r="D1900" s="96"/>
      <c r="E1900" s="96"/>
    </row>
    <row r="1901" spans="4:5" x14ac:dyDescent="0.3">
      <c r="D1901" s="96"/>
      <c r="E1901" s="96"/>
    </row>
    <row r="1902" spans="4:5" x14ac:dyDescent="0.3">
      <c r="D1902" s="96"/>
      <c r="E1902" s="96"/>
    </row>
    <row r="1903" spans="4:5" x14ac:dyDescent="0.3">
      <c r="D1903" s="96"/>
      <c r="E1903" s="96"/>
    </row>
    <row r="1904" spans="4:5" x14ac:dyDescent="0.3">
      <c r="D1904" s="96"/>
      <c r="E1904" s="96"/>
    </row>
    <row r="1905" spans="4:5" x14ac:dyDescent="0.3">
      <c r="D1905" s="96"/>
      <c r="E1905" s="96"/>
    </row>
    <row r="1906" spans="4:5" x14ac:dyDescent="0.3">
      <c r="D1906" s="96"/>
      <c r="E1906" s="96"/>
    </row>
    <row r="1907" spans="4:5" x14ac:dyDescent="0.3">
      <c r="D1907" s="96"/>
      <c r="E1907" s="96"/>
    </row>
    <row r="1908" spans="4:5" x14ac:dyDescent="0.3">
      <c r="D1908" s="96"/>
      <c r="E1908" s="96"/>
    </row>
    <row r="1909" spans="4:5" x14ac:dyDescent="0.3">
      <c r="D1909" s="96"/>
      <c r="E1909" s="96"/>
    </row>
    <row r="1910" spans="4:5" x14ac:dyDescent="0.3">
      <c r="D1910" s="96"/>
      <c r="E1910" s="96"/>
    </row>
    <row r="1911" spans="4:5" x14ac:dyDescent="0.3">
      <c r="D1911" s="96"/>
      <c r="E1911" s="96"/>
    </row>
    <row r="1912" spans="4:5" x14ac:dyDescent="0.3">
      <c r="D1912" s="96"/>
      <c r="E1912" s="96"/>
    </row>
    <row r="1913" spans="4:5" x14ac:dyDescent="0.3">
      <c r="D1913" s="96"/>
      <c r="E1913" s="96"/>
    </row>
    <row r="1914" spans="4:5" x14ac:dyDescent="0.3">
      <c r="D1914" s="96"/>
      <c r="E1914" s="96"/>
    </row>
    <row r="1915" spans="4:5" x14ac:dyDescent="0.3">
      <c r="D1915" s="96"/>
      <c r="E1915" s="96"/>
    </row>
    <row r="1916" spans="4:5" x14ac:dyDescent="0.3">
      <c r="D1916" s="96"/>
      <c r="E1916" s="96"/>
    </row>
    <row r="1917" spans="4:5" x14ac:dyDescent="0.3">
      <c r="D1917" s="96"/>
      <c r="E1917" s="96"/>
    </row>
    <row r="1918" spans="4:5" x14ac:dyDescent="0.3">
      <c r="D1918" s="96"/>
      <c r="E1918" s="96"/>
    </row>
    <row r="1919" spans="4:5" x14ac:dyDescent="0.3">
      <c r="D1919" s="96"/>
      <c r="E1919" s="96"/>
    </row>
    <row r="1920" spans="4:5" x14ac:dyDescent="0.3">
      <c r="D1920" s="96"/>
      <c r="E1920" s="96"/>
    </row>
    <row r="1921" spans="4:5" x14ac:dyDescent="0.3">
      <c r="D1921" s="96"/>
      <c r="E1921" s="96"/>
    </row>
    <row r="1922" spans="4:5" x14ac:dyDescent="0.3">
      <c r="D1922" s="96"/>
      <c r="E1922" s="96"/>
    </row>
    <row r="1923" spans="4:5" x14ac:dyDescent="0.3">
      <c r="D1923" s="96"/>
      <c r="E1923" s="96"/>
    </row>
    <row r="1924" spans="4:5" x14ac:dyDescent="0.3">
      <c r="D1924" s="96"/>
      <c r="E1924" s="96"/>
    </row>
    <row r="1925" spans="4:5" x14ac:dyDescent="0.3">
      <c r="D1925" s="96"/>
      <c r="E1925" s="96"/>
    </row>
    <row r="1926" spans="4:5" x14ac:dyDescent="0.3">
      <c r="D1926" s="96"/>
      <c r="E1926" s="96"/>
    </row>
    <row r="1927" spans="4:5" x14ac:dyDescent="0.3">
      <c r="D1927" s="96"/>
      <c r="E1927" s="96"/>
    </row>
    <row r="1928" spans="4:5" x14ac:dyDescent="0.3">
      <c r="D1928" s="96"/>
      <c r="E1928" s="96"/>
    </row>
    <row r="1929" spans="4:5" x14ac:dyDescent="0.3">
      <c r="D1929" s="96"/>
      <c r="E1929" s="96"/>
    </row>
    <row r="1930" spans="4:5" x14ac:dyDescent="0.3">
      <c r="D1930" s="96"/>
      <c r="E1930" s="96"/>
    </row>
    <row r="1931" spans="4:5" x14ac:dyDescent="0.3">
      <c r="D1931" s="96"/>
      <c r="E1931" s="96"/>
    </row>
    <row r="1932" spans="4:5" x14ac:dyDescent="0.3">
      <c r="D1932" s="96"/>
      <c r="E1932" s="96"/>
    </row>
    <row r="1933" spans="4:5" x14ac:dyDescent="0.3">
      <c r="D1933" s="96"/>
      <c r="E1933" s="96"/>
    </row>
    <row r="1934" spans="4:5" x14ac:dyDescent="0.3">
      <c r="D1934" s="96"/>
      <c r="E1934" s="96"/>
    </row>
    <row r="1935" spans="4:5" x14ac:dyDescent="0.3">
      <c r="D1935" s="96"/>
      <c r="E1935" s="96"/>
    </row>
    <row r="1936" spans="4:5" x14ac:dyDescent="0.3">
      <c r="D1936" s="96"/>
      <c r="E1936" s="96"/>
    </row>
    <row r="1937" spans="4:5" x14ac:dyDescent="0.3">
      <c r="D1937" s="96"/>
      <c r="E1937" s="96"/>
    </row>
    <row r="1938" spans="4:5" x14ac:dyDescent="0.3">
      <c r="D1938" s="96"/>
      <c r="E1938" s="96"/>
    </row>
    <row r="1939" spans="4:5" x14ac:dyDescent="0.3">
      <c r="D1939" s="96"/>
      <c r="E1939" s="96"/>
    </row>
    <row r="1940" spans="4:5" x14ac:dyDescent="0.3">
      <c r="D1940" s="96"/>
      <c r="E1940" s="96"/>
    </row>
    <row r="1941" spans="4:5" x14ac:dyDescent="0.3">
      <c r="D1941" s="96"/>
      <c r="E1941" s="96"/>
    </row>
    <row r="1942" spans="4:5" x14ac:dyDescent="0.3">
      <c r="D1942" s="96"/>
      <c r="E1942" s="96"/>
    </row>
    <row r="1943" spans="4:5" x14ac:dyDescent="0.3">
      <c r="D1943" s="96"/>
      <c r="E1943" s="96"/>
    </row>
    <row r="1944" spans="4:5" x14ac:dyDescent="0.3">
      <c r="D1944" s="96"/>
      <c r="E1944" s="96"/>
    </row>
    <row r="1945" spans="4:5" x14ac:dyDescent="0.3">
      <c r="D1945" s="96"/>
      <c r="E1945" s="96"/>
    </row>
    <row r="1946" spans="4:5" x14ac:dyDescent="0.3">
      <c r="D1946" s="96"/>
      <c r="E1946" s="96"/>
    </row>
    <row r="1947" spans="4:5" x14ac:dyDescent="0.3">
      <c r="D1947" s="96"/>
      <c r="E1947" s="96"/>
    </row>
    <row r="1948" spans="4:5" x14ac:dyDescent="0.3">
      <c r="D1948" s="96"/>
      <c r="E1948" s="96"/>
    </row>
    <row r="1949" spans="4:5" x14ac:dyDescent="0.3">
      <c r="D1949" s="96"/>
      <c r="E1949" s="96"/>
    </row>
    <row r="1950" spans="4:5" x14ac:dyDescent="0.3">
      <c r="D1950" s="96"/>
      <c r="E1950" s="96"/>
    </row>
    <row r="1951" spans="4:5" x14ac:dyDescent="0.3">
      <c r="D1951" s="96"/>
      <c r="E1951" s="96"/>
    </row>
    <row r="1952" spans="4:5" x14ac:dyDescent="0.3">
      <c r="D1952" s="96"/>
      <c r="E1952" s="96"/>
    </row>
    <row r="1953" spans="4:5" x14ac:dyDescent="0.3">
      <c r="D1953" s="96"/>
      <c r="E1953" s="96"/>
    </row>
    <row r="1954" spans="4:5" x14ac:dyDescent="0.3">
      <c r="D1954" s="96"/>
      <c r="E1954" s="96"/>
    </row>
    <row r="1955" spans="4:5" x14ac:dyDescent="0.3">
      <c r="D1955" s="96"/>
      <c r="E1955" s="96"/>
    </row>
    <row r="1956" spans="4:5" x14ac:dyDescent="0.3">
      <c r="D1956" s="96"/>
      <c r="E1956" s="96"/>
    </row>
    <row r="1957" spans="4:5" x14ac:dyDescent="0.3">
      <c r="D1957" s="96"/>
      <c r="E1957" s="96"/>
    </row>
    <row r="1958" spans="4:5" x14ac:dyDescent="0.3">
      <c r="D1958" s="96"/>
      <c r="E1958" s="96"/>
    </row>
    <row r="1959" spans="4:5" x14ac:dyDescent="0.3">
      <c r="D1959" s="96"/>
      <c r="E1959" s="96"/>
    </row>
    <row r="1960" spans="4:5" x14ac:dyDescent="0.3">
      <c r="D1960" s="96"/>
      <c r="E1960" s="96"/>
    </row>
    <row r="1961" spans="4:5" x14ac:dyDescent="0.3">
      <c r="D1961" s="96"/>
      <c r="E1961" s="96"/>
    </row>
    <row r="1962" spans="4:5" x14ac:dyDescent="0.3">
      <c r="D1962" s="96"/>
      <c r="E1962" s="96"/>
    </row>
    <row r="1963" spans="4:5" x14ac:dyDescent="0.3">
      <c r="D1963" s="96"/>
      <c r="E1963" s="96"/>
    </row>
    <row r="1964" spans="4:5" x14ac:dyDescent="0.3">
      <c r="D1964" s="96"/>
      <c r="E1964" s="96"/>
    </row>
    <row r="1965" spans="4:5" x14ac:dyDescent="0.3">
      <c r="D1965" s="96"/>
      <c r="E1965" s="96"/>
    </row>
    <row r="1966" spans="4:5" x14ac:dyDescent="0.3">
      <c r="D1966" s="96"/>
      <c r="E1966" s="96"/>
    </row>
    <row r="1967" spans="4:5" x14ac:dyDescent="0.3">
      <c r="D1967" s="96"/>
      <c r="E1967" s="96"/>
    </row>
    <row r="1968" spans="4:5" x14ac:dyDescent="0.3">
      <c r="D1968" s="96"/>
      <c r="E1968" s="96"/>
    </row>
    <row r="1969" spans="4:5" x14ac:dyDescent="0.3">
      <c r="D1969" s="96"/>
      <c r="E1969" s="96"/>
    </row>
    <row r="1970" spans="4:5" x14ac:dyDescent="0.3">
      <c r="D1970" s="96"/>
      <c r="E1970" s="96"/>
    </row>
    <row r="1971" spans="4:5" x14ac:dyDescent="0.3">
      <c r="D1971" s="96"/>
      <c r="E1971" s="96"/>
    </row>
    <row r="1972" spans="4:5" x14ac:dyDescent="0.3">
      <c r="D1972" s="96"/>
      <c r="E1972" s="96"/>
    </row>
    <row r="1973" spans="4:5" x14ac:dyDescent="0.3">
      <c r="D1973" s="96"/>
      <c r="E1973" s="96"/>
    </row>
    <row r="1974" spans="4:5" x14ac:dyDescent="0.3">
      <c r="D1974" s="96"/>
      <c r="E1974" s="96"/>
    </row>
    <row r="1975" spans="4:5" x14ac:dyDescent="0.3">
      <c r="D1975" s="96"/>
      <c r="E1975" s="96"/>
    </row>
    <row r="1976" spans="4:5" x14ac:dyDescent="0.3">
      <c r="D1976" s="96"/>
      <c r="E1976" s="96"/>
    </row>
    <row r="1977" spans="4:5" x14ac:dyDescent="0.3">
      <c r="D1977" s="96"/>
      <c r="E1977" s="96"/>
    </row>
    <row r="1978" spans="4:5" x14ac:dyDescent="0.3">
      <c r="D1978" s="96"/>
      <c r="E1978" s="96"/>
    </row>
    <row r="1979" spans="4:5" x14ac:dyDescent="0.3">
      <c r="D1979" s="96"/>
      <c r="E1979" s="96"/>
    </row>
    <row r="1980" spans="4:5" x14ac:dyDescent="0.3">
      <c r="D1980" s="96"/>
      <c r="E1980" s="96"/>
    </row>
    <row r="1981" spans="4:5" x14ac:dyDescent="0.3">
      <c r="D1981" s="96"/>
      <c r="E1981" s="96"/>
    </row>
    <row r="1982" spans="4:5" x14ac:dyDescent="0.3">
      <c r="D1982" s="96"/>
      <c r="E1982" s="96"/>
    </row>
    <row r="1983" spans="4:5" x14ac:dyDescent="0.3">
      <c r="D1983" s="96"/>
      <c r="E1983" s="96"/>
    </row>
    <row r="1984" spans="4:5" x14ac:dyDescent="0.3">
      <c r="D1984" s="96"/>
      <c r="E1984" s="96"/>
    </row>
    <row r="1985" spans="4:5" x14ac:dyDescent="0.3">
      <c r="D1985" s="96"/>
      <c r="E1985" s="96"/>
    </row>
    <row r="1986" spans="4:5" x14ac:dyDescent="0.3">
      <c r="D1986" s="96"/>
      <c r="E1986" s="96"/>
    </row>
    <row r="1987" spans="4:5" x14ac:dyDescent="0.3">
      <c r="D1987" s="96"/>
      <c r="E1987" s="96"/>
    </row>
    <row r="1988" spans="4:5" x14ac:dyDescent="0.3">
      <c r="D1988" s="96"/>
      <c r="E1988" s="96"/>
    </row>
    <row r="1989" spans="4:5" x14ac:dyDescent="0.3">
      <c r="D1989" s="96"/>
      <c r="E1989" s="96"/>
    </row>
    <row r="1990" spans="4:5" x14ac:dyDescent="0.3">
      <c r="D1990" s="96"/>
      <c r="E1990" s="96"/>
    </row>
    <row r="1991" spans="4:5" x14ac:dyDescent="0.3">
      <c r="D1991" s="96"/>
      <c r="E1991" s="96"/>
    </row>
    <row r="1992" spans="4:5" x14ac:dyDescent="0.3">
      <c r="D1992" s="96"/>
      <c r="E1992" s="96"/>
    </row>
    <row r="1993" spans="4:5" x14ac:dyDescent="0.3">
      <c r="D1993" s="96"/>
      <c r="E1993" s="96"/>
    </row>
    <row r="1994" spans="4:5" x14ac:dyDescent="0.3">
      <c r="D1994" s="96"/>
      <c r="E1994" s="96"/>
    </row>
    <row r="1995" spans="4:5" x14ac:dyDescent="0.3">
      <c r="D1995" s="96"/>
      <c r="E1995" s="96"/>
    </row>
    <row r="1996" spans="4:5" x14ac:dyDescent="0.3">
      <c r="D1996" s="96"/>
      <c r="E1996" s="96"/>
    </row>
    <row r="1997" spans="4:5" x14ac:dyDescent="0.3">
      <c r="D1997" s="96"/>
      <c r="E1997" s="96"/>
    </row>
    <row r="1998" spans="4:5" x14ac:dyDescent="0.3">
      <c r="D1998" s="96"/>
      <c r="E1998" s="96"/>
    </row>
    <row r="1999" spans="4:5" x14ac:dyDescent="0.3">
      <c r="D1999" s="96"/>
      <c r="E1999" s="96"/>
    </row>
    <row r="2000" spans="4:5" x14ac:dyDescent="0.3">
      <c r="D2000" s="96"/>
      <c r="E2000" s="96"/>
    </row>
    <row r="2001" spans="4:5" x14ac:dyDescent="0.3">
      <c r="D2001" s="96"/>
      <c r="E2001" s="96"/>
    </row>
    <row r="2002" spans="4:5" x14ac:dyDescent="0.3">
      <c r="D2002" s="96"/>
      <c r="E2002" s="96"/>
    </row>
    <row r="2003" spans="4:5" x14ac:dyDescent="0.3">
      <c r="D2003" s="96"/>
      <c r="E2003" s="96"/>
    </row>
    <row r="2004" spans="4:5" x14ac:dyDescent="0.3">
      <c r="D2004" s="96"/>
      <c r="E2004" s="96"/>
    </row>
    <row r="2005" spans="4:5" x14ac:dyDescent="0.3">
      <c r="D2005" s="96"/>
      <c r="E2005" s="96"/>
    </row>
    <row r="2006" spans="4:5" x14ac:dyDescent="0.3">
      <c r="D2006" s="96"/>
      <c r="E2006" s="96"/>
    </row>
    <row r="2007" spans="4:5" x14ac:dyDescent="0.3">
      <c r="D2007" s="96"/>
      <c r="E2007" s="96"/>
    </row>
    <row r="2008" spans="4:5" x14ac:dyDescent="0.3">
      <c r="D2008" s="96"/>
      <c r="E2008" s="96"/>
    </row>
    <row r="2009" spans="4:5" x14ac:dyDescent="0.3">
      <c r="D2009" s="96"/>
      <c r="E2009" s="96"/>
    </row>
    <row r="2010" spans="4:5" x14ac:dyDescent="0.3">
      <c r="D2010" s="96"/>
      <c r="E2010" s="96"/>
    </row>
    <row r="2011" spans="4:5" x14ac:dyDescent="0.3">
      <c r="D2011" s="96"/>
      <c r="E2011" s="96"/>
    </row>
    <row r="2012" spans="4:5" x14ac:dyDescent="0.3">
      <c r="D2012" s="96"/>
      <c r="E2012" s="96"/>
    </row>
    <row r="2013" spans="4:5" x14ac:dyDescent="0.3">
      <c r="D2013" s="96"/>
      <c r="E2013" s="96"/>
    </row>
    <row r="2014" spans="4:5" x14ac:dyDescent="0.3">
      <c r="D2014" s="96"/>
      <c r="E2014" s="96"/>
    </row>
    <row r="2015" spans="4:5" x14ac:dyDescent="0.3">
      <c r="D2015" s="96"/>
      <c r="E2015" s="96"/>
    </row>
    <row r="2016" spans="4:5" x14ac:dyDescent="0.3">
      <c r="D2016" s="96"/>
      <c r="E2016" s="96"/>
    </row>
    <row r="2017" spans="4:5" x14ac:dyDescent="0.3">
      <c r="D2017" s="96"/>
      <c r="E2017" s="96"/>
    </row>
    <row r="2018" spans="4:5" x14ac:dyDescent="0.3">
      <c r="D2018" s="96"/>
      <c r="E2018" s="96"/>
    </row>
    <row r="2019" spans="4:5" x14ac:dyDescent="0.3">
      <c r="D2019" s="96"/>
      <c r="E2019" s="96"/>
    </row>
    <row r="2020" spans="4:5" x14ac:dyDescent="0.3">
      <c r="D2020" s="96"/>
      <c r="E2020" s="96"/>
    </row>
    <row r="2021" spans="4:5" x14ac:dyDescent="0.3">
      <c r="D2021" s="96"/>
      <c r="E2021" s="96"/>
    </row>
    <row r="2022" spans="4:5" x14ac:dyDescent="0.3">
      <c r="D2022" s="96"/>
      <c r="E2022" s="96"/>
    </row>
    <row r="2023" spans="4:5" x14ac:dyDescent="0.3">
      <c r="D2023" s="96"/>
      <c r="E2023" s="96"/>
    </row>
    <row r="2024" spans="4:5" x14ac:dyDescent="0.3">
      <c r="D2024" s="96"/>
      <c r="E2024" s="96"/>
    </row>
    <row r="2025" spans="4:5" x14ac:dyDescent="0.3">
      <c r="D2025" s="96"/>
      <c r="E2025" s="96"/>
    </row>
    <row r="2026" spans="4:5" x14ac:dyDescent="0.3">
      <c r="D2026" s="96"/>
      <c r="E2026" s="96"/>
    </row>
    <row r="2027" spans="4:5" x14ac:dyDescent="0.3">
      <c r="D2027" s="96"/>
      <c r="E2027" s="96"/>
    </row>
    <row r="2028" spans="4:5" x14ac:dyDescent="0.3">
      <c r="D2028" s="96"/>
      <c r="E2028" s="96"/>
    </row>
    <row r="2029" spans="4:5" x14ac:dyDescent="0.3">
      <c r="D2029" s="96"/>
      <c r="E2029" s="96"/>
    </row>
    <row r="2030" spans="4:5" x14ac:dyDescent="0.3">
      <c r="D2030" s="96"/>
      <c r="E2030" s="96"/>
    </row>
    <row r="2031" spans="4:5" x14ac:dyDescent="0.3">
      <c r="D2031" s="96"/>
      <c r="E2031" s="96"/>
    </row>
    <row r="2032" spans="4:5" x14ac:dyDescent="0.3">
      <c r="D2032" s="96"/>
      <c r="E2032" s="96"/>
    </row>
    <row r="2033" spans="4:5" x14ac:dyDescent="0.3">
      <c r="D2033" s="96"/>
      <c r="E2033" s="96"/>
    </row>
    <row r="2034" spans="4:5" x14ac:dyDescent="0.3">
      <c r="D2034" s="96"/>
      <c r="E2034" s="96"/>
    </row>
    <row r="2035" spans="4:5" x14ac:dyDescent="0.3">
      <c r="D2035" s="96"/>
      <c r="E2035" s="96"/>
    </row>
    <row r="2036" spans="4:5" x14ac:dyDescent="0.3">
      <c r="D2036" s="96"/>
      <c r="E2036" s="96"/>
    </row>
    <row r="2037" spans="4:5" x14ac:dyDescent="0.3">
      <c r="D2037" s="96"/>
      <c r="E2037" s="96"/>
    </row>
    <row r="2038" spans="4:5" x14ac:dyDescent="0.3">
      <c r="D2038" s="96"/>
      <c r="E2038" s="96"/>
    </row>
    <row r="2039" spans="4:5" x14ac:dyDescent="0.3">
      <c r="D2039" s="96"/>
      <c r="E2039" s="96"/>
    </row>
    <row r="2040" spans="4:5" x14ac:dyDescent="0.3">
      <c r="D2040" s="96"/>
      <c r="E2040" s="96"/>
    </row>
    <row r="2041" spans="4:5" x14ac:dyDescent="0.3">
      <c r="D2041" s="96"/>
      <c r="E2041" s="96"/>
    </row>
    <row r="2042" spans="4:5" x14ac:dyDescent="0.3">
      <c r="D2042" s="96"/>
      <c r="E2042" s="96"/>
    </row>
    <row r="2043" spans="4:5" x14ac:dyDescent="0.3">
      <c r="D2043" s="96"/>
      <c r="E2043" s="96"/>
    </row>
    <row r="2044" spans="4:5" x14ac:dyDescent="0.3">
      <c r="D2044" s="96"/>
      <c r="E2044" s="96"/>
    </row>
    <row r="2045" spans="4:5" x14ac:dyDescent="0.3">
      <c r="D2045" s="96"/>
      <c r="E2045" s="96"/>
    </row>
    <row r="2046" spans="4:5" x14ac:dyDescent="0.3">
      <c r="D2046" s="96"/>
      <c r="E2046" s="96"/>
    </row>
    <row r="2047" spans="4:5" x14ac:dyDescent="0.3">
      <c r="D2047" s="96"/>
      <c r="E2047" s="96"/>
    </row>
    <row r="2048" spans="4:5" x14ac:dyDescent="0.3">
      <c r="D2048" s="96"/>
      <c r="E2048" s="96"/>
    </row>
    <row r="2049" spans="4:5" x14ac:dyDescent="0.3">
      <c r="D2049" s="96"/>
      <c r="E2049" s="96"/>
    </row>
    <row r="2050" spans="4:5" x14ac:dyDescent="0.3">
      <c r="D2050" s="96"/>
      <c r="E2050" s="96"/>
    </row>
    <row r="2051" spans="4:5" x14ac:dyDescent="0.3">
      <c r="D2051" s="96"/>
      <c r="E2051" s="96"/>
    </row>
    <row r="2052" spans="4:5" x14ac:dyDescent="0.3">
      <c r="D2052" s="96"/>
      <c r="E2052" s="96"/>
    </row>
    <row r="2053" spans="4:5" x14ac:dyDescent="0.3">
      <c r="D2053" s="96"/>
      <c r="E2053" s="96"/>
    </row>
    <row r="2054" spans="4:5" x14ac:dyDescent="0.3">
      <c r="D2054" s="96"/>
      <c r="E2054" s="96"/>
    </row>
    <row r="2055" spans="4:5" x14ac:dyDescent="0.3">
      <c r="D2055" s="96"/>
      <c r="E2055" s="96"/>
    </row>
    <row r="2056" spans="4:5" x14ac:dyDescent="0.3">
      <c r="D2056" s="96"/>
      <c r="E2056" s="96"/>
    </row>
    <row r="2057" spans="4:5" x14ac:dyDescent="0.3">
      <c r="D2057" s="96"/>
      <c r="E2057" s="96"/>
    </row>
    <row r="2058" spans="4:5" x14ac:dyDescent="0.3">
      <c r="D2058" s="96"/>
      <c r="E2058" s="96"/>
    </row>
    <row r="2059" spans="4:5" x14ac:dyDescent="0.3">
      <c r="D2059" s="96"/>
      <c r="E2059" s="96"/>
    </row>
    <row r="2060" spans="4:5" x14ac:dyDescent="0.3">
      <c r="D2060" s="96"/>
      <c r="E2060" s="96"/>
    </row>
    <row r="2061" spans="4:5" x14ac:dyDescent="0.3">
      <c r="D2061" s="96"/>
      <c r="E2061" s="96"/>
    </row>
    <row r="2062" spans="4:5" x14ac:dyDescent="0.3">
      <c r="D2062" s="96"/>
      <c r="E2062" s="96"/>
    </row>
    <row r="2063" spans="4:5" x14ac:dyDescent="0.3">
      <c r="D2063" s="96"/>
      <c r="E2063" s="96"/>
    </row>
    <row r="2064" spans="4:5" x14ac:dyDescent="0.3">
      <c r="D2064" s="96"/>
      <c r="E2064" s="96"/>
    </row>
    <row r="2065" spans="4:5" x14ac:dyDescent="0.3">
      <c r="D2065" s="96"/>
      <c r="E2065" s="96"/>
    </row>
    <row r="2066" spans="4:5" x14ac:dyDescent="0.3">
      <c r="D2066" s="96"/>
      <c r="E2066" s="96"/>
    </row>
    <row r="2067" spans="4:5" x14ac:dyDescent="0.3">
      <c r="D2067" s="96"/>
      <c r="E2067" s="96"/>
    </row>
    <row r="2068" spans="4:5" x14ac:dyDescent="0.3">
      <c r="D2068" s="96"/>
      <c r="E2068" s="96"/>
    </row>
    <row r="2069" spans="4:5" x14ac:dyDescent="0.3">
      <c r="D2069" s="96"/>
      <c r="E2069" s="96"/>
    </row>
    <row r="2070" spans="4:5" x14ac:dyDescent="0.3">
      <c r="D2070" s="96"/>
      <c r="E2070" s="96"/>
    </row>
    <row r="2071" spans="4:5" x14ac:dyDescent="0.3">
      <c r="D2071" s="96"/>
      <c r="E2071" s="96"/>
    </row>
    <row r="2072" spans="4:5" x14ac:dyDescent="0.3">
      <c r="D2072" s="96"/>
      <c r="E2072" s="96"/>
    </row>
    <row r="2073" spans="4:5" x14ac:dyDescent="0.3">
      <c r="D2073" s="96"/>
      <c r="E2073" s="96"/>
    </row>
    <row r="2074" spans="4:5" x14ac:dyDescent="0.3">
      <c r="D2074" s="96"/>
      <c r="E2074" s="96"/>
    </row>
    <row r="2075" spans="4:5" x14ac:dyDescent="0.3">
      <c r="D2075" s="96"/>
      <c r="E2075" s="96"/>
    </row>
    <row r="2076" spans="4:5" x14ac:dyDescent="0.3">
      <c r="D2076" s="96"/>
      <c r="E2076" s="96"/>
    </row>
    <row r="2077" spans="4:5" x14ac:dyDescent="0.3">
      <c r="D2077" s="96"/>
      <c r="E2077" s="96"/>
    </row>
    <row r="2078" spans="4:5" x14ac:dyDescent="0.3">
      <c r="D2078" s="96"/>
      <c r="E2078" s="96"/>
    </row>
    <row r="2079" spans="4:5" x14ac:dyDescent="0.3">
      <c r="D2079" s="96"/>
      <c r="E2079" s="96"/>
    </row>
    <row r="2080" spans="4:5" x14ac:dyDescent="0.3">
      <c r="D2080" s="96"/>
      <c r="E2080" s="96"/>
    </row>
    <row r="2081" spans="4:5" x14ac:dyDescent="0.3">
      <c r="D2081" s="96"/>
      <c r="E2081" s="96"/>
    </row>
    <row r="2082" spans="4:5" x14ac:dyDescent="0.3">
      <c r="D2082" s="96"/>
      <c r="E2082" s="96"/>
    </row>
    <row r="2083" spans="4:5" x14ac:dyDescent="0.3">
      <c r="D2083" s="96"/>
      <c r="E2083" s="96"/>
    </row>
    <row r="2084" spans="4:5" x14ac:dyDescent="0.3">
      <c r="D2084" s="96"/>
      <c r="E2084" s="96"/>
    </row>
    <row r="2085" spans="4:5" x14ac:dyDescent="0.3">
      <c r="D2085" s="96"/>
      <c r="E2085" s="96"/>
    </row>
    <row r="2086" spans="4:5" x14ac:dyDescent="0.3">
      <c r="D2086" s="96"/>
      <c r="E2086" s="96"/>
    </row>
    <row r="2087" spans="4:5" x14ac:dyDescent="0.3">
      <c r="D2087" s="96"/>
      <c r="E2087" s="96"/>
    </row>
    <row r="2088" spans="4:5" x14ac:dyDescent="0.3">
      <c r="D2088" s="96"/>
      <c r="E2088" s="96"/>
    </row>
    <row r="2089" spans="4:5" x14ac:dyDescent="0.3">
      <c r="D2089" s="96"/>
      <c r="E2089" s="96"/>
    </row>
    <row r="2090" spans="4:5" x14ac:dyDescent="0.3">
      <c r="D2090" s="96"/>
      <c r="E2090" s="96"/>
    </row>
    <row r="2091" spans="4:5" x14ac:dyDescent="0.3">
      <c r="D2091" s="96"/>
      <c r="E2091" s="96"/>
    </row>
    <row r="2092" spans="4:5" x14ac:dyDescent="0.3">
      <c r="D2092" s="96"/>
      <c r="E2092" s="96"/>
    </row>
    <row r="2093" spans="4:5" x14ac:dyDescent="0.3">
      <c r="D2093" s="96"/>
      <c r="E2093" s="96"/>
    </row>
    <row r="2094" spans="4:5" x14ac:dyDescent="0.3">
      <c r="D2094" s="96"/>
      <c r="E2094" s="96"/>
    </row>
    <row r="2095" spans="4:5" x14ac:dyDescent="0.3">
      <c r="D2095" s="96"/>
      <c r="E2095" s="96"/>
    </row>
    <row r="2096" spans="4:5" x14ac:dyDescent="0.3">
      <c r="D2096" s="96"/>
      <c r="E2096" s="96"/>
    </row>
    <row r="2097" spans="4:5" x14ac:dyDescent="0.3">
      <c r="D2097" s="96"/>
      <c r="E2097" s="96"/>
    </row>
    <row r="2098" spans="4:5" x14ac:dyDescent="0.3">
      <c r="D2098" s="96"/>
      <c r="E2098" s="96"/>
    </row>
    <row r="2099" spans="4:5" x14ac:dyDescent="0.3">
      <c r="D2099" s="96"/>
      <c r="E2099" s="96"/>
    </row>
    <row r="2100" spans="4:5" x14ac:dyDescent="0.3">
      <c r="D2100" s="96"/>
      <c r="E2100" s="96"/>
    </row>
    <row r="2101" spans="4:5" x14ac:dyDescent="0.3">
      <c r="D2101" s="96"/>
      <c r="E2101" s="96"/>
    </row>
    <row r="2102" spans="4:5" x14ac:dyDescent="0.3">
      <c r="D2102" s="96"/>
      <c r="E2102" s="96"/>
    </row>
    <row r="2103" spans="4:5" x14ac:dyDescent="0.3">
      <c r="D2103" s="96"/>
      <c r="E2103" s="96"/>
    </row>
    <row r="2104" spans="4:5" x14ac:dyDescent="0.3">
      <c r="D2104" s="96"/>
      <c r="E2104" s="96"/>
    </row>
    <row r="2105" spans="4:5" x14ac:dyDescent="0.3">
      <c r="D2105" s="96"/>
      <c r="E2105" s="96"/>
    </row>
    <row r="2106" spans="4:5" x14ac:dyDescent="0.3">
      <c r="D2106" s="96"/>
      <c r="E2106" s="96"/>
    </row>
    <row r="2107" spans="4:5" x14ac:dyDescent="0.3">
      <c r="D2107" s="96"/>
      <c r="E2107" s="96"/>
    </row>
    <row r="2108" spans="4:5" x14ac:dyDescent="0.3">
      <c r="D2108" s="96"/>
      <c r="E2108" s="96"/>
    </row>
    <row r="2109" spans="4:5" x14ac:dyDescent="0.3">
      <c r="D2109" s="96"/>
      <c r="E2109" s="96"/>
    </row>
    <row r="2110" spans="4:5" x14ac:dyDescent="0.3">
      <c r="D2110" s="96"/>
      <c r="E2110" s="96"/>
    </row>
    <row r="2111" spans="4:5" x14ac:dyDescent="0.3">
      <c r="D2111" s="96"/>
      <c r="E2111" s="96"/>
    </row>
    <row r="2112" spans="4:5" x14ac:dyDescent="0.3">
      <c r="D2112" s="96"/>
      <c r="E2112" s="96"/>
    </row>
    <row r="2113" spans="4:5" x14ac:dyDescent="0.3">
      <c r="D2113" s="96"/>
      <c r="E2113" s="96"/>
    </row>
    <row r="2114" spans="4:5" x14ac:dyDescent="0.3">
      <c r="D2114" s="96"/>
      <c r="E2114" s="96"/>
    </row>
    <row r="2115" spans="4:5" x14ac:dyDescent="0.3">
      <c r="D2115" s="96"/>
      <c r="E2115" s="96"/>
    </row>
    <row r="2116" spans="4:5" x14ac:dyDescent="0.3">
      <c r="D2116" s="96"/>
      <c r="E2116" s="96"/>
    </row>
    <row r="2117" spans="4:5" x14ac:dyDescent="0.3">
      <c r="D2117" s="96"/>
      <c r="E2117" s="96"/>
    </row>
    <row r="2118" spans="4:5" x14ac:dyDescent="0.3">
      <c r="D2118" s="96"/>
      <c r="E2118" s="96"/>
    </row>
    <row r="2119" spans="4:5" x14ac:dyDescent="0.3">
      <c r="D2119" s="96"/>
      <c r="E2119" s="96"/>
    </row>
    <row r="2120" spans="4:5" x14ac:dyDescent="0.3">
      <c r="D2120" s="96"/>
      <c r="E2120" s="96"/>
    </row>
    <row r="2121" spans="4:5" x14ac:dyDescent="0.3">
      <c r="D2121" s="96"/>
      <c r="E2121" s="96"/>
    </row>
    <row r="2122" spans="4:5" x14ac:dyDescent="0.3">
      <c r="D2122" s="96"/>
      <c r="E2122" s="96"/>
    </row>
    <row r="2123" spans="4:5" x14ac:dyDescent="0.3">
      <c r="D2123" s="96"/>
      <c r="E2123" s="96"/>
    </row>
    <row r="2124" spans="4:5" x14ac:dyDescent="0.3">
      <c r="D2124" s="96"/>
      <c r="E2124" s="96"/>
    </row>
    <row r="2125" spans="4:5" x14ac:dyDescent="0.3">
      <c r="D2125" s="96"/>
      <c r="E2125" s="96"/>
    </row>
    <row r="2126" spans="4:5" x14ac:dyDescent="0.3">
      <c r="D2126" s="96"/>
      <c r="E2126" s="96"/>
    </row>
    <row r="2127" spans="4:5" x14ac:dyDescent="0.3">
      <c r="D2127" s="96"/>
      <c r="E2127" s="96"/>
    </row>
    <row r="2128" spans="4:5" x14ac:dyDescent="0.3">
      <c r="D2128" s="96"/>
      <c r="E2128" s="96"/>
    </row>
    <row r="2129" spans="4:5" x14ac:dyDescent="0.3">
      <c r="D2129" s="96"/>
      <c r="E2129" s="96"/>
    </row>
    <row r="2130" spans="4:5" x14ac:dyDescent="0.3">
      <c r="D2130" s="96"/>
      <c r="E2130" s="96"/>
    </row>
    <row r="2131" spans="4:5" x14ac:dyDescent="0.3">
      <c r="D2131" s="96"/>
      <c r="E2131" s="96"/>
    </row>
    <row r="2132" spans="4:5" x14ac:dyDescent="0.3">
      <c r="D2132" s="96"/>
      <c r="E2132" s="96"/>
    </row>
    <row r="2133" spans="4:5" x14ac:dyDescent="0.3">
      <c r="D2133" s="96"/>
      <c r="E2133" s="96"/>
    </row>
    <row r="2134" spans="4:5" x14ac:dyDescent="0.3">
      <c r="D2134" s="96"/>
      <c r="E2134" s="96"/>
    </row>
    <row r="2135" spans="4:5" x14ac:dyDescent="0.3">
      <c r="D2135" s="96"/>
      <c r="E2135" s="96"/>
    </row>
    <row r="2136" spans="4:5" x14ac:dyDescent="0.3">
      <c r="D2136" s="96"/>
      <c r="E2136" s="96"/>
    </row>
    <row r="2137" spans="4:5" x14ac:dyDescent="0.3">
      <c r="D2137" s="96"/>
      <c r="E2137" s="96"/>
    </row>
    <row r="2138" spans="4:5" x14ac:dyDescent="0.3">
      <c r="D2138" s="96"/>
      <c r="E2138" s="96"/>
    </row>
    <row r="2139" spans="4:5" x14ac:dyDescent="0.3">
      <c r="D2139" s="96"/>
      <c r="E2139" s="96"/>
    </row>
    <row r="2140" spans="4:5" x14ac:dyDescent="0.3">
      <c r="D2140" s="96"/>
      <c r="E2140" s="96"/>
    </row>
    <row r="2141" spans="4:5" x14ac:dyDescent="0.3">
      <c r="D2141" s="96"/>
      <c r="E2141" s="96"/>
    </row>
    <row r="2142" spans="4:5" x14ac:dyDescent="0.3">
      <c r="D2142" s="96"/>
      <c r="E2142" s="96"/>
    </row>
    <row r="2143" spans="4:5" x14ac:dyDescent="0.3">
      <c r="D2143" s="96"/>
      <c r="E2143" s="96"/>
    </row>
    <row r="2144" spans="4:5" x14ac:dyDescent="0.3">
      <c r="D2144" s="96"/>
      <c r="E2144" s="96"/>
    </row>
    <row r="2145" spans="4:5" x14ac:dyDescent="0.3">
      <c r="D2145" s="96"/>
      <c r="E2145" s="96"/>
    </row>
    <row r="2146" spans="4:5" x14ac:dyDescent="0.3">
      <c r="D2146" s="96"/>
      <c r="E2146" s="96"/>
    </row>
    <row r="2147" spans="4:5" x14ac:dyDescent="0.3">
      <c r="D2147" s="96"/>
      <c r="E2147" s="96"/>
    </row>
    <row r="2148" spans="4:5" x14ac:dyDescent="0.3">
      <c r="D2148" s="96"/>
      <c r="E2148" s="96"/>
    </row>
    <row r="2149" spans="4:5" x14ac:dyDescent="0.3">
      <c r="D2149" s="96"/>
      <c r="E2149" s="96"/>
    </row>
    <row r="2150" spans="4:5" x14ac:dyDescent="0.3">
      <c r="D2150" s="96"/>
      <c r="E2150" s="96"/>
    </row>
    <row r="2151" spans="4:5" x14ac:dyDescent="0.3">
      <c r="D2151" s="96"/>
      <c r="E2151" s="96"/>
    </row>
    <row r="2152" spans="4:5" x14ac:dyDescent="0.3">
      <c r="D2152" s="96"/>
      <c r="E2152" s="96"/>
    </row>
    <row r="2153" spans="4:5" x14ac:dyDescent="0.3">
      <c r="D2153" s="96"/>
      <c r="E2153" s="96"/>
    </row>
    <row r="2154" spans="4:5" x14ac:dyDescent="0.3">
      <c r="D2154" s="96"/>
      <c r="E2154" s="96"/>
    </row>
    <row r="2155" spans="4:5" x14ac:dyDescent="0.3">
      <c r="D2155" s="96"/>
      <c r="E2155" s="96"/>
    </row>
    <row r="2156" spans="4:5" x14ac:dyDescent="0.3">
      <c r="D2156" s="96"/>
      <c r="E2156" s="96"/>
    </row>
    <row r="2157" spans="4:5" x14ac:dyDescent="0.3">
      <c r="D2157" s="96"/>
      <c r="E2157" s="96"/>
    </row>
    <row r="2158" spans="4:5" x14ac:dyDescent="0.3">
      <c r="D2158" s="96"/>
      <c r="E2158" s="96"/>
    </row>
    <row r="2159" spans="4:5" x14ac:dyDescent="0.3">
      <c r="D2159" s="96"/>
      <c r="E2159" s="96"/>
    </row>
    <row r="2160" spans="4:5" x14ac:dyDescent="0.3">
      <c r="D2160" s="96"/>
      <c r="E2160" s="96"/>
    </row>
    <row r="2161" spans="4:5" x14ac:dyDescent="0.3">
      <c r="D2161" s="96"/>
      <c r="E2161" s="96"/>
    </row>
    <row r="2162" spans="4:5" x14ac:dyDescent="0.3">
      <c r="D2162" s="96"/>
      <c r="E2162" s="96"/>
    </row>
    <row r="2163" spans="4:5" x14ac:dyDescent="0.3">
      <c r="D2163" s="96"/>
      <c r="E2163" s="96"/>
    </row>
    <row r="2164" spans="4:5" x14ac:dyDescent="0.3">
      <c r="D2164" s="96"/>
      <c r="E2164" s="96"/>
    </row>
    <row r="2165" spans="4:5" x14ac:dyDescent="0.3">
      <c r="D2165" s="96"/>
      <c r="E2165" s="96"/>
    </row>
    <row r="2166" spans="4:5" x14ac:dyDescent="0.3">
      <c r="D2166" s="96"/>
      <c r="E2166" s="96"/>
    </row>
    <row r="2167" spans="4:5" x14ac:dyDescent="0.3">
      <c r="D2167" s="96"/>
      <c r="E2167" s="96"/>
    </row>
    <row r="2168" spans="4:5" x14ac:dyDescent="0.3">
      <c r="D2168" s="96"/>
      <c r="E2168" s="96"/>
    </row>
    <row r="2169" spans="4:5" x14ac:dyDescent="0.3">
      <c r="D2169" s="96"/>
      <c r="E2169" s="96"/>
    </row>
    <row r="2170" spans="4:5" x14ac:dyDescent="0.3">
      <c r="D2170" s="96"/>
      <c r="E2170" s="96"/>
    </row>
    <row r="2171" spans="4:5" x14ac:dyDescent="0.3">
      <c r="D2171" s="96"/>
      <c r="E2171" s="96"/>
    </row>
    <row r="2172" spans="4:5" x14ac:dyDescent="0.3">
      <c r="D2172" s="96"/>
      <c r="E2172" s="96"/>
    </row>
    <row r="2173" spans="4:5" x14ac:dyDescent="0.3">
      <c r="D2173" s="96"/>
      <c r="E2173" s="96"/>
    </row>
    <row r="2174" spans="4:5" x14ac:dyDescent="0.3">
      <c r="D2174" s="96"/>
      <c r="E2174" s="96"/>
    </row>
    <row r="2175" spans="4:5" x14ac:dyDescent="0.3">
      <c r="D2175" s="96"/>
      <c r="E2175" s="96"/>
    </row>
    <row r="2176" spans="4:5" x14ac:dyDescent="0.3">
      <c r="D2176" s="96"/>
      <c r="E2176" s="96"/>
    </row>
    <row r="2177" spans="4:5" x14ac:dyDescent="0.3">
      <c r="D2177" s="96"/>
      <c r="E2177" s="96"/>
    </row>
    <row r="2178" spans="4:5" x14ac:dyDescent="0.3">
      <c r="D2178" s="96"/>
      <c r="E2178" s="96"/>
    </row>
    <row r="2179" spans="4:5" x14ac:dyDescent="0.3">
      <c r="D2179" s="96"/>
      <c r="E2179" s="96"/>
    </row>
    <row r="2180" spans="4:5" x14ac:dyDescent="0.3">
      <c r="D2180" s="96"/>
      <c r="E2180" s="96"/>
    </row>
    <row r="2181" spans="4:5" x14ac:dyDescent="0.3">
      <c r="D2181" s="96"/>
      <c r="E2181" s="96"/>
    </row>
    <row r="2182" spans="4:5" x14ac:dyDescent="0.3">
      <c r="D2182" s="96"/>
      <c r="E2182" s="96"/>
    </row>
    <row r="2183" spans="4:5" x14ac:dyDescent="0.3">
      <c r="D2183" s="96"/>
      <c r="E2183" s="96"/>
    </row>
    <row r="2184" spans="4:5" x14ac:dyDescent="0.3">
      <c r="D2184" s="96"/>
      <c r="E2184" s="96"/>
    </row>
    <row r="2185" spans="4:5" x14ac:dyDescent="0.3">
      <c r="D2185" s="96"/>
      <c r="E2185" s="96"/>
    </row>
    <row r="2186" spans="4:5" x14ac:dyDescent="0.3">
      <c r="D2186" s="96"/>
      <c r="E2186" s="96"/>
    </row>
    <row r="2187" spans="4:5" x14ac:dyDescent="0.3">
      <c r="D2187" s="96"/>
      <c r="E2187" s="96"/>
    </row>
    <row r="2188" spans="4:5" x14ac:dyDescent="0.3">
      <c r="D2188" s="96"/>
      <c r="E2188" s="96"/>
    </row>
    <row r="2189" spans="4:5" x14ac:dyDescent="0.3">
      <c r="D2189" s="96"/>
      <c r="E2189" s="96"/>
    </row>
    <row r="2190" spans="4:5" x14ac:dyDescent="0.3">
      <c r="D2190" s="96"/>
      <c r="E2190" s="96"/>
    </row>
    <row r="2191" spans="4:5" x14ac:dyDescent="0.3">
      <c r="D2191" s="96"/>
      <c r="E2191" s="96"/>
    </row>
    <row r="2192" spans="4:5" x14ac:dyDescent="0.3">
      <c r="D2192" s="96"/>
      <c r="E2192" s="96"/>
    </row>
    <row r="2193" spans="4:5" x14ac:dyDescent="0.3">
      <c r="D2193" s="96"/>
      <c r="E2193" s="96"/>
    </row>
    <row r="2194" spans="4:5" x14ac:dyDescent="0.3">
      <c r="D2194" s="96"/>
      <c r="E2194" s="96"/>
    </row>
    <row r="2195" spans="4:5" x14ac:dyDescent="0.3">
      <c r="D2195" s="96"/>
      <c r="E2195" s="96"/>
    </row>
    <row r="2196" spans="4:5" x14ac:dyDescent="0.3">
      <c r="D2196" s="96"/>
      <c r="E2196" s="96"/>
    </row>
    <row r="2197" spans="4:5" x14ac:dyDescent="0.3">
      <c r="D2197" s="96"/>
      <c r="E2197" s="96"/>
    </row>
    <row r="2198" spans="4:5" x14ac:dyDescent="0.3">
      <c r="D2198" s="96"/>
      <c r="E2198" s="96"/>
    </row>
    <row r="2199" spans="4:5" x14ac:dyDescent="0.3">
      <c r="D2199" s="96"/>
      <c r="E2199" s="96"/>
    </row>
    <row r="2200" spans="4:5" x14ac:dyDescent="0.3">
      <c r="D2200" s="96"/>
      <c r="E2200" s="96"/>
    </row>
    <row r="2201" spans="4:5" x14ac:dyDescent="0.3">
      <c r="D2201" s="96"/>
      <c r="E2201" s="96"/>
    </row>
    <row r="2202" spans="4:5" x14ac:dyDescent="0.3">
      <c r="D2202" s="96"/>
      <c r="E2202" s="96"/>
    </row>
    <row r="2203" spans="4:5" x14ac:dyDescent="0.3">
      <c r="D2203" s="96"/>
      <c r="E2203" s="96"/>
    </row>
    <row r="2204" spans="4:5" x14ac:dyDescent="0.3">
      <c r="D2204" s="96"/>
      <c r="E2204" s="96"/>
    </row>
    <row r="2205" spans="4:5" x14ac:dyDescent="0.3">
      <c r="D2205" s="96"/>
      <c r="E2205" s="96"/>
    </row>
    <row r="2206" spans="4:5" x14ac:dyDescent="0.3">
      <c r="D2206" s="96"/>
      <c r="E2206" s="96"/>
    </row>
    <row r="2207" spans="4:5" x14ac:dyDescent="0.3">
      <c r="D2207" s="96"/>
      <c r="E2207" s="96"/>
    </row>
    <row r="2208" spans="4:5" x14ac:dyDescent="0.3">
      <c r="D2208" s="96"/>
      <c r="E2208" s="96"/>
    </row>
    <row r="2209" spans="4:5" x14ac:dyDescent="0.3">
      <c r="D2209" s="96"/>
      <c r="E2209" s="96"/>
    </row>
    <row r="2210" spans="4:5" x14ac:dyDescent="0.3">
      <c r="D2210" s="96"/>
      <c r="E2210" s="96"/>
    </row>
    <row r="2211" spans="4:5" x14ac:dyDescent="0.3">
      <c r="D2211" s="96"/>
      <c r="E2211" s="96"/>
    </row>
    <row r="2212" spans="4:5" x14ac:dyDescent="0.3">
      <c r="D2212" s="96"/>
      <c r="E2212" s="96"/>
    </row>
    <row r="2213" spans="4:5" x14ac:dyDescent="0.3">
      <c r="D2213" s="96"/>
      <c r="E2213" s="96"/>
    </row>
    <row r="2214" spans="4:5" x14ac:dyDescent="0.3">
      <c r="D2214" s="96"/>
      <c r="E2214" s="96"/>
    </row>
    <row r="2215" spans="4:5" x14ac:dyDescent="0.3">
      <c r="D2215" s="96"/>
      <c r="E2215" s="96"/>
    </row>
    <row r="2216" spans="4:5" x14ac:dyDescent="0.3">
      <c r="D2216" s="96"/>
      <c r="E2216" s="96"/>
    </row>
    <row r="2217" spans="4:5" x14ac:dyDescent="0.3">
      <c r="D2217" s="96"/>
      <c r="E2217" s="96"/>
    </row>
    <row r="2218" spans="4:5" x14ac:dyDescent="0.3">
      <c r="D2218" s="96"/>
      <c r="E2218" s="96"/>
    </row>
    <row r="2219" spans="4:5" x14ac:dyDescent="0.3">
      <c r="D2219" s="96"/>
      <c r="E2219" s="96"/>
    </row>
    <row r="2220" spans="4:5" x14ac:dyDescent="0.3">
      <c r="D2220" s="96"/>
      <c r="E2220" s="96"/>
    </row>
    <row r="2221" spans="4:5" x14ac:dyDescent="0.3">
      <c r="D2221" s="96"/>
      <c r="E2221" s="96"/>
    </row>
    <row r="2222" spans="4:5" x14ac:dyDescent="0.3">
      <c r="D2222" s="96"/>
      <c r="E2222" s="96"/>
    </row>
    <row r="2223" spans="4:5" x14ac:dyDescent="0.3">
      <c r="D2223" s="96"/>
      <c r="E2223" s="96"/>
    </row>
    <row r="2224" spans="4:5" x14ac:dyDescent="0.3">
      <c r="D2224" s="96"/>
      <c r="E2224" s="96"/>
    </row>
    <row r="2225" spans="4:5" x14ac:dyDescent="0.3">
      <c r="D2225" s="96"/>
      <c r="E2225" s="96"/>
    </row>
    <row r="2226" spans="4:5" x14ac:dyDescent="0.3">
      <c r="D2226" s="96"/>
      <c r="E2226" s="96"/>
    </row>
    <row r="2227" spans="4:5" x14ac:dyDescent="0.3">
      <c r="D2227" s="96"/>
      <c r="E2227" s="96"/>
    </row>
    <row r="2228" spans="4:5" x14ac:dyDescent="0.3">
      <c r="D2228" s="96"/>
      <c r="E2228" s="96"/>
    </row>
    <row r="2229" spans="4:5" x14ac:dyDescent="0.3">
      <c r="D2229" s="96"/>
      <c r="E2229" s="96"/>
    </row>
    <row r="2230" spans="4:5" x14ac:dyDescent="0.3">
      <c r="D2230" s="96"/>
      <c r="E2230" s="96"/>
    </row>
    <row r="2231" spans="4:5" x14ac:dyDescent="0.3">
      <c r="D2231" s="96"/>
      <c r="E2231" s="96"/>
    </row>
    <row r="2232" spans="4:5" x14ac:dyDescent="0.3">
      <c r="D2232" s="96"/>
      <c r="E2232" s="96"/>
    </row>
    <row r="2233" spans="4:5" x14ac:dyDescent="0.3">
      <c r="D2233" s="96"/>
      <c r="E2233" s="96"/>
    </row>
    <row r="2234" spans="4:5" x14ac:dyDescent="0.3">
      <c r="D2234" s="96"/>
      <c r="E2234" s="96"/>
    </row>
    <row r="2235" spans="4:5" x14ac:dyDescent="0.3">
      <c r="D2235" s="96"/>
      <c r="E2235" s="96"/>
    </row>
    <row r="2236" spans="4:5" x14ac:dyDescent="0.3">
      <c r="D2236" s="96"/>
      <c r="E2236" s="96"/>
    </row>
    <row r="2237" spans="4:5" x14ac:dyDescent="0.3">
      <c r="D2237" s="96"/>
      <c r="E2237" s="96"/>
    </row>
    <row r="2238" spans="4:5" x14ac:dyDescent="0.3">
      <c r="D2238" s="96"/>
      <c r="E2238" s="96"/>
    </row>
    <row r="2239" spans="4:5" x14ac:dyDescent="0.3">
      <c r="D2239" s="96"/>
      <c r="E2239" s="96"/>
    </row>
    <row r="2240" spans="4:5" x14ac:dyDescent="0.3">
      <c r="D2240" s="96"/>
      <c r="E2240" s="96"/>
    </row>
    <row r="2241" spans="4:5" x14ac:dyDescent="0.3">
      <c r="D2241" s="96"/>
      <c r="E2241" s="96"/>
    </row>
    <row r="2242" spans="4:5" x14ac:dyDescent="0.3">
      <c r="D2242" s="96"/>
      <c r="E2242" s="96"/>
    </row>
    <row r="2243" spans="4:5" x14ac:dyDescent="0.3">
      <c r="D2243" s="96"/>
      <c r="E2243" s="96"/>
    </row>
    <row r="2244" spans="4:5" x14ac:dyDescent="0.3">
      <c r="D2244" s="96"/>
      <c r="E2244" s="96"/>
    </row>
    <row r="2245" spans="4:5" x14ac:dyDescent="0.3">
      <c r="D2245" s="96"/>
      <c r="E2245" s="96"/>
    </row>
    <row r="2246" spans="4:5" x14ac:dyDescent="0.3">
      <c r="D2246" s="96"/>
      <c r="E2246" s="96"/>
    </row>
    <row r="2247" spans="4:5" x14ac:dyDescent="0.3">
      <c r="D2247" s="96"/>
      <c r="E2247" s="96"/>
    </row>
    <row r="2248" spans="4:5" x14ac:dyDescent="0.3">
      <c r="D2248" s="96"/>
      <c r="E2248" s="96"/>
    </row>
    <row r="2249" spans="4:5" x14ac:dyDescent="0.3">
      <c r="D2249" s="96"/>
      <c r="E2249" s="96"/>
    </row>
    <row r="2250" spans="4:5" x14ac:dyDescent="0.3">
      <c r="D2250" s="96"/>
      <c r="E2250" s="96"/>
    </row>
    <row r="2251" spans="4:5" x14ac:dyDescent="0.3">
      <c r="D2251" s="96"/>
      <c r="E2251" s="96"/>
    </row>
    <row r="2252" spans="4:5" x14ac:dyDescent="0.3">
      <c r="D2252" s="96"/>
      <c r="E2252" s="96"/>
    </row>
    <row r="2253" spans="4:5" x14ac:dyDescent="0.3">
      <c r="D2253" s="96"/>
      <c r="E2253" s="96"/>
    </row>
    <row r="2254" spans="4:5" x14ac:dyDescent="0.3">
      <c r="D2254" s="96"/>
      <c r="E2254" s="96"/>
    </row>
    <row r="2255" spans="4:5" x14ac:dyDescent="0.3">
      <c r="D2255" s="96"/>
      <c r="E2255" s="96"/>
    </row>
    <row r="2256" spans="4:5" x14ac:dyDescent="0.3">
      <c r="D2256" s="96"/>
      <c r="E2256" s="96"/>
    </row>
    <row r="2257" spans="4:5" x14ac:dyDescent="0.3">
      <c r="D2257" s="96"/>
      <c r="E2257" s="96"/>
    </row>
    <row r="2258" spans="4:5" x14ac:dyDescent="0.3">
      <c r="D2258" s="96"/>
      <c r="E2258" s="96"/>
    </row>
    <row r="2259" spans="4:5" x14ac:dyDescent="0.3">
      <c r="D2259" s="96"/>
      <c r="E2259" s="96"/>
    </row>
    <row r="2260" spans="4:5" x14ac:dyDescent="0.3">
      <c r="D2260" s="96"/>
      <c r="E2260" s="96"/>
    </row>
    <row r="2261" spans="4:5" x14ac:dyDescent="0.3">
      <c r="D2261" s="96"/>
      <c r="E2261" s="96"/>
    </row>
    <row r="2262" spans="4:5" x14ac:dyDescent="0.3">
      <c r="D2262" s="96"/>
      <c r="E2262" s="96"/>
    </row>
    <row r="2263" spans="4:5" x14ac:dyDescent="0.3">
      <c r="D2263" s="96"/>
      <c r="E2263" s="96"/>
    </row>
    <row r="2264" spans="4:5" x14ac:dyDescent="0.3">
      <c r="D2264" s="96"/>
      <c r="E2264" s="96"/>
    </row>
    <row r="2265" spans="4:5" x14ac:dyDescent="0.3">
      <c r="D2265" s="96"/>
      <c r="E2265" s="96"/>
    </row>
    <row r="2266" spans="4:5" x14ac:dyDescent="0.3">
      <c r="D2266" s="96"/>
      <c r="E2266" s="96"/>
    </row>
    <row r="2267" spans="4:5" x14ac:dyDescent="0.3">
      <c r="D2267" s="96"/>
      <c r="E2267" s="96"/>
    </row>
    <row r="2268" spans="4:5" x14ac:dyDescent="0.3">
      <c r="D2268" s="96"/>
      <c r="E2268" s="96"/>
    </row>
    <row r="2269" spans="4:5" x14ac:dyDescent="0.3">
      <c r="D2269" s="96"/>
      <c r="E2269" s="96"/>
    </row>
  </sheetData>
  <sheetProtection sheet="1" formatCells="0" formatColumns="0" formatRows="0" autoFilter="0"/>
  <sortState xmlns:xlrd2="http://schemas.microsoft.com/office/spreadsheetml/2017/richdata2" ref="A2:K3367">
    <sortCondition ref="A2:A3367"/>
    <sortCondition ref="B2:B3367"/>
    <sortCondition ref="C2:C3367"/>
  </sortState>
  <phoneticPr fontId="9" type="noConversion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"/>
  <sheetViews>
    <sheetView workbookViewId="0"/>
  </sheetViews>
  <sheetFormatPr defaultRowHeight="13" x14ac:dyDescent="0.3"/>
  <sheetData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92D050"/>
  </sheetPr>
  <dimension ref="A1:C22"/>
  <sheetViews>
    <sheetView workbookViewId="0">
      <selection activeCell="B25" sqref="B25"/>
    </sheetView>
  </sheetViews>
  <sheetFormatPr defaultRowHeight="13.5" x14ac:dyDescent="0.3"/>
  <cols>
    <col min="1" max="1" width="24.7265625" style="101" customWidth="1"/>
    <col min="2" max="2" width="59.1796875" style="102" bestFit="1" customWidth="1"/>
    <col min="3" max="3" width="54.81640625" style="101" customWidth="1"/>
    <col min="4" max="4" width="21.453125" style="101" customWidth="1"/>
    <col min="5" max="5" width="17.54296875" style="101" customWidth="1"/>
    <col min="6" max="6" width="19.1796875" style="101" customWidth="1"/>
    <col min="7" max="7" width="20.54296875" style="101" customWidth="1"/>
    <col min="8" max="8" width="22.7265625" style="101" customWidth="1"/>
    <col min="9" max="9" width="23.453125" style="101" customWidth="1"/>
    <col min="10" max="10" width="20.453125" style="101" customWidth="1"/>
    <col min="11" max="11" width="15.54296875" style="101" customWidth="1"/>
    <col min="12" max="12" width="23.453125" style="101" customWidth="1"/>
    <col min="13" max="13" width="11.26953125" style="101" customWidth="1"/>
    <col min="14" max="14" width="12.81640625" style="101" customWidth="1"/>
    <col min="15" max="15" width="6.26953125" style="101" customWidth="1"/>
    <col min="16" max="16" width="9.81640625" style="101" customWidth="1"/>
    <col min="17" max="17" width="12.54296875" style="101" customWidth="1"/>
    <col min="18" max="18" width="12.7265625" style="101" customWidth="1"/>
    <col min="19" max="256" width="9.1796875" style="101"/>
    <col min="257" max="257" width="24.7265625" style="101" customWidth="1"/>
    <col min="258" max="258" width="59.1796875" style="101" bestFit="1" customWidth="1"/>
    <col min="259" max="259" width="54.81640625" style="101" customWidth="1"/>
    <col min="260" max="260" width="21.453125" style="101" customWidth="1"/>
    <col min="261" max="261" width="17.54296875" style="101" customWidth="1"/>
    <col min="262" max="262" width="19.1796875" style="101" customWidth="1"/>
    <col min="263" max="263" width="20.54296875" style="101" customWidth="1"/>
    <col min="264" max="264" width="22.7265625" style="101" customWidth="1"/>
    <col min="265" max="265" width="23.453125" style="101" customWidth="1"/>
    <col min="266" max="266" width="20.453125" style="101" customWidth="1"/>
    <col min="267" max="267" width="15.54296875" style="101" customWidth="1"/>
    <col min="268" max="268" width="23.453125" style="101" customWidth="1"/>
    <col min="269" max="269" width="11.26953125" style="101" customWidth="1"/>
    <col min="270" max="270" width="12.81640625" style="101" customWidth="1"/>
    <col min="271" max="271" width="6.26953125" style="101" customWidth="1"/>
    <col min="272" max="272" width="9.81640625" style="101" customWidth="1"/>
    <col min="273" max="273" width="12.54296875" style="101" customWidth="1"/>
    <col min="274" max="274" width="12.7265625" style="101" customWidth="1"/>
    <col min="275" max="512" width="9.1796875" style="101"/>
    <col min="513" max="513" width="24.7265625" style="101" customWidth="1"/>
    <col min="514" max="514" width="59.1796875" style="101" bestFit="1" customWidth="1"/>
    <col min="515" max="515" width="54.81640625" style="101" customWidth="1"/>
    <col min="516" max="516" width="21.453125" style="101" customWidth="1"/>
    <col min="517" max="517" width="17.54296875" style="101" customWidth="1"/>
    <col min="518" max="518" width="19.1796875" style="101" customWidth="1"/>
    <col min="519" max="519" width="20.54296875" style="101" customWidth="1"/>
    <col min="520" max="520" width="22.7265625" style="101" customWidth="1"/>
    <col min="521" max="521" width="23.453125" style="101" customWidth="1"/>
    <col min="522" max="522" width="20.453125" style="101" customWidth="1"/>
    <col min="523" max="523" width="15.54296875" style="101" customWidth="1"/>
    <col min="524" max="524" width="23.453125" style="101" customWidth="1"/>
    <col min="525" max="525" width="11.26953125" style="101" customWidth="1"/>
    <col min="526" max="526" width="12.81640625" style="101" customWidth="1"/>
    <col min="527" max="527" width="6.26953125" style="101" customWidth="1"/>
    <col min="528" max="528" width="9.81640625" style="101" customWidth="1"/>
    <col min="529" max="529" width="12.54296875" style="101" customWidth="1"/>
    <col min="530" max="530" width="12.7265625" style="101" customWidth="1"/>
    <col min="531" max="768" width="9.1796875" style="101"/>
    <col min="769" max="769" width="24.7265625" style="101" customWidth="1"/>
    <col min="770" max="770" width="59.1796875" style="101" bestFit="1" customWidth="1"/>
    <col min="771" max="771" width="54.81640625" style="101" customWidth="1"/>
    <col min="772" max="772" width="21.453125" style="101" customWidth="1"/>
    <col min="773" max="773" width="17.54296875" style="101" customWidth="1"/>
    <col min="774" max="774" width="19.1796875" style="101" customWidth="1"/>
    <col min="775" max="775" width="20.54296875" style="101" customWidth="1"/>
    <col min="776" max="776" width="22.7265625" style="101" customWidth="1"/>
    <col min="777" max="777" width="23.453125" style="101" customWidth="1"/>
    <col min="778" max="778" width="20.453125" style="101" customWidth="1"/>
    <col min="779" max="779" width="15.54296875" style="101" customWidth="1"/>
    <col min="780" max="780" width="23.453125" style="101" customWidth="1"/>
    <col min="781" max="781" width="11.26953125" style="101" customWidth="1"/>
    <col min="782" max="782" width="12.81640625" style="101" customWidth="1"/>
    <col min="783" max="783" width="6.26953125" style="101" customWidth="1"/>
    <col min="784" max="784" width="9.81640625" style="101" customWidth="1"/>
    <col min="785" max="785" width="12.54296875" style="101" customWidth="1"/>
    <col min="786" max="786" width="12.7265625" style="101" customWidth="1"/>
    <col min="787" max="1024" width="9.1796875" style="101"/>
    <col min="1025" max="1025" width="24.7265625" style="101" customWidth="1"/>
    <col min="1026" max="1026" width="59.1796875" style="101" bestFit="1" customWidth="1"/>
    <col min="1027" max="1027" width="54.81640625" style="101" customWidth="1"/>
    <col min="1028" max="1028" width="21.453125" style="101" customWidth="1"/>
    <col min="1029" max="1029" width="17.54296875" style="101" customWidth="1"/>
    <col min="1030" max="1030" width="19.1796875" style="101" customWidth="1"/>
    <col min="1031" max="1031" width="20.54296875" style="101" customWidth="1"/>
    <col min="1032" max="1032" width="22.7265625" style="101" customWidth="1"/>
    <col min="1033" max="1033" width="23.453125" style="101" customWidth="1"/>
    <col min="1034" max="1034" width="20.453125" style="101" customWidth="1"/>
    <col min="1035" max="1035" width="15.54296875" style="101" customWidth="1"/>
    <col min="1036" max="1036" width="23.453125" style="101" customWidth="1"/>
    <col min="1037" max="1037" width="11.26953125" style="101" customWidth="1"/>
    <col min="1038" max="1038" width="12.81640625" style="101" customWidth="1"/>
    <col min="1039" max="1039" width="6.26953125" style="101" customWidth="1"/>
    <col min="1040" max="1040" width="9.81640625" style="101" customWidth="1"/>
    <col min="1041" max="1041" width="12.54296875" style="101" customWidth="1"/>
    <col min="1042" max="1042" width="12.7265625" style="101" customWidth="1"/>
    <col min="1043" max="1280" width="9.1796875" style="101"/>
    <col min="1281" max="1281" width="24.7265625" style="101" customWidth="1"/>
    <col min="1282" max="1282" width="59.1796875" style="101" bestFit="1" customWidth="1"/>
    <col min="1283" max="1283" width="54.81640625" style="101" customWidth="1"/>
    <col min="1284" max="1284" width="21.453125" style="101" customWidth="1"/>
    <col min="1285" max="1285" width="17.54296875" style="101" customWidth="1"/>
    <col min="1286" max="1286" width="19.1796875" style="101" customWidth="1"/>
    <col min="1287" max="1287" width="20.54296875" style="101" customWidth="1"/>
    <col min="1288" max="1288" width="22.7265625" style="101" customWidth="1"/>
    <col min="1289" max="1289" width="23.453125" style="101" customWidth="1"/>
    <col min="1290" max="1290" width="20.453125" style="101" customWidth="1"/>
    <col min="1291" max="1291" width="15.54296875" style="101" customWidth="1"/>
    <col min="1292" max="1292" width="23.453125" style="101" customWidth="1"/>
    <col min="1293" max="1293" width="11.26953125" style="101" customWidth="1"/>
    <col min="1294" max="1294" width="12.81640625" style="101" customWidth="1"/>
    <col min="1295" max="1295" width="6.26953125" style="101" customWidth="1"/>
    <col min="1296" max="1296" width="9.81640625" style="101" customWidth="1"/>
    <col min="1297" max="1297" width="12.54296875" style="101" customWidth="1"/>
    <col min="1298" max="1298" width="12.7265625" style="101" customWidth="1"/>
    <col min="1299" max="1536" width="9.1796875" style="101"/>
    <col min="1537" max="1537" width="24.7265625" style="101" customWidth="1"/>
    <col min="1538" max="1538" width="59.1796875" style="101" bestFit="1" customWidth="1"/>
    <col min="1539" max="1539" width="54.81640625" style="101" customWidth="1"/>
    <col min="1540" max="1540" width="21.453125" style="101" customWidth="1"/>
    <col min="1541" max="1541" width="17.54296875" style="101" customWidth="1"/>
    <col min="1542" max="1542" width="19.1796875" style="101" customWidth="1"/>
    <col min="1543" max="1543" width="20.54296875" style="101" customWidth="1"/>
    <col min="1544" max="1544" width="22.7265625" style="101" customWidth="1"/>
    <col min="1545" max="1545" width="23.453125" style="101" customWidth="1"/>
    <col min="1546" max="1546" width="20.453125" style="101" customWidth="1"/>
    <col min="1547" max="1547" width="15.54296875" style="101" customWidth="1"/>
    <col min="1548" max="1548" width="23.453125" style="101" customWidth="1"/>
    <col min="1549" max="1549" width="11.26953125" style="101" customWidth="1"/>
    <col min="1550" max="1550" width="12.81640625" style="101" customWidth="1"/>
    <col min="1551" max="1551" width="6.26953125" style="101" customWidth="1"/>
    <col min="1552" max="1552" width="9.81640625" style="101" customWidth="1"/>
    <col min="1553" max="1553" width="12.54296875" style="101" customWidth="1"/>
    <col min="1554" max="1554" width="12.7265625" style="101" customWidth="1"/>
    <col min="1555" max="1792" width="9.1796875" style="101"/>
    <col min="1793" max="1793" width="24.7265625" style="101" customWidth="1"/>
    <col min="1794" max="1794" width="59.1796875" style="101" bestFit="1" customWidth="1"/>
    <col min="1795" max="1795" width="54.81640625" style="101" customWidth="1"/>
    <col min="1796" max="1796" width="21.453125" style="101" customWidth="1"/>
    <col min="1797" max="1797" width="17.54296875" style="101" customWidth="1"/>
    <col min="1798" max="1798" width="19.1796875" style="101" customWidth="1"/>
    <col min="1799" max="1799" width="20.54296875" style="101" customWidth="1"/>
    <col min="1800" max="1800" width="22.7265625" style="101" customWidth="1"/>
    <col min="1801" max="1801" width="23.453125" style="101" customWidth="1"/>
    <col min="1802" max="1802" width="20.453125" style="101" customWidth="1"/>
    <col min="1803" max="1803" width="15.54296875" style="101" customWidth="1"/>
    <col min="1804" max="1804" width="23.453125" style="101" customWidth="1"/>
    <col min="1805" max="1805" width="11.26953125" style="101" customWidth="1"/>
    <col min="1806" max="1806" width="12.81640625" style="101" customWidth="1"/>
    <col min="1807" max="1807" width="6.26953125" style="101" customWidth="1"/>
    <col min="1808" max="1808" width="9.81640625" style="101" customWidth="1"/>
    <col min="1809" max="1809" width="12.54296875" style="101" customWidth="1"/>
    <col min="1810" max="1810" width="12.7265625" style="101" customWidth="1"/>
    <col min="1811" max="2048" width="9.1796875" style="101"/>
    <col min="2049" max="2049" width="24.7265625" style="101" customWidth="1"/>
    <col min="2050" max="2050" width="59.1796875" style="101" bestFit="1" customWidth="1"/>
    <col min="2051" max="2051" width="54.81640625" style="101" customWidth="1"/>
    <col min="2052" max="2052" width="21.453125" style="101" customWidth="1"/>
    <col min="2053" max="2053" width="17.54296875" style="101" customWidth="1"/>
    <col min="2054" max="2054" width="19.1796875" style="101" customWidth="1"/>
    <col min="2055" max="2055" width="20.54296875" style="101" customWidth="1"/>
    <col min="2056" max="2056" width="22.7265625" style="101" customWidth="1"/>
    <col min="2057" max="2057" width="23.453125" style="101" customWidth="1"/>
    <col min="2058" max="2058" width="20.453125" style="101" customWidth="1"/>
    <col min="2059" max="2059" width="15.54296875" style="101" customWidth="1"/>
    <col min="2060" max="2060" width="23.453125" style="101" customWidth="1"/>
    <col min="2061" max="2061" width="11.26953125" style="101" customWidth="1"/>
    <col min="2062" max="2062" width="12.81640625" style="101" customWidth="1"/>
    <col min="2063" max="2063" width="6.26953125" style="101" customWidth="1"/>
    <col min="2064" max="2064" width="9.81640625" style="101" customWidth="1"/>
    <col min="2065" max="2065" width="12.54296875" style="101" customWidth="1"/>
    <col min="2066" max="2066" width="12.7265625" style="101" customWidth="1"/>
    <col min="2067" max="2304" width="9.1796875" style="101"/>
    <col min="2305" max="2305" width="24.7265625" style="101" customWidth="1"/>
    <col min="2306" max="2306" width="59.1796875" style="101" bestFit="1" customWidth="1"/>
    <col min="2307" max="2307" width="54.81640625" style="101" customWidth="1"/>
    <col min="2308" max="2308" width="21.453125" style="101" customWidth="1"/>
    <col min="2309" max="2309" width="17.54296875" style="101" customWidth="1"/>
    <col min="2310" max="2310" width="19.1796875" style="101" customWidth="1"/>
    <col min="2311" max="2311" width="20.54296875" style="101" customWidth="1"/>
    <col min="2312" max="2312" width="22.7265625" style="101" customWidth="1"/>
    <col min="2313" max="2313" width="23.453125" style="101" customWidth="1"/>
    <col min="2314" max="2314" width="20.453125" style="101" customWidth="1"/>
    <col min="2315" max="2315" width="15.54296875" style="101" customWidth="1"/>
    <col min="2316" max="2316" width="23.453125" style="101" customWidth="1"/>
    <col min="2317" max="2317" width="11.26953125" style="101" customWidth="1"/>
    <col min="2318" max="2318" width="12.81640625" style="101" customWidth="1"/>
    <col min="2319" max="2319" width="6.26953125" style="101" customWidth="1"/>
    <col min="2320" max="2320" width="9.81640625" style="101" customWidth="1"/>
    <col min="2321" max="2321" width="12.54296875" style="101" customWidth="1"/>
    <col min="2322" max="2322" width="12.7265625" style="101" customWidth="1"/>
    <col min="2323" max="2560" width="9.1796875" style="101"/>
    <col min="2561" max="2561" width="24.7265625" style="101" customWidth="1"/>
    <col min="2562" max="2562" width="59.1796875" style="101" bestFit="1" customWidth="1"/>
    <col min="2563" max="2563" width="54.81640625" style="101" customWidth="1"/>
    <col min="2564" max="2564" width="21.453125" style="101" customWidth="1"/>
    <col min="2565" max="2565" width="17.54296875" style="101" customWidth="1"/>
    <col min="2566" max="2566" width="19.1796875" style="101" customWidth="1"/>
    <col min="2567" max="2567" width="20.54296875" style="101" customWidth="1"/>
    <col min="2568" max="2568" width="22.7265625" style="101" customWidth="1"/>
    <col min="2569" max="2569" width="23.453125" style="101" customWidth="1"/>
    <col min="2570" max="2570" width="20.453125" style="101" customWidth="1"/>
    <col min="2571" max="2571" width="15.54296875" style="101" customWidth="1"/>
    <col min="2572" max="2572" width="23.453125" style="101" customWidth="1"/>
    <col min="2573" max="2573" width="11.26953125" style="101" customWidth="1"/>
    <col min="2574" max="2574" width="12.81640625" style="101" customWidth="1"/>
    <col min="2575" max="2575" width="6.26953125" style="101" customWidth="1"/>
    <col min="2576" max="2576" width="9.81640625" style="101" customWidth="1"/>
    <col min="2577" max="2577" width="12.54296875" style="101" customWidth="1"/>
    <col min="2578" max="2578" width="12.7265625" style="101" customWidth="1"/>
    <col min="2579" max="2816" width="9.1796875" style="101"/>
    <col min="2817" max="2817" width="24.7265625" style="101" customWidth="1"/>
    <col min="2818" max="2818" width="59.1796875" style="101" bestFit="1" customWidth="1"/>
    <col min="2819" max="2819" width="54.81640625" style="101" customWidth="1"/>
    <col min="2820" max="2820" width="21.453125" style="101" customWidth="1"/>
    <col min="2821" max="2821" width="17.54296875" style="101" customWidth="1"/>
    <col min="2822" max="2822" width="19.1796875" style="101" customWidth="1"/>
    <col min="2823" max="2823" width="20.54296875" style="101" customWidth="1"/>
    <col min="2824" max="2824" width="22.7265625" style="101" customWidth="1"/>
    <col min="2825" max="2825" width="23.453125" style="101" customWidth="1"/>
    <col min="2826" max="2826" width="20.453125" style="101" customWidth="1"/>
    <col min="2827" max="2827" width="15.54296875" style="101" customWidth="1"/>
    <col min="2828" max="2828" width="23.453125" style="101" customWidth="1"/>
    <col min="2829" max="2829" width="11.26953125" style="101" customWidth="1"/>
    <col min="2830" max="2830" width="12.81640625" style="101" customWidth="1"/>
    <col min="2831" max="2831" width="6.26953125" style="101" customWidth="1"/>
    <col min="2832" max="2832" width="9.81640625" style="101" customWidth="1"/>
    <col min="2833" max="2833" width="12.54296875" style="101" customWidth="1"/>
    <col min="2834" max="2834" width="12.7265625" style="101" customWidth="1"/>
    <col min="2835" max="3072" width="9.1796875" style="101"/>
    <col min="3073" max="3073" width="24.7265625" style="101" customWidth="1"/>
    <col min="3074" max="3074" width="59.1796875" style="101" bestFit="1" customWidth="1"/>
    <col min="3075" max="3075" width="54.81640625" style="101" customWidth="1"/>
    <col min="3076" max="3076" width="21.453125" style="101" customWidth="1"/>
    <col min="3077" max="3077" width="17.54296875" style="101" customWidth="1"/>
    <col min="3078" max="3078" width="19.1796875" style="101" customWidth="1"/>
    <col min="3079" max="3079" width="20.54296875" style="101" customWidth="1"/>
    <col min="3080" max="3080" width="22.7265625" style="101" customWidth="1"/>
    <col min="3081" max="3081" width="23.453125" style="101" customWidth="1"/>
    <col min="3082" max="3082" width="20.453125" style="101" customWidth="1"/>
    <col min="3083" max="3083" width="15.54296875" style="101" customWidth="1"/>
    <col min="3084" max="3084" width="23.453125" style="101" customWidth="1"/>
    <col min="3085" max="3085" width="11.26953125" style="101" customWidth="1"/>
    <col min="3086" max="3086" width="12.81640625" style="101" customWidth="1"/>
    <col min="3087" max="3087" width="6.26953125" style="101" customWidth="1"/>
    <col min="3088" max="3088" width="9.81640625" style="101" customWidth="1"/>
    <col min="3089" max="3089" width="12.54296875" style="101" customWidth="1"/>
    <col min="3090" max="3090" width="12.7265625" style="101" customWidth="1"/>
    <col min="3091" max="3328" width="9.1796875" style="101"/>
    <col min="3329" max="3329" width="24.7265625" style="101" customWidth="1"/>
    <col min="3330" max="3330" width="59.1796875" style="101" bestFit="1" customWidth="1"/>
    <col min="3331" max="3331" width="54.81640625" style="101" customWidth="1"/>
    <col min="3332" max="3332" width="21.453125" style="101" customWidth="1"/>
    <col min="3333" max="3333" width="17.54296875" style="101" customWidth="1"/>
    <col min="3334" max="3334" width="19.1796875" style="101" customWidth="1"/>
    <col min="3335" max="3335" width="20.54296875" style="101" customWidth="1"/>
    <col min="3336" max="3336" width="22.7265625" style="101" customWidth="1"/>
    <col min="3337" max="3337" width="23.453125" style="101" customWidth="1"/>
    <col min="3338" max="3338" width="20.453125" style="101" customWidth="1"/>
    <col min="3339" max="3339" width="15.54296875" style="101" customWidth="1"/>
    <col min="3340" max="3340" width="23.453125" style="101" customWidth="1"/>
    <col min="3341" max="3341" width="11.26953125" style="101" customWidth="1"/>
    <col min="3342" max="3342" width="12.81640625" style="101" customWidth="1"/>
    <col min="3343" max="3343" width="6.26953125" style="101" customWidth="1"/>
    <col min="3344" max="3344" width="9.81640625" style="101" customWidth="1"/>
    <col min="3345" max="3345" width="12.54296875" style="101" customWidth="1"/>
    <col min="3346" max="3346" width="12.7265625" style="101" customWidth="1"/>
    <col min="3347" max="3584" width="9.1796875" style="101"/>
    <col min="3585" max="3585" width="24.7265625" style="101" customWidth="1"/>
    <col min="3586" max="3586" width="59.1796875" style="101" bestFit="1" customWidth="1"/>
    <col min="3587" max="3587" width="54.81640625" style="101" customWidth="1"/>
    <col min="3588" max="3588" width="21.453125" style="101" customWidth="1"/>
    <col min="3589" max="3589" width="17.54296875" style="101" customWidth="1"/>
    <col min="3590" max="3590" width="19.1796875" style="101" customWidth="1"/>
    <col min="3591" max="3591" width="20.54296875" style="101" customWidth="1"/>
    <col min="3592" max="3592" width="22.7265625" style="101" customWidth="1"/>
    <col min="3593" max="3593" width="23.453125" style="101" customWidth="1"/>
    <col min="3594" max="3594" width="20.453125" style="101" customWidth="1"/>
    <col min="3595" max="3595" width="15.54296875" style="101" customWidth="1"/>
    <col min="3596" max="3596" width="23.453125" style="101" customWidth="1"/>
    <col min="3597" max="3597" width="11.26953125" style="101" customWidth="1"/>
    <col min="3598" max="3598" width="12.81640625" style="101" customWidth="1"/>
    <col min="3599" max="3599" width="6.26953125" style="101" customWidth="1"/>
    <col min="3600" max="3600" width="9.81640625" style="101" customWidth="1"/>
    <col min="3601" max="3601" width="12.54296875" style="101" customWidth="1"/>
    <col min="3602" max="3602" width="12.7265625" style="101" customWidth="1"/>
    <col min="3603" max="3840" width="9.1796875" style="101"/>
    <col min="3841" max="3841" width="24.7265625" style="101" customWidth="1"/>
    <col min="3842" max="3842" width="59.1796875" style="101" bestFit="1" customWidth="1"/>
    <col min="3843" max="3843" width="54.81640625" style="101" customWidth="1"/>
    <col min="3844" max="3844" width="21.453125" style="101" customWidth="1"/>
    <col min="3845" max="3845" width="17.54296875" style="101" customWidth="1"/>
    <col min="3846" max="3846" width="19.1796875" style="101" customWidth="1"/>
    <col min="3847" max="3847" width="20.54296875" style="101" customWidth="1"/>
    <col min="3848" max="3848" width="22.7265625" style="101" customWidth="1"/>
    <col min="3849" max="3849" width="23.453125" style="101" customWidth="1"/>
    <col min="3850" max="3850" width="20.453125" style="101" customWidth="1"/>
    <col min="3851" max="3851" width="15.54296875" style="101" customWidth="1"/>
    <col min="3852" max="3852" width="23.453125" style="101" customWidth="1"/>
    <col min="3853" max="3853" width="11.26953125" style="101" customWidth="1"/>
    <col min="3854" max="3854" width="12.81640625" style="101" customWidth="1"/>
    <col min="3855" max="3855" width="6.26953125" style="101" customWidth="1"/>
    <col min="3856" max="3856" width="9.81640625" style="101" customWidth="1"/>
    <col min="3857" max="3857" width="12.54296875" style="101" customWidth="1"/>
    <col min="3858" max="3858" width="12.7265625" style="101" customWidth="1"/>
    <col min="3859" max="4096" width="9.1796875" style="101"/>
    <col min="4097" max="4097" width="24.7265625" style="101" customWidth="1"/>
    <col min="4098" max="4098" width="59.1796875" style="101" bestFit="1" customWidth="1"/>
    <col min="4099" max="4099" width="54.81640625" style="101" customWidth="1"/>
    <col min="4100" max="4100" width="21.453125" style="101" customWidth="1"/>
    <col min="4101" max="4101" width="17.54296875" style="101" customWidth="1"/>
    <col min="4102" max="4102" width="19.1796875" style="101" customWidth="1"/>
    <col min="4103" max="4103" width="20.54296875" style="101" customWidth="1"/>
    <col min="4104" max="4104" width="22.7265625" style="101" customWidth="1"/>
    <col min="4105" max="4105" width="23.453125" style="101" customWidth="1"/>
    <col min="4106" max="4106" width="20.453125" style="101" customWidth="1"/>
    <col min="4107" max="4107" width="15.54296875" style="101" customWidth="1"/>
    <col min="4108" max="4108" width="23.453125" style="101" customWidth="1"/>
    <col min="4109" max="4109" width="11.26953125" style="101" customWidth="1"/>
    <col min="4110" max="4110" width="12.81640625" style="101" customWidth="1"/>
    <col min="4111" max="4111" width="6.26953125" style="101" customWidth="1"/>
    <col min="4112" max="4112" width="9.81640625" style="101" customWidth="1"/>
    <col min="4113" max="4113" width="12.54296875" style="101" customWidth="1"/>
    <col min="4114" max="4114" width="12.7265625" style="101" customWidth="1"/>
    <col min="4115" max="4352" width="9.1796875" style="101"/>
    <col min="4353" max="4353" width="24.7265625" style="101" customWidth="1"/>
    <col min="4354" max="4354" width="59.1796875" style="101" bestFit="1" customWidth="1"/>
    <col min="4355" max="4355" width="54.81640625" style="101" customWidth="1"/>
    <col min="4356" max="4356" width="21.453125" style="101" customWidth="1"/>
    <col min="4357" max="4357" width="17.54296875" style="101" customWidth="1"/>
    <col min="4358" max="4358" width="19.1796875" style="101" customWidth="1"/>
    <col min="4359" max="4359" width="20.54296875" style="101" customWidth="1"/>
    <col min="4360" max="4360" width="22.7265625" style="101" customWidth="1"/>
    <col min="4361" max="4361" width="23.453125" style="101" customWidth="1"/>
    <col min="4362" max="4362" width="20.453125" style="101" customWidth="1"/>
    <col min="4363" max="4363" width="15.54296875" style="101" customWidth="1"/>
    <col min="4364" max="4364" width="23.453125" style="101" customWidth="1"/>
    <col min="4365" max="4365" width="11.26953125" style="101" customWidth="1"/>
    <col min="4366" max="4366" width="12.81640625" style="101" customWidth="1"/>
    <col min="4367" max="4367" width="6.26953125" style="101" customWidth="1"/>
    <col min="4368" max="4368" width="9.81640625" style="101" customWidth="1"/>
    <col min="4369" max="4369" width="12.54296875" style="101" customWidth="1"/>
    <col min="4370" max="4370" width="12.7265625" style="101" customWidth="1"/>
    <col min="4371" max="4608" width="9.1796875" style="101"/>
    <col min="4609" max="4609" width="24.7265625" style="101" customWidth="1"/>
    <col min="4610" max="4610" width="59.1796875" style="101" bestFit="1" customWidth="1"/>
    <col min="4611" max="4611" width="54.81640625" style="101" customWidth="1"/>
    <col min="4612" max="4612" width="21.453125" style="101" customWidth="1"/>
    <col min="4613" max="4613" width="17.54296875" style="101" customWidth="1"/>
    <col min="4614" max="4614" width="19.1796875" style="101" customWidth="1"/>
    <col min="4615" max="4615" width="20.54296875" style="101" customWidth="1"/>
    <col min="4616" max="4616" width="22.7265625" style="101" customWidth="1"/>
    <col min="4617" max="4617" width="23.453125" style="101" customWidth="1"/>
    <col min="4618" max="4618" width="20.453125" style="101" customWidth="1"/>
    <col min="4619" max="4619" width="15.54296875" style="101" customWidth="1"/>
    <col min="4620" max="4620" width="23.453125" style="101" customWidth="1"/>
    <col min="4621" max="4621" width="11.26953125" style="101" customWidth="1"/>
    <col min="4622" max="4622" width="12.81640625" style="101" customWidth="1"/>
    <col min="4623" max="4623" width="6.26953125" style="101" customWidth="1"/>
    <col min="4624" max="4624" width="9.81640625" style="101" customWidth="1"/>
    <col min="4625" max="4625" width="12.54296875" style="101" customWidth="1"/>
    <col min="4626" max="4626" width="12.7265625" style="101" customWidth="1"/>
    <col min="4627" max="4864" width="9.1796875" style="101"/>
    <col min="4865" max="4865" width="24.7265625" style="101" customWidth="1"/>
    <col min="4866" max="4866" width="59.1796875" style="101" bestFit="1" customWidth="1"/>
    <col min="4867" max="4867" width="54.81640625" style="101" customWidth="1"/>
    <col min="4868" max="4868" width="21.453125" style="101" customWidth="1"/>
    <col min="4869" max="4869" width="17.54296875" style="101" customWidth="1"/>
    <col min="4870" max="4870" width="19.1796875" style="101" customWidth="1"/>
    <col min="4871" max="4871" width="20.54296875" style="101" customWidth="1"/>
    <col min="4872" max="4872" width="22.7265625" style="101" customWidth="1"/>
    <col min="4873" max="4873" width="23.453125" style="101" customWidth="1"/>
    <col min="4874" max="4874" width="20.453125" style="101" customWidth="1"/>
    <col min="4875" max="4875" width="15.54296875" style="101" customWidth="1"/>
    <col min="4876" max="4876" width="23.453125" style="101" customWidth="1"/>
    <col min="4877" max="4877" width="11.26953125" style="101" customWidth="1"/>
    <col min="4878" max="4878" width="12.81640625" style="101" customWidth="1"/>
    <col min="4879" max="4879" width="6.26953125" style="101" customWidth="1"/>
    <col min="4880" max="4880" width="9.81640625" style="101" customWidth="1"/>
    <col min="4881" max="4881" width="12.54296875" style="101" customWidth="1"/>
    <col min="4882" max="4882" width="12.7265625" style="101" customWidth="1"/>
    <col min="4883" max="5120" width="9.1796875" style="101"/>
    <col min="5121" max="5121" width="24.7265625" style="101" customWidth="1"/>
    <col min="5122" max="5122" width="59.1796875" style="101" bestFit="1" customWidth="1"/>
    <col min="5123" max="5123" width="54.81640625" style="101" customWidth="1"/>
    <col min="5124" max="5124" width="21.453125" style="101" customWidth="1"/>
    <col min="5125" max="5125" width="17.54296875" style="101" customWidth="1"/>
    <col min="5126" max="5126" width="19.1796875" style="101" customWidth="1"/>
    <col min="5127" max="5127" width="20.54296875" style="101" customWidth="1"/>
    <col min="5128" max="5128" width="22.7265625" style="101" customWidth="1"/>
    <col min="5129" max="5129" width="23.453125" style="101" customWidth="1"/>
    <col min="5130" max="5130" width="20.453125" style="101" customWidth="1"/>
    <col min="5131" max="5131" width="15.54296875" style="101" customWidth="1"/>
    <col min="5132" max="5132" width="23.453125" style="101" customWidth="1"/>
    <col min="5133" max="5133" width="11.26953125" style="101" customWidth="1"/>
    <col min="5134" max="5134" width="12.81640625" style="101" customWidth="1"/>
    <col min="5135" max="5135" width="6.26953125" style="101" customWidth="1"/>
    <col min="5136" max="5136" width="9.81640625" style="101" customWidth="1"/>
    <col min="5137" max="5137" width="12.54296875" style="101" customWidth="1"/>
    <col min="5138" max="5138" width="12.7265625" style="101" customWidth="1"/>
    <col min="5139" max="5376" width="9.1796875" style="101"/>
    <col min="5377" max="5377" width="24.7265625" style="101" customWidth="1"/>
    <col min="5378" max="5378" width="59.1796875" style="101" bestFit="1" customWidth="1"/>
    <col min="5379" max="5379" width="54.81640625" style="101" customWidth="1"/>
    <col min="5380" max="5380" width="21.453125" style="101" customWidth="1"/>
    <col min="5381" max="5381" width="17.54296875" style="101" customWidth="1"/>
    <col min="5382" max="5382" width="19.1796875" style="101" customWidth="1"/>
    <col min="5383" max="5383" width="20.54296875" style="101" customWidth="1"/>
    <col min="5384" max="5384" width="22.7265625" style="101" customWidth="1"/>
    <col min="5385" max="5385" width="23.453125" style="101" customWidth="1"/>
    <col min="5386" max="5386" width="20.453125" style="101" customWidth="1"/>
    <col min="5387" max="5387" width="15.54296875" style="101" customWidth="1"/>
    <col min="5388" max="5388" width="23.453125" style="101" customWidth="1"/>
    <col min="5389" max="5389" width="11.26953125" style="101" customWidth="1"/>
    <col min="5390" max="5390" width="12.81640625" style="101" customWidth="1"/>
    <col min="5391" max="5391" width="6.26953125" style="101" customWidth="1"/>
    <col min="5392" max="5392" width="9.81640625" style="101" customWidth="1"/>
    <col min="5393" max="5393" width="12.54296875" style="101" customWidth="1"/>
    <col min="5394" max="5394" width="12.7265625" style="101" customWidth="1"/>
    <col min="5395" max="5632" width="9.1796875" style="101"/>
    <col min="5633" max="5633" width="24.7265625" style="101" customWidth="1"/>
    <col min="5634" max="5634" width="59.1796875" style="101" bestFit="1" customWidth="1"/>
    <col min="5635" max="5635" width="54.81640625" style="101" customWidth="1"/>
    <col min="5636" max="5636" width="21.453125" style="101" customWidth="1"/>
    <col min="5637" max="5637" width="17.54296875" style="101" customWidth="1"/>
    <col min="5638" max="5638" width="19.1796875" style="101" customWidth="1"/>
    <col min="5639" max="5639" width="20.54296875" style="101" customWidth="1"/>
    <col min="5640" max="5640" width="22.7265625" style="101" customWidth="1"/>
    <col min="5641" max="5641" width="23.453125" style="101" customWidth="1"/>
    <col min="5642" max="5642" width="20.453125" style="101" customWidth="1"/>
    <col min="5643" max="5643" width="15.54296875" style="101" customWidth="1"/>
    <col min="5644" max="5644" width="23.453125" style="101" customWidth="1"/>
    <col min="5645" max="5645" width="11.26953125" style="101" customWidth="1"/>
    <col min="5646" max="5646" width="12.81640625" style="101" customWidth="1"/>
    <col min="5647" max="5647" width="6.26953125" style="101" customWidth="1"/>
    <col min="5648" max="5648" width="9.81640625" style="101" customWidth="1"/>
    <col min="5649" max="5649" width="12.54296875" style="101" customWidth="1"/>
    <col min="5650" max="5650" width="12.7265625" style="101" customWidth="1"/>
    <col min="5651" max="5888" width="9.1796875" style="101"/>
    <col min="5889" max="5889" width="24.7265625" style="101" customWidth="1"/>
    <col min="5890" max="5890" width="59.1796875" style="101" bestFit="1" customWidth="1"/>
    <col min="5891" max="5891" width="54.81640625" style="101" customWidth="1"/>
    <col min="5892" max="5892" width="21.453125" style="101" customWidth="1"/>
    <col min="5893" max="5893" width="17.54296875" style="101" customWidth="1"/>
    <col min="5894" max="5894" width="19.1796875" style="101" customWidth="1"/>
    <col min="5895" max="5895" width="20.54296875" style="101" customWidth="1"/>
    <col min="5896" max="5896" width="22.7265625" style="101" customWidth="1"/>
    <col min="5897" max="5897" width="23.453125" style="101" customWidth="1"/>
    <col min="5898" max="5898" width="20.453125" style="101" customWidth="1"/>
    <col min="5899" max="5899" width="15.54296875" style="101" customWidth="1"/>
    <col min="5900" max="5900" width="23.453125" style="101" customWidth="1"/>
    <col min="5901" max="5901" width="11.26953125" style="101" customWidth="1"/>
    <col min="5902" max="5902" width="12.81640625" style="101" customWidth="1"/>
    <col min="5903" max="5903" width="6.26953125" style="101" customWidth="1"/>
    <col min="5904" max="5904" width="9.81640625" style="101" customWidth="1"/>
    <col min="5905" max="5905" width="12.54296875" style="101" customWidth="1"/>
    <col min="5906" max="5906" width="12.7265625" style="101" customWidth="1"/>
    <col min="5907" max="6144" width="9.1796875" style="101"/>
    <col min="6145" max="6145" width="24.7265625" style="101" customWidth="1"/>
    <col min="6146" max="6146" width="59.1796875" style="101" bestFit="1" customWidth="1"/>
    <col min="6147" max="6147" width="54.81640625" style="101" customWidth="1"/>
    <col min="6148" max="6148" width="21.453125" style="101" customWidth="1"/>
    <col min="6149" max="6149" width="17.54296875" style="101" customWidth="1"/>
    <col min="6150" max="6150" width="19.1796875" style="101" customWidth="1"/>
    <col min="6151" max="6151" width="20.54296875" style="101" customWidth="1"/>
    <col min="6152" max="6152" width="22.7265625" style="101" customWidth="1"/>
    <col min="6153" max="6153" width="23.453125" style="101" customWidth="1"/>
    <col min="6154" max="6154" width="20.453125" style="101" customWidth="1"/>
    <col min="6155" max="6155" width="15.54296875" style="101" customWidth="1"/>
    <col min="6156" max="6156" width="23.453125" style="101" customWidth="1"/>
    <col min="6157" max="6157" width="11.26953125" style="101" customWidth="1"/>
    <col min="6158" max="6158" width="12.81640625" style="101" customWidth="1"/>
    <col min="6159" max="6159" width="6.26953125" style="101" customWidth="1"/>
    <col min="6160" max="6160" width="9.81640625" style="101" customWidth="1"/>
    <col min="6161" max="6161" width="12.54296875" style="101" customWidth="1"/>
    <col min="6162" max="6162" width="12.7265625" style="101" customWidth="1"/>
    <col min="6163" max="6400" width="9.1796875" style="101"/>
    <col min="6401" max="6401" width="24.7265625" style="101" customWidth="1"/>
    <col min="6402" max="6402" width="59.1796875" style="101" bestFit="1" customWidth="1"/>
    <col min="6403" max="6403" width="54.81640625" style="101" customWidth="1"/>
    <col min="6404" max="6404" width="21.453125" style="101" customWidth="1"/>
    <col min="6405" max="6405" width="17.54296875" style="101" customWidth="1"/>
    <col min="6406" max="6406" width="19.1796875" style="101" customWidth="1"/>
    <col min="6407" max="6407" width="20.54296875" style="101" customWidth="1"/>
    <col min="6408" max="6408" width="22.7265625" style="101" customWidth="1"/>
    <col min="6409" max="6409" width="23.453125" style="101" customWidth="1"/>
    <col min="6410" max="6410" width="20.453125" style="101" customWidth="1"/>
    <col min="6411" max="6411" width="15.54296875" style="101" customWidth="1"/>
    <col min="6412" max="6412" width="23.453125" style="101" customWidth="1"/>
    <col min="6413" max="6413" width="11.26953125" style="101" customWidth="1"/>
    <col min="6414" max="6414" width="12.81640625" style="101" customWidth="1"/>
    <col min="6415" max="6415" width="6.26953125" style="101" customWidth="1"/>
    <col min="6416" max="6416" width="9.81640625" style="101" customWidth="1"/>
    <col min="6417" max="6417" width="12.54296875" style="101" customWidth="1"/>
    <col min="6418" max="6418" width="12.7265625" style="101" customWidth="1"/>
    <col min="6419" max="6656" width="9.1796875" style="101"/>
    <col min="6657" max="6657" width="24.7265625" style="101" customWidth="1"/>
    <col min="6658" max="6658" width="59.1796875" style="101" bestFit="1" customWidth="1"/>
    <col min="6659" max="6659" width="54.81640625" style="101" customWidth="1"/>
    <col min="6660" max="6660" width="21.453125" style="101" customWidth="1"/>
    <col min="6661" max="6661" width="17.54296875" style="101" customWidth="1"/>
    <col min="6662" max="6662" width="19.1796875" style="101" customWidth="1"/>
    <col min="6663" max="6663" width="20.54296875" style="101" customWidth="1"/>
    <col min="6664" max="6664" width="22.7265625" style="101" customWidth="1"/>
    <col min="6665" max="6665" width="23.453125" style="101" customWidth="1"/>
    <col min="6666" max="6666" width="20.453125" style="101" customWidth="1"/>
    <col min="6667" max="6667" width="15.54296875" style="101" customWidth="1"/>
    <col min="6668" max="6668" width="23.453125" style="101" customWidth="1"/>
    <col min="6669" max="6669" width="11.26953125" style="101" customWidth="1"/>
    <col min="6670" max="6670" width="12.81640625" style="101" customWidth="1"/>
    <col min="6671" max="6671" width="6.26953125" style="101" customWidth="1"/>
    <col min="6672" max="6672" width="9.81640625" style="101" customWidth="1"/>
    <col min="6673" max="6673" width="12.54296875" style="101" customWidth="1"/>
    <col min="6674" max="6674" width="12.7265625" style="101" customWidth="1"/>
    <col min="6675" max="6912" width="9.1796875" style="101"/>
    <col min="6913" max="6913" width="24.7265625" style="101" customWidth="1"/>
    <col min="6914" max="6914" width="59.1796875" style="101" bestFit="1" customWidth="1"/>
    <col min="6915" max="6915" width="54.81640625" style="101" customWidth="1"/>
    <col min="6916" max="6916" width="21.453125" style="101" customWidth="1"/>
    <col min="6917" max="6917" width="17.54296875" style="101" customWidth="1"/>
    <col min="6918" max="6918" width="19.1796875" style="101" customWidth="1"/>
    <col min="6919" max="6919" width="20.54296875" style="101" customWidth="1"/>
    <col min="6920" max="6920" width="22.7265625" style="101" customWidth="1"/>
    <col min="6921" max="6921" width="23.453125" style="101" customWidth="1"/>
    <col min="6922" max="6922" width="20.453125" style="101" customWidth="1"/>
    <col min="6923" max="6923" width="15.54296875" style="101" customWidth="1"/>
    <col min="6924" max="6924" width="23.453125" style="101" customWidth="1"/>
    <col min="6925" max="6925" width="11.26953125" style="101" customWidth="1"/>
    <col min="6926" max="6926" width="12.81640625" style="101" customWidth="1"/>
    <col min="6927" max="6927" width="6.26953125" style="101" customWidth="1"/>
    <col min="6928" max="6928" width="9.81640625" style="101" customWidth="1"/>
    <col min="6929" max="6929" width="12.54296875" style="101" customWidth="1"/>
    <col min="6930" max="6930" width="12.7265625" style="101" customWidth="1"/>
    <col min="6931" max="7168" width="9.1796875" style="101"/>
    <col min="7169" max="7169" width="24.7265625" style="101" customWidth="1"/>
    <col min="7170" max="7170" width="59.1796875" style="101" bestFit="1" customWidth="1"/>
    <col min="7171" max="7171" width="54.81640625" style="101" customWidth="1"/>
    <col min="7172" max="7172" width="21.453125" style="101" customWidth="1"/>
    <col min="7173" max="7173" width="17.54296875" style="101" customWidth="1"/>
    <col min="7174" max="7174" width="19.1796875" style="101" customWidth="1"/>
    <col min="7175" max="7175" width="20.54296875" style="101" customWidth="1"/>
    <col min="7176" max="7176" width="22.7265625" style="101" customWidth="1"/>
    <col min="7177" max="7177" width="23.453125" style="101" customWidth="1"/>
    <col min="7178" max="7178" width="20.453125" style="101" customWidth="1"/>
    <col min="7179" max="7179" width="15.54296875" style="101" customWidth="1"/>
    <col min="7180" max="7180" width="23.453125" style="101" customWidth="1"/>
    <col min="7181" max="7181" width="11.26953125" style="101" customWidth="1"/>
    <col min="7182" max="7182" width="12.81640625" style="101" customWidth="1"/>
    <col min="7183" max="7183" width="6.26953125" style="101" customWidth="1"/>
    <col min="7184" max="7184" width="9.81640625" style="101" customWidth="1"/>
    <col min="7185" max="7185" width="12.54296875" style="101" customWidth="1"/>
    <col min="7186" max="7186" width="12.7265625" style="101" customWidth="1"/>
    <col min="7187" max="7424" width="9.1796875" style="101"/>
    <col min="7425" max="7425" width="24.7265625" style="101" customWidth="1"/>
    <col min="7426" max="7426" width="59.1796875" style="101" bestFit="1" customWidth="1"/>
    <col min="7427" max="7427" width="54.81640625" style="101" customWidth="1"/>
    <col min="7428" max="7428" width="21.453125" style="101" customWidth="1"/>
    <col min="7429" max="7429" width="17.54296875" style="101" customWidth="1"/>
    <col min="7430" max="7430" width="19.1796875" style="101" customWidth="1"/>
    <col min="7431" max="7431" width="20.54296875" style="101" customWidth="1"/>
    <col min="7432" max="7432" width="22.7265625" style="101" customWidth="1"/>
    <col min="7433" max="7433" width="23.453125" style="101" customWidth="1"/>
    <col min="7434" max="7434" width="20.453125" style="101" customWidth="1"/>
    <col min="7435" max="7435" width="15.54296875" style="101" customWidth="1"/>
    <col min="7436" max="7436" width="23.453125" style="101" customWidth="1"/>
    <col min="7437" max="7437" width="11.26953125" style="101" customWidth="1"/>
    <col min="7438" max="7438" width="12.81640625" style="101" customWidth="1"/>
    <col min="7439" max="7439" width="6.26953125" style="101" customWidth="1"/>
    <col min="7440" max="7440" width="9.81640625" style="101" customWidth="1"/>
    <col min="7441" max="7441" width="12.54296875" style="101" customWidth="1"/>
    <col min="7442" max="7442" width="12.7265625" style="101" customWidth="1"/>
    <col min="7443" max="7680" width="9.1796875" style="101"/>
    <col min="7681" max="7681" width="24.7265625" style="101" customWidth="1"/>
    <col min="7682" max="7682" width="59.1796875" style="101" bestFit="1" customWidth="1"/>
    <col min="7683" max="7683" width="54.81640625" style="101" customWidth="1"/>
    <col min="7684" max="7684" width="21.453125" style="101" customWidth="1"/>
    <col min="7685" max="7685" width="17.54296875" style="101" customWidth="1"/>
    <col min="7686" max="7686" width="19.1796875" style="101" customWidth="1"/>
    <col min="7687" max="7687" width="20.54296875" style="101" customWidth="1"/>
    <col min="7688" max="7688" width="22.7265625" style="101" customWidth="1"/>
    <col min="7689" max="7689" width="23.453125" style="101" customWidth="1"/>
    <col min="7690" max="7690" width="20.453125" style="101" customWidth="1"/>
    <col min="7691" max="7691" width="15.54296875" style="101" customWidth="1"/>
    <col min="7692" max="7692" width="23.453125" style="101" customWidth="1"/>
    <col min="7693" max="7693" width="11.26953125" style="101" customWidth="1"/>
    <col min="7694" max="7694" width="12.81640625" style="101" customWidth="1"/>
    <col min="7695" max="7695" width="6.26953125" style="101" customWidth="1"/>
    <col min="7696" max="7696" width="9.81640625" style="101" customWidth="1"/>
    <col min="7697" max="7697" width="12.54296875" style="101" customWidth="1"/>
    <col min="7698" max="7698" width="12.7265625" style="101" customWidth="1"/>
    <col min="7699" max="7936" width="9.1796875" style="101"/>
    <col min="7937" max="7937" width="24.7265625" style="101" customWidth="1"/>
    <col min="7938" max="7938" width="59.1796875" style="101" bestFit="1" customWidth="1"/>
    <col min="7939" max="7939" width="54.81640625" style="101" customWidth="1"/>
    <col min="7940" max="7940" width="21.453125" style="101" customWidth="1"/>
    <col min="7941" max="7941" width="17.54296875" style="101" customWidth="1"/>
    <col min="7942" max="7942" width="19.1796875" style="101" customWidth="1"/>
    <col min="7943" max="7943" width="20.54296875" style="101" customWidth="1"/>
    <col min="7944" max="7944" width="22.7265625" style="101" customWidth="1"/>
    <col min="7945" max="7945" width="23.453125" style="101" customWidth="1"/>
    <col min="7946" max="7946" width="20.453125" style="101" customWidth="1"/>
    <col min="7947" max="7947" width="15.54296875" style="101" customWidth="1"/>
    <col min="7948" max="7948" width="23.453125" style="101" customWidth="1"/>
    <col min="7949" max="7949" width="11.26953125" style="101" customWidth="1"/>
    <col min="7950" max="7950" width="12.81640625" style="101" customWidth="1"/>
    <col min="7951" max="7951" width="6.26953125" style="101" customWidth="1"/>
    <col min="7952" max="7952" width="9.81640625" style="101" customWidth="1"/>
    <col min="7953" max="7953" width="12.54296875" style="101" customWidth="1"/>
    <col min="7954" max="7954" width="12.7265625" style="101" customWidth="1"/>
    <col min="7955" max="8192" width="9.1796875" style="101"/>
    <col min="8193" max="8193" width="24.7265625" style="101" customWidth="1"/>
    <col min="8194" max="8194" width="59.1796875" style="101" bestFit="1" customWidth="1"/>
    <col min="8195" max="8195" width="54.81640625" style="101" customWidth="1"/>
    <col min="8196" max="8196" width="21.453125" style="101" customWidth="1"/>
    <col min="8197" max="8197" width="17.54296875" style="101" customWidth="1"/>
    <col min="8198" max="8198" width="19.1796875" style="101" customWidth="1"/>
    <col min="8199" max="8199" width="20.54296875" style="101" customWidth="1"/>
    <col min="8200" max="8200" width="22.7265625" style="101" customWidth="1"/>
    <col min="8201" max="8201" width="23.453125" style="101" customWidth="1"/>
    <col min="8202" max="8202" width="20.453125" style="101" customWidth="1"/>
    <col min="8203" max="8203" width="15.54296875" style="101" customWidth="1"/>
    <col min="8204" max="8204" width="23.453125" style="101" customWidth="1"/>
    <col min="8205" max="8205" width="11.26953125" style="101" customWidth="1"/>
    <col min="8206" max="8206" width="12.81640625" style="101" customWidth="1"/>
    <col min="8207" max="8207" width="6.26953125" style="101" customWidth="1"/>
    <col min="8208" max="8208" width="9.81640625" style="101" customWidth="1"/>
    <col min="8209" max="8209" width="12.54296875" style="101" customWidth="1"/>
    <col min="8210" max="8210" width="12.7265625" style="101" customWidth="1"/>
    <col min="8211" max="8448" width="9.1796875" style="101"/>
    <col min="8449" max="8449" width="24.7265625" style="101" customWidth="1"/>
    <col min="8450" max="8450" width="59.1796875" style="101" bestFit="1" customWidth="1"/>
    <col min="8451" max="8451" width="54.81640625" style="101" customWidth="1"/>
    <col min="8452" max="8452" width="21.453125" style="101" customWidth="1"/>
    <col min="8453" max="8453" width="17.54296875" style="101" customWidth="1"/>
    <col min="8454" max="8454" width="19.1796875" style="101" customWidth="1"/>
    <col min="8455" max="8455" width="20.54296875" style="101" customWidth="1"/>
    <col min="8456" max="8456" width="22.7265625" style="101" customWidth="1"/>
    <col min="8457" max="8457" width="23.453125" style="101" customWidth="1"/>
    <col min="8458" max="8458" width="20.453125" style="101" customWidth="1"/>
    <col min="8459" max="8459" width="15.54296875" style="101" customWidth="1"/>
    <col min="8460" max="8460" width="23.453125" style="101" customWidth="1"/>
    <col min="8461" max="8461" width="11.26953125" style="101" customWidth="1"/>
    <col min="8462" max="8462" width="12.81640625" style="101" customWidth="1"/>
    <col min="8463" max="8463" width="6.26953125" style="101" customWidth="1"/>
    <col min="8464" max="8464" width="9.81640625" style="101" customWidth="1"/>
    <col min="8465" max="8465" width="12.54296875" style="101" customWidth="1"/>
    <col min="8466" max="8466" width="12.7265625" style="101" customWidth="1"/>
    <col min="8467" max="8704" width="9.1796875" style="101"/>
    <col min="8705" max="8705" width="24.7265625" style="101" customWidth="1"/>
    <col min="8706" max="8706" width="59.1796875" style="101" bestFit="1" customWidth="1"/>
    <col min="8707" max="8707" width="54.81640625" style="101" customWidth="1"/>
    <col min="8708" max="8708" width="21.453125" style="101" customWidth="1"/>
    <col min="8709" max="8709" width="17.54296875" style="101" customWidth="1"/>
    <col min="8710" max="8710" width="19.1796875" style="101" customWidth="1"/>
    <col min="8711" max="8711" width="20.54296875" style="101" customWidth="1"/>
    <col min="8712" max="8712" width="22.7265625" style="101" customWidth="1"/>
    <col min="8713" max="8713" width="23.453125" style="101" customWidth="1"/>
    <col min="8714" max="8714" width="20.453125" style="101" customWidth="1"/>
    <col min="8715" max="8715" width="15.54296875" style="101" customWidth="1"/>
    <col min="8716" max="8716" width="23.453125" style="101" customWidth="1"/>
    <col min="8717" max="8717" width="11.26953125" style="101" customWidth="1"/>
    <col min="8718" max="8718" width="12.81640625" style="101" customWidth="1"/>
    <col min="8719" max="8719" width="6.26953125" style="101" customWidth="1"/>
    <col min="8720" max="8720" width="9.81640625" style="101" customWidth="1"/>
    <col min="8721" max="8721" width="12.54296875" style="101" customWidth="1"/>
    <col min="8722" max="8722" width="12.7265625" style="101" customWidth="1"/>
    <col min="8723" max="8960" width="9.1796875" style="101"/>
    <col min="8961" max="8961" width="24.7265625" style="101" customWidth="1"/>
    <col min="8962" max="8962" width="59.1796875" style="101" bestFit="1" customWidth="1"/>
    <col min="8963" max="8963" width="54.81640625" style="101" customWidth="1"/>
    <col min="8964" max="8964" width="21.453125" style="101" customWidth="1"/>
    <col min="8965" max="8965" width="17.54296875" style="101" customWidth="1"/>
    <col min="8966" max="8966" width="19.1796875" style="101" customWidth="1"/>
    <col min="8967" max="8967" width="20.54296875" style="101" customWidth="1"/>
    <col min="8968" max="8968" width="22.7265625" style="101" customWidth="1"/>
    <col min="8969" max="8969" width="23.453125" style="101" customWidth="1"/>
    <col min="8970" max="8970" width="20.453125" style="101" customWidth="1"/>
    <col min="8971" max="8971" width="15.54296875" style="101" customWidth="1"/>
    <col min="8972" max="8972" width="23.453125" style="101" customWidth="1"/>
    <col min="8973" max="8973" width="11.26953125" style="101" customWidth="1"/>
    <col min="8974" max="8974" width="12.81640625" style="101" customWidth="1"/>
    <col min="8975" max="8975" width="6.26953125" style="101" customWidth="1"/>
    <col min="8976" max="8976" width="9.81640625" style="101" customWidth="1"/>
    <col min="8977" max="8977" width="12.54296875" style="101" customWidth="1"/>
    <col min="8978" max="8978" width="12.7265625" style="101" customWidth="1"/>
    <col min="8979" max="9216" width="9.1796875" style="101"/>
    <col min="9217" max="9217" width="24.7265625" style="101" customWidth="1"/>
    <col min="9218" max="9218" width="59.1796875" style="101" bestFit="1" customWidth="1"/>
    <col min="9219" max="9219" width="54.81640625" style="101" customWidth="1"/>
    <col min="9220" max="9220" width="21.453125" style="101" customWidth="1"/>
    <col min="9221" max="9221" width="17.54296875" style="101" customWidth="1"/>
    <col min="9222" max="9222" width="19.1796875" style="101" customWidth="1"/>
    <col min="9223" max="9223" width="20.54296875" style="101" customWidth="1"/>
    <col min="9224" max="9224" width="22.7265625" style="101" customWidth="1"/>
    <col min="9225" max="9225" width="23.453125" style="101" customWidth="1"/>
    <col min="9226" max="9226" width="20.453125" style="101" customWidth="1"/>
    <col min="9227" max="9227" width="15.54296875" style="101" customWidth="1"/>
    <col min="9228" max="9228" width="23.453125" style="101" customWidth="1"/>
    <col min="9229" max="9229" width="11.26953125" style="101" customWidth="1"/>
    <col min="9230" max="9230" width="12.81640625" style="101" customWidth="1"/>
    <col min="9231" max="9231" width="6.26953125" style="101" customWidth="1"/>
    <col min="9232" max="9232" width="9.81640625" style="101" customWidth="1"/>
    <col min="9233" max="9233" width="12.54296875" style="101" customWidth="1"/>
    <col min="9234" max="9234" width="12.7265625" style="101" customWidth="1"/>
    <col min="9235" max="9472" width="9.1796875" style="101"/>
    <col min="9473" max="9473" width="24.7265625" style="101" customWidth="1"/>
    <col min="9474" max="9474" width="59.1796875" style="101" bestFit="1" customWidth="1"/>
    <col min="9475" max="9475" width="54.81640625" style="101" customWidth="1"/>
    <col min="9476" max="9476" width="21.453125" style="101" customWidth="1"/>
    <col min="9477" max="9477" width="17.54296875" style="101" customWidth="1"/>
    <col min="9478" max="9478" width="19.1796875" style="101" customWidth="1"/>
    <col min="9479" max="9479" width="20.54296875" style="101" customWidth="1"/>
    <col min="9480" max="9480" width="22.7265625" style="101" customWidth="1"/>
    <col min="9481" max="9481" width="23.453125" style="101" customWidth="1"/>
    <col min="9482" max="9482" width="20.453125" style="101" customWidth="1"/>
    <col min="9483" max="9483" width="15.54296875" style="101" customWidth="1"/>
    <col min="9484" max="9484" width="23.453125" style="101" customWidth="1"/>
    <col min="9485" max="9485" width="11.26953125" style="101" customWidth="1"/>
    <col min="9486" max="9486" width="12.81640625" style="101" customWidth="1"/>
    <col min="9487" max="9487" width="6.26953125" style="101" customWidth="1"/>
    <col min="9488" max="9488" width="9.81640625" style="101" customWidth="1"/>
    <col min="9489" max="9489" width="12.54296875" style="101" customWidth="1"/>
    <col min="9490" max="9490" width="12.7265625" style="101" customWidth="1"/>
    <col min="9491" max="9728" width="9.1796875" style="101"/>
    <col min="9729" max="9729" width="24.7265625" style="101" customWidth="1"/>
    <col min="9730" max="9730" width="59.1796875" style="101" bestFit="1" customWidth="1"/>
    <col min="9731" max="9731" width="54.81640625" style="101" customWidth="1"/>
    <col min="9732" max="9732" width="21.453125" style="101" customWidth="1"/>
    <col min="9733" max="9733" width="17.54296875" style="101" customWidth="1"/>
    <col min="9734" max="9734" width="19.1796875" style="101" customWidth="1"/>
    <col min="9735" max="9735" width="20.54296875" style="101" customWidth="1"/>
    <col min="9736" max="9736" width="22.7265625" style="101" customWidth="1"/>
    <col min="9737" max="9737" width="23.453125" style="101" customWidth="1"/>
    <col min="9738" max="9738" width="20.453125" style="101" customWidth="1"/>
    <col min="9739" max="9739" width="15.54296875" style="101" customWidth="1"/>
    <col min="9740" max="9740" width="23.453125" style="101" customWidth="1"/>
    <col min="9741" max="9741" width="11.26953125" style="101" customWidth="1"/>
    <col min="9742" max="9742" width="12.81640625" style="101" customWidth="1"/>
    <col min="9743" max="9743" width="6.26953125" style="101" customWidth="1"/>
    <col min="9744" max="9744" width="9.81640625" style="101" customWidth="1"/>
    <col min="9745" max="9745" width="12.54296875" style="101" customWidth="1"/>
    <col min="9746" max="9746" width="12.7265625" style="101" customWidth="1"/>
    <col min="9747" max="9984" width="9.1796875" style="101"/>
    <col min="9985" max="9985" width="24.7265625" style="101" customWidth="1"/>
    <col min="9986" max="9986" width="59.1796875" style="101" bestFit="1" customWidth="1"/>
    <col min="9987" max="9987" width="54.81640625" style="101" customWidth="1"/>
    <col min="9988" max="9988" width="21.453125" style="101" customWidth="1"/>
    <col min="9989" max="9989" width="17.54296875" style="101" customWidth="1"/>
    <col min="9990" max="9990" width="19.1796875" style="101" customWidth="1"/>
    <col min="9991" max="9991" width="20.54296875" style="101" customWidth="1"/>
    <col min="9992" max="9992" width="22.7265625" style="101" customWidth="1"/>
    <col min="9993" max="9993" width="23.453125" style="101" customWidth="1"/>
    <col min="9994" max="9994" width="20.453125" style="101" customWidth="1"/>
    <col min="9995" max="9995" width="15.54296875" style="101" customWidth="1"/>
    <col min="9996" max="9996" width="23.453125" style="101" customWidth="1"/>
    <col min="9997" max="9997" width="11.26953125" style="101" customWidth="1"/>
    <col min="9998" max="9998" width="12.81640625" style="101" customWidth="1"/>
    <col min="9999" max="9999" width="6.26953125" style="101" customWidth="1"/>
    <col min="10000" max="10000" width="9.81640625" style="101" customWidth="1"/>
    <col min="10001" max="10001" width="12.54296875" style="101" customWidth="1"/>
    <col min="10002" max="10002" width="12.7265625" style="101" customWidth="1"/>
    <col min="10003" max="10240" width="9.1796875" style="101"/>
    <col min="10241" max="10241" width="24.7265625" style="101" customWidth="1"/>
    <col min="10242" max="10242" width="59.1796875" style="101" bestFit="1" customWidth="1"/>
    <col min="10243" max="10243" width="54.81640625" style="101" customWidth="1"/>
    <col min="10244" max="10244" width="21.453125" style="101" customWidth="1"/>
    <col min="10245" max="10245" width="17.54296875" style="101" customWidth="1"/>
    <col min="10246" max="10246" width="19.1796875" style="101" customWidth="1"/>
    <col min="10247" max="10247" width="20.54296875" style="101" customWidth="1"/>
    <col min="10248" max="10248" width="22.7265625" style="101" customWidth="1"/>
    <col min="10249" max="10249" width="23.453125" style="101" customWidth="1"/>
    <col min="10250" max="10250" width="20.453125" style="101" customWidth="1"/>
    <col min="10251" max="10251" width="15.54296875" style="101" customWidth="1"/>
    <col min="10252" max="10252" width="23.453125" style="101" customWidth="1"/>
    <col min="10253" max="10253" width="11.26953125" style="101" customWidth="1"/>
    <col min="10254" max="10254" width="12.81640625" style="101" customWidth="1"/>
    <col min="10255" max="10255" width="6.26953125" style="101" customWidth="1"/>
    <col min="10256" max="10256" width="9.81640625" style="101" customWidth="1"/>
    <col min="10257" max="10257" width="12.54296875" style="101" customWidth="1"/>
    <col min="10258" max="10258" width="12.7265625" style="101" customWidth="1"/>
    <col min="10259" max="10496" width="9.1796875" style="101"/>
    <col min="10497" max="10497" width="24.7265625" style="101" customWidth="1"/>
    <col min="10498" max="10498" width="59.1796875" style="101" bestFit="1" customWidth="1"/>
    <col min="10499" max="10499" width="54.81640625" style="101" customWidth="1"/>
    <col min="10500" max="10500" width="21.453125" style="101" customWidth="1"/>
    <col min="10501" max="10501" width="17.54296875" style="101" customWidth="1"/>
    <col min="10502" max="10502" width="19.1796875" style="101" customWidth="1"/>
    <col min="10503" max="10503" width="20.54296875" style="101" customWidth="1"/>
    <col min="10504" max="10504" width="22.7265625" style="101" customWidth="1"/>
    <col min="10505" max="10505" width="23.453125" style="101" customWidth="1"/>
    <col min="10506" max="10506" width="20.453125" style="101" customWidth="1"/>
    <col min="10507" max="10507" width="15.54296875" style="101" customWidth="1"/>
    <col min="10508" max="10508" width="23.453125" style="101" customWidth="1"/>
    <col min="10509" max="10509" width="11.26953125" style="101" customWidth="1"/>
    <col min="10510" max="10510" width="12.81640625" style="101" customWidth="1"/>
    <col min="10511" max="10511" width="6.26953125" style="101" customWidth="1"/>
    <col min="10512" max="10512" width="9.81640625" style="101" customWidth="1"/>
    <col min="10513" max="10513" width="12.54296875" style="101" customWidth="1"/>
    <col min="10514" max="10514" width="12.7265625" style="101" customWidth="1"/>
    <col min="10515" max="10752" width="9.1796875" style="101"/>
    <col min="10753" max="10753" width="24.7265625" style="101" customWidth="1"/>
    <col min="10754" max="10754" width="59.1796875" style="101" bestFit="1" customWidth="1"/>
    <col min="10755" max="10755" width="54.81640625" style="101" customWidth="1"/>
    <col min="10756" max="10756" width="21.453125" style="101" customWidth="1"/>
    <col min="10757" max="10757" width="17.54296875" style="101" customWidth="1"/>
    <col min="10758" max="10758" width="19.1796875" style="101" customWidth="1"/>
    <col min="10759" max="10759" width="20.54296875" style="101" customWidth="1"/>
    <col min="10760" max="10760" width="22.7265625" style="101" customWidth="1"/>
    <col min="10761" max="10761" width="23.453125" style="101" customWidth="1"/>
    <col min="10762" max="10762" width="20.453125" style="101" customWidth="1"/>
    <col min="10763" max="10763" width="15.54296875" style="101" customWidth="1"/>
    <col min="10764" max="10764" width="23.453125" style="101" customWidth="1"/>
    <col min="10765" max="10765" width="11.26953125" style="101" customWidth="1"/>
    <col min="10766" max="10766" width="12.81640625" style="101" customWidth="1"/>
    <col min="10767" max="10767" width="6.26953125" style="101" customWidth="1"/>
    <col min="10768" max="10768" width="9.81640625" style="101" customWidth="1"/>
    <col min="10769" max="10769" width="12.54296875" style="101" customWidth="1"/>
    <col min="10770" max="10770" width="12.7265625" style="101" customWidth="1"/>
    <col min="10771" max="11008" width="9.1796875" style="101"/>
    <col min="11009" max="11009" width="24.7265625" style="101" customWidth="1"/>
    <col min="11010" max="11010" width="59.1796875" style="101" bestFit="1" customWidth="1"/>
    <col min="11011" max="11011" width="54.81640625" style="101" customWidth="1"/>
    <col min="11012" max="11012" width="21.453125" style="101" customWidth="1"/>
    <col min="11013" max="11013" width="17.54296875" style="101" customWidth="1"/>
    <col min="11014" max="11014" width="19.1796875" style="101" customWidth="1"/>
    <col min="11015" max="11015" width="20.54296875" style="101" customWidth="1"/>
    <col min="11016" max="11016" width="22.7265625" style="101" customWidth="1"/>
    <col min="11017" max="11017" width="23.453125" style="101" customWidth="1"/>
    <col min="11018" max="11018" width="20.453125" style="101" customWidth="1"/>
    <col min="11019" max="11019" width="15.54296875" style="101" customWidth="1"/>
    <col min="11020" max="11020" width="23.453125" style="101" customWidth="1"/>
    <col min="11021" max="11021" width="11.26953125" style="101" customWidth="1"/>
    <col min="11022" max="11022" width="12.81640625" style="101" customWidth="1"/>
    <col min="11023" max="11023" width="6.26953125" style="101" customWidth="1"/>
    <col min="11024" max="11024" width="9.81640625" style="101" customWidth="1"/>
    <col min="11025" max="11025" width="12.54296875" style="101" customWidth="1"/>
    <col min="11026" max="11026" width="12.7265625" style="101" customWidth="1"/>
    <col min="11027" max="11264" width="9.1796875" style="101"/>
    <col min="11265" max="11265" width="24.7265625" style="101" customWidth="1"/>
    <col min="11266" max="11266" width="59.1796875" style="101" bestFit="1" customWidth="1"/>
    <col min="11267" max="11267" width="54.81640625" style="101" customWidth="1"/>
    <col min="11268" max="11268" width="21.453125" style="101" customWidth="1"/>
    <col min="11269" max="11269" width="17.54296875" style="101" customWidth="1"/>
    <col min="11270" max="11270" width="19.1796875" style="101" customWidth="1"/>
    <col min="11271" max="11271" width="20.54296875" style="101" customWidth="1"/>
    <col min="11272" max="11272" width="22.7265625" style="101" customWidth="1"/>
    <col min="11273" max="11273" width="23.453125" style="101" customWidth="1"/>
    <col min="11274" max="11274" width="20.453125" style="101" customWidth="1"/>
    <col min="11275" max="11275" width="15.54296875" style="101" customWidth="1"/>
    <col min="11276" max="11276" width="23.453125" style="101" customWidth="1"/>
    <col min="11277" max="11277" width="11.26953125" style="101" customWidth="1"/>
    <col min="11278" max="11278" width="12.81640625" style="101" customWidth="1"/>
    <col min="11279" max="11279" width="6.26953125" style="101" customWidth="1"/>
    <col min="11280" max="11280" width="9.81640625" style="101" customWidth="1"/>
    <col min="11281" max="11281" width="12.54296875" style="101" customWidth="1"/>
    <col min="11282" max="11282" width="12.7265625" style="101" customWidth="1"/>
    <col min="11283" max="11520" width="9.1796875" style="101"/>
    <col min="11521" max="11521" width="24.7265625" style="101" customWidth="1"/>
    <col min="11522" max="11522" width="59.1796875" style="101" bestFit="1" customWidth="1"/>
    <col min="11523" max="11523" width="54.81640625" style="101" customWidth="1"/>
    <col min="11524" max="11524" width="21.453125" style="101" customWidth="1"/>
    <col min="11525" max="11525" width="17.54296875" style="101" customWidth="1"/>
    <col min="11526" max="11526" width="19.1796875" style="101" customWidth="1"/>
    <col min="11527" max="11527" width="20.54296875" style="101" customWidth="1"/>
    <col min="11528" max="11528" width="22.7265625" style="101" customWidth="1"/>
    <col min="11529" max="11529" width="23.453125" style="101" customWidth="1"/>
    <col min="11530" max="11530" width="20.453125" style="101" customWidth="1"/>
    <col min="11531" max="11531" width="15.54296875" style="101" customWidth="1"/>
    <col min="11532" max="11532" width="23.453125" style="101" customWidth="1"/>
    <col min="11533" max="11533" width="11.26953125" style="101" customWidth="1"/>
    <col min="11534" max="11534" width="12.81640625" style="101" customWidth="1"/>
    <col min="11535" max="11535" width="6.26953125" style="101" customWidth="1"/>
    <col min="11536" max="11536" width="9.81640625" style="101" customWidth="1"/>
    <col min="11537" max="11537" width="12.54296875" style="101" customWidth="1"/>
    <col min="11538" max="11538" width="12.7265625" style="101" customWidth="1"/>
    <col min="11539" max="11776" width="9.1796875" style="101"/>
    <col min="11777" max="11777" width="24.7265625" style="101" customWidth="1"/>
    <col min="11778" max="11778" width="59.1796875" style="101" bestFit="1" customWidth="1"/>
    <col min="11779" max="11779" width="54.81640625" style="101" customWidth="1"/>
    <col min="11780" max="11780" width="21.453125" style="101" customWidth="1"/>
    <col min="11781" max="11781" width="17.54296875" style="101" customWidth="1"/>
    <col min="11782" max="11782" width="19.1796875" style="101" customWidth="1"/>
    <col min="11783" max="11783" width="20.54296875" style="101" customWidth="1"/>
    <col min="11784" max="11784" width="22.7265625" style="101" customWidth="1"/>
    <col min="11785" max="11785" width="23.453125" style="101" customWidth="1"/>
    <col min="11786" max="11786" width="20.453125" style="101" customWidth="1"/>
    <col min="11787" max="11787" width="15.54296875" style="101" customWidth="1"/>
    <col min="11788" max="11788" width="23.453125" style="101" customWidth="1"/>
    <col min="11789" max="11789" width="11.26953125" style="101" customWidth="1"/>
    <col min="11790" max="11790" width="12.81640625" style="101" customWidth="1"/>
    <col min="11791" max="11791" width="6.26953125" style="101" customWidth="1"/>
    <col min="11792" max="11792" width="9.81640625" style="101" customWidth="1"/>
    <col min="11793" max="11793" width="12.54296875" style="101" customWidth="1"/>
    <col min="11794" max="11794" width="12.7265625" style="101" customWidth="1"/>
    <col min="11795" max="12032" width="9.1796875" style="101"/>
    <col min="12033" max="12033" width="24.7265625" style="101" customWidth="1"/>
    <col min="12034" max="12034" width="59.1796875" style="101" bestFit="1" customWidth="1"/>
    <col min="12035" max="12035" width="54.81640625" style="101" customWidth="1"/>
    <col min="12036" max="12036" width="21.453125" style="101" customWidth="1"/>
    <col min="12037" max="12037" width="17.54296875" style="101" customWidth="1"/>
    <col min="12038" max="12038" width="19.1796875" style="101" customWidth="1"/>
    <col min="12039" max="12039" width="20.54296875" style="101" customWidth="1"/>
    <col min="12040" max="12040" width="22.7265625" style="101" customWidth="1"/>
    <col min="12041" max="12041" width="23.453125" style="101" customWidth="1"/>
    <col min="12042" max="12042" width="20.453125" style="101" customWidth="1"/>
    <col min="12043" max="12043" width="15.54296875" style="101" customWidth="1"/>
    <col min="12044" max="12044" width="23.453125" style="101" customWidth="1"/>
    <col min="12045" max="12045" width="11.26953125" style="101" customWidth="1"/>
    <col min="12046" max="12046" width="12.81640625" style="101" customWidth="1"/>
    <col min="12047" max="12047" width="6.26953125" style="101" customWidth="1"/>
    <col min="12048" max="12048" width="9.81640625" style="101" customWidth="1"/>
    <col min="12049" max="12049" width="12.54296875" style="101" customWidth="1"/>
    <col min="12050" max="12050" width="12.7265625" style="101" customWidth="1"/>
    <col min="12051" max="12288" width="9.1796875" style="101"/>
    <col min="12289" max="12289" width="24.7265625" style="101" customWidth="1"/>
    <col min="12290" max="12290" width="59.1796875" style="101" bestFit="1" customWidth="1"/>
    <col min="12291" max="12291" width="54.81640625" style="101" customWidth="1"/>
    <col min="12292" max="12292" width="21.453125" style="101" customWidth="1"/>
    <col min="12293" max="12293" width="17.54296875" style="101" customWidth="1"/>
    <col min="12294" max="12294" width="19.1796875" style="101" customWidth="1"/>
    <col min="12295" max="12295" width="20.54296875" style="101" customWidth="1"/>
    <col min="12296" max="12296" width="22.7265625" style="101" customWidth="1"/>
    <col min="12297" max="12297" width="23.453125" style="101" customWidth="1"/>
    <col min="12298" max="12298" width="20.453125" style="101" customWidth="1"/>
    <col min="12299" max="12299" width="15.54296875" style="101" customWidth="1"/>
    <col min="12300" max="12300" width="23.453125" style="101" customWidth="1"/>
    <col min="12301" max="12301" width="11.26953125" style="101" customWidth="1"/>
    <col min="12302" max="12302" width="12.81640625" style="101" customWidth="1"/>
    <col min="12303" max="12303" width="6.26953125" style="101" customWidth="1"/>
    <col min="12304" max="12304" width="9.81640625" style="101" customWidth="1"/>
    <col min="12305" max="12305" width="12.54296875" style="101" customWidth="1"/>
    <col min="12306" max="12306" width="12.7265625" style="101" customWidth="1"/>
    <col min="12307" max="12544" width="9.1796875" style="101"/>
    <col min="12545" max="12545" width="24.7265625" style="101" customWidth="1"/>
    <col min="12546" max="12546" width="59.1796875" style="101" bestFit="1" customWidth="1"/>
    <col min="12547" max="12547" width="54.81640625" style="101" customWidth="1"/>
    <col min="12548" max="12548" width="21.453125" style="101" customWidth="1"/>
    <col min="12549" max="12549" width="17.54296875" style="101" customWidth="1"/>
    <col min="12550" max="12550" width="19.1796875" style="101" customWidth="1"/>
    <col min="12551" max="12551" width="20.54296875" style="101" customWidth="1"/>
    <col min="12552" max="12552" width="22.7265625" style="101" customWidth="1"/>
    <col min="12553" max="12553" width="23.453125" style="101" customWidth="1"/>
    <col min="12554" max="12554" width="20.453125" style="101" customWidth="1"/>
    <col min="12555" max="12555" width="15.54296875" style="101" customWidth="1"/>
    <col min="12556" max="12556" width="23.453125" style="101" customWidth="1"/>
    <col min="12557" max="12557" width="11.26953125" style="101" customWidth="1"/>
    <col min="12558" max="12558" width="12.81640625" style="101" customWidth="1"/>
    <col min="12559" max="12559" width="6.26953125" style="101" customWidth="1"/>
    <col min="12560" max="12560" width="9.81640625" style="101" customWidth="1"/>
    <col min="12561" max="12561" width="12.54296875" style="101" customWidth="1"/>
    <col min="12562" max="12562" width="12.7265625" style="101" customWidth="1"/>
    <col min="12563" max="12800" width="9.1796875" style="101"/>
    <col min="12801" max="12801" width="24.7265625" style="101" customWidth="1"/>
    <col min="12802" max="12802" width="59.1796875" style="101" bestFit="1" customWidth="1"/>
    <col min="12803" max="12803" width="54.81640625" style="101" customWidth="1"/>
    <col min="12804" max="12804" width="21.453125" style="101" customWidth="1"/>
    <col min="12805" max="12805" width="17.54296875" style="101" customWidth="1"/>
    <col min="12806" max="12806" width="19.1796875" style="101" customWidth="1"/>
    <col min="12807" max="12807" width="20.54296875" style="101" customWidth="1"/>
    <col min="12808" max="12808" width="22.7265625" style="101" customWidth="1"/>
    <col min="12809" max="12809" width="23.453125" style="101" customWidth="1"/>
    <col min="12810" max="12810" width="20.453125" style="101" customWidth="1"/>
    <col min="12811" max="12811" width="15.54296875" style="101" customWidth="1"/>
    <col min="12812" max="12812" width="23.453125" style="101" customWidth="1"/>
    <col min="12813" max="12813" width="11.26953125" style="101" customWidth="1"/>
    <col min="12814" max="12814" width="12.81640625" style="101" customWidth="1"/>
    <col min="12815" max="12815" width="6.26953125" style="101" customWidth="1"/>
    <col min="12816" max="12816" width="9.81640625" style="101" customWidth="1"/>
    <col min="12817" max="12817" width="12.54296875" style="101" customWidth="1"/>
    <col min="12818" max="12818" width="12.7265625" style="101" customWidth="1"/>
    <col min="12819" max="13056" width="9.1796875" style="101"/>
    <col min="13057" max="13057" width="24.7265625" style="101" customWidth="1"/>
    <col min="13058" max="13058" width="59.1796875" style="101" bestFit="1" customWidth="1"/>
    <col min="13059" max="13059" width="54.81640625" style="101" customWidth="1"/>
    <col min="13060" max="13060" width="21.453125" style="101" customWidth="1"/>
    <col min="13061" max="13061" width="17.54296875" style="101" customWidth="1"/>
    <col min="13062" max="13062" width="19.1796875" style="101" customWidth="1"/>
    <col min="13063" max="13063" width="20.54296875" style="101" customWidth="1"/>
    <col min="13064" max="13064" width="22.7265625" style="101" customWidth="1"/>
    <col min="13065" max="13065" width="23.453125" style="101" customWidth="1"/>
    <col min="13066" max="13066" width="20.453125" style="101" customWidth="1"/>
    <col min="13067" max="13067" width="15.54296875" style="101" customWidth="1"/>
    <col min="13068" max="13068" width="23.453125" style="101" customWidth="1"/>
    <col min="13069" max="13069" width="11.26953125" style="101" customWidth="1"/>
    <col min="13070" max="13070" width="12.81640625" style="101" customWidth="1"/>
    <col min="13071" max="13071" width="6.26953125" style="101" customWidth="1"/>
    <col min="13072" max="13072" width="9.81640625" style="101" customWidth="1"/>
    <col min="13073" max="13073" width="12.54296875" style="101" customWidth="1"/>
    <col min="13074" max="13074" width="12.7265625" style="101" customWidth="1"/>
    <col min="13075" max="13312" width="9.1796875" style="101"/>
    <col min="13313" max="13313" width="24.7265625" style="101" customWidth="1"/>
    <col min="13314" max="13314" width="59.1796875" style="101" bestFit="1" customWidth="1"/>
    <col min="13315" max="13315" width="54.81640625" style="101" customWidth="1"/>
    <col min="13316" max="13316" width="21.453125" style="101" customWidth="1"/>
    <col min="13317" max="13317" width="17.54296875" style="101" customWidth="1"/>
    <col min="13318" max="13318" width="19.1796875" style="101" customWidth="1"/>
    <col min="13319" max="13319" width="20.54296875" style="101" customWidth="1"/>
    <col min="13320" max="13320" width="22.7265625" style="101" customWidth="1"/>
    <col min="13321" max="13321" width="23.453125" style="101" customWidth="1"/>
    <col min="13322" max="13322" width="20.453125" style="101" customWidth="1"/>
    <col min="13323" max="13323" width="15.54296875" style="101" customWidth="1"/>
    <col min="13324" max="13324" width="23.453125" style="101" customWidth="1"/>
    <col min="13325" max="13325" width="11.26953125" style="101" customWidth="1"/>
    <col min="13326" max="13326" width="12.81640625" style="101" customWidth="1"/>
    <col min="13327" max="13327" width="6.26953125" style="101" customWidth="1"/>
    <col min="13328" max="13328" width="9.81640625" style="101" customWidth="1"/>
    <col min="13329" max="13329" width="12.54296875" style="101" customWidth="1"/>
    <col min="13330" max="13330" width="12.7265625" style="101" customWidth="1"/>
    <col min="13331" max="13568" width="9.1796875" style="101"/>
    <col min="13569" max="13569" width="24.7265625" style="101" customWidth="1"/>
    <col min="13570" max="13570" width="59.1796875" style="101" bestFit="1" customWidth="1"/>
    <col min="13571" max="13571" width="54.81640625" style="101" customWidth="1"/>
    <col min="13572" max="13572" width="21.453125" style="101" customWidth="1"/>
    <col min="13573" max="13573" width="17.54296875" style="101" customWidth="1"/>
    <col min="13574" max="13574" width="19.1796875" style="101" customWidth="1"/>
    <col min="13575" max="13575" width="20.54296875" style="101" customWidth="1"/>
    <col min="13576" max="13576" width="22.7265625" style="101" customWidth="1"/>
    <col min="13577" max="13577" width="23.453125" style="101" customWidth="1"/>
    <col min="13578" max="13578" width="20.453125" style="101" customWidth="1"/>
    <col min="13579" max="13579" width="15.54296875" style="101" customWidth="1"/>
    <col min="13580" max="13580" width="23.453125" style="101" customWidth="1"/>
    <col min="13581" max="13581" width="11.26953125" style="101" customWidth="1"/>
    <col min="13582" max="13582" width="12.81640625" style="101" customWidth="1"/>
    <col min="13583" max="13583" width="6.26953125" style="101" customWidth="1"/>
    <col min="13584" max="13584" width="9.81640625" style="101" customWidth="1"/>
    <col min="13585" max="13585" width="12.54296875" style="101" customWidth="1"/>
    <col min="13586" max="13586" width="12.7265625" style="101" customWidth="1"/>
    <col min="13587" max="13824" width="9.1796875" style="101"/>
    <col min="13825" max="13825" width="24.7265625" style="101" customWidth="1"/>
    <col min="13826" max="13826" width="59.1796875" style="101" bestFit="1" customWidth="1"/>
    <col min="13827" max="13827" width="54.81640625" style="101" customWidth="1"/>
    <col min="13828" max="13828" width="21.453125" style="101" customWidth="1"/>
    <col min="13829" max="13829" width="17.54296875" style="101" customWidth="1"/>
    <col min="13830" max="13830" width="19.1796875" style="101" customWidth="1"/>
    <col min="13831" max="13831" width="20.54296875" style="101" customWidth="1"/>
    <col min="13832" max="13832" width="22.7265625" style="101" customWidth="1"/>
    <col min="13833" max="13833" width="23.453125" style="101" customWidth="1"/>
    <col min="13834" max="13834" width="20.453125" style="101" customWidth="1"/>
    <col min="13835" max="13835" width="15.54296875" style="101" customWidth="1"/>
    <col min="13836" max="13836" width="23.453125" style="101" customWidth="1"/>
    <col min="13837" max="13837" width="11.26953125" style="101" customWidth="1"/>
    <col min="13838" max="13838" width="12.81640625" style="101" customWidth="1"/>
    <col min="13839" max="13839" width="6.26953125" style="101" customWidth="1"/>
    <col min="13840" max="13840" width="9.81640625" style="101" customWidth="1"/>
    <col min="13841" max="13841" width="12.54296875" style="101" customWidth="1"/>
    <col min="13842" max="13842" width="12.7265625" style="101" customWidth="1"/>
    <col min="13843" max="14080" width="9.1796875" style="101"/>
    <col min="14081" max="14081" width="24.7265625" style="101" customWidth="1"/>
    <col min="14082" max="14082" width="59.1796875" style="101" bestFit="1" customWidth="1"/>
    <col min="14083" max="14083" width="54.81640625" style="101" customWidth="1"/>
    <col min="14084" max="14084" width="21.453125" style="101" customWidth="1"/>
    <col min="14085" max="14085" width="17.54296875" style="101" customWidth="1"/>
    <col min="14086" max="14086" width="19.1796875" style="101" customWidth="1"/>
    <col min="14087" max="14087" width="20.54296875" style="101" customWidth="1"/>
    <col min="14088" max="14088" width="22.7265625" style="101" customWidth="1"/>
    <col min="14089" max="14089" width="23.453125" style="101" customWidth="1"/>
    <col min="14090" max="14090" width="20.453125" style="101" customWidth="1"/>
    <col min="14091" max="14091" width="15.54296875" style="101" customWidth="1"/>
    <col min="14092" max="14092" width="23.453125" style="101" customWidth="1"/>
    <col min="14093" max="14093" width="11.26953125" style="101" customWidth="1"/>
    <col min="14094" max="14094" width="12.81640625" style="101" customWidth="1"/>
    <col min="14095" max="14095" width="6.26953125" style="101" customWidth="1"/>
    <col min="14096" max="14096" width="9.81640625" style="101" customWidth="1"/>
    <col min="14097" max="14097" width="12.54296875" style="101" customWidth="1"/>
    <col min="14098" max="14098" width="12.7265625" style="101" customWidth="1"/>
    <col min="14099" max="14336" width="9.1796875" style="101"/>
    <col min="14337" max="14337" width="24.7265625" style="101" customWidth="1"/>
    <col min="14338" max="14338" width="59.1796875" style="101" bestFit="1" customWidth="1"/>
    <col min="14339" max="14339" width="54.81640625" style="101" customWidth="1"/>
    <col min="14340" max="14340" width="21.453125" style="101" customWidth="1"/>
    <col min="14341" max="14341" width="17.54296875" style="101" customWidth="1"/>
    <col min="14342" max="14342" width="19.1796875" style="101" customWidth="1"/>
    <col min="14343" max="14343" width="20.54296875" style="101" customWidth="1"/>
    <col min="14344" max="14344" width="22.7265625" style="101" customWidth="1"/>
    <col min="14345" max="14345" width="23.453125" style="101" customWidth="1"/>
    <col min="14346" max="14346" width="20.453125" style="101" customWidth="1"/>
    <col min="14347" max="14347" width="15.54296875" style="101" customWidth="1"/>
    <col min="14348" max="14348" width="23.453125" style="101" customWidth="1"/>
    <col min="14349" max="14349" width="11.26953125" style="101" customWidth="1"/>
    <col min="14350" max="14350" width="12.81640625" style="101" customWidth="1"/>
    <col min="14351" max="14351" width="6.26953125" style="101" customWidth="1"/>
    <col min="14352" max="14352" width="9.81640625" style="101" customWidth="1"/>
    <col min="14353" max="14353" width="12.54296875" style="101" customWidth="1"/>
    <col min="14354" max="14354" width="12.7265625" style="101" customWidth="1"/>
    <col min="14355" max="14592" width="9.1796875" style="101"/>
    <col min="14593" max="14593" width="24.7265625" style="101" customWidth="1"/>
    <col min="14594" max="14594" width="59.1796875" style="101" bestFit="1" customWidth="1"/>
    <col min="14595" max="14595" width="54.81640625" style="101" customWidth="1"/>
    <col min="14596" max="14596" width="21.453125" style="101" customWidth="1"/>
    <col min="14597" max="14597" width="17.54296875" style="101" customWidth="1"/>
    <col min="14598" max="14598" width="19.1796875" style="101" customWidth="1"/>
    <col min="14599" max="14599" width="20.54296875" style="101" customWidth="1"/>
    <col min="14600" max="14600" width="22.7265625" style="101" customWidth="1"/>
    <col min="14601" max="14601" width="23.453125" style="101" customWidth="1"/>
    <col min="14602" max="14602" width="20.453125" style="101" customWidth="1"/>
    <col min="14603" max="14603" width="15.54296875" style="101" customWidth="1"/>
    <col min="14604" max="14604" width="23.453125" style="101" customWidth="1"/>
    <col min="14605" max="14605" width="11.26953125" style="101" customWidth="1"/>
    <col min="14606" max="14606" width="12.81640625" style="101" customWidth="1"/>
    <col min="14607" max="14607" width="6.26953125" style="101" customWidth="1"/>
    <col min="14608" max="14608" width="9.81640625" style="101" customWidth="1"/>
    <col min="14609" max="14609" width="12.54296875" style="101" customWidth="1"/>
    <col min="14610" max="14610" width="12.7265625" style="101" customWidth="1"/>
    <col min="14611" max="14848" width="9.1796875" style="101"/>
    <col min="14849" max="14849" width="24.7265625" style="101" customWidth="1"/>
    <col min="14850" max="14850" width="59.1796875" style="101" bestFit="1" customWidth="1"/>
    <col min="14851" max="14851" width="54.81640625" style="101" customWidth="1"/>
    <col min="14852" max="14852" width="21.453125" style="101" customWidth="1"/>
    <col min="14853" max="14853" width="17.54296875" style="101" customWidth="1"/>
    <col min="14854" max="14854" width="19.1796875" style="101" customWidth="1"/>
    <col min="14855" max="14855" width="20.54296875" style="101" customWidth="1"/>
    <col min="14856" max="14856" width="22.7265625" style="101" customWidth="1"/>
    <col min="14857" max="14857" width="23.453125" style="101" customWidth="1"/>
    <col min="14858" max="14858" width="20.453125" style="101" customWidth="1"/>
    <col min="14859" max="14859" width="15.54296875" style="101" customWidth="1"/>
    <col min="14860" max="14860" width="23.453125" style="101" customWidth="1"/>
    <col min="14861" max="14861" width="11.26953125" style="101" customWidth="1"/>
    <col min="14862" max="14862" width="12.81640625" style="101" customWidth="1"/>
    <col min="14863" max="14863" width="6.26953125" style="101" customWidth="1"/>
    <col min="14864" max="14864" width="9.81640625" style="101" customWidth="1"/>
    <col min="14865" max="14865" width="12.54296875" style="101" customWidth="1"/>
    <col min="14866" max="14866" width="12.7265625" style="101" customWidth="1"/>
    <col min="14867" max="15104" width="9.1796875" style="101"/>
    <col min="15105" max="15105" width="24.7265625" style="101" customWidth="1"/>
    <col min="15106" max="15106" width="59.1796875" style="101" bestFit="1" customWidth="1"/>
    <col min="15107" max="15107" width="54.81640625" style="101" customWidth="1"/>
    <col min="15108" max="15108" width="21.453125" style="101" customWidth="1"/>
    <col min="15109" max="15109" width="17.54296875" style="101" customWidth="1"/>
    <col min="15110" max="15110" width="19.1796875" style="101" customWidth="1"/>
    <col min="15111" max="15111" width="20.54296875" style="101" customWidth="1"/>
    <col min="15112" max="15112" width="22.7265625" style="101" customWidth="1"/>
    <col min="15113" max="15113" width="23.453125" style="101" customWidth="1"/>
    <col min="15114" max="15114" width="20.453125" style="101" customWidth="1"/>
    <col min="15115" max="15115" width="15.54296875" style="101" customWidth="1"/>
    <col min="15116" max="15116" width="23.453125" style="101" customWidth="1"/>
    <col min="15117" max="15117" width="11.26953125" style="101" customWidth="1"/>
    <col min="15118" max="15118" width="12.81640625" style="101" customWidth="1"/>
    <col min="15119" max="15119" width="6.26953125" style="101" customWidth="1"/>
    <col min="15120" max="15120" width="9.81640625" style="101" customWidth="1"/>
    <col min="15121" max="15121" width="12.54296875" style="101" customWidth="1"/>
    <col min="15122" max="15122" width="12.7265625" style="101" customWidth="1"/>
    <col min="15123" max="15360" width="9.1796875" style="101"/>
    <col min="15361" max="15361" width="24.7265625" style="101" customWidth="1"/>
    <col min="15362" max="15362" width="59.1796875" style="101" bestFit="1" customWidth="1"/>
    <col min="15363" max="15363" width="54.81640625" style="101" customWidth="1"/>
    <col min="15364" max="15364" width="21.453125" style="101" customWidth="1"/>
    <col min="15365" max="15365" width="17.54296875" style="101" customWidth="1"/>
    <col min="15366" max="15366" width="19.1796875" style="101" customWidth="1"/>
    <col min="15367" max="15367" width="20.54296875" style="101" customWidth="1"/>
    <col min="15368" max="15368" width="22.7265625" style="101" customWidth="1"/>
    <col min="15369" max="15369" width="23.453125" style="101" customWidth="1"/>
    <col min="15370" max="15370" width="20.453125" style="101" customWidth="1"/>
    <col min="15371" max="15371" width="15.54296875" style="101" customWidth="1"/>
    <col min="15372" max="15372" width="23.453125" style="101" customWidth="1"/>
    <col min="15373" max="15373" width="11.26953125" style="101" customWidth="1"/>
    <col min="15374" max="15374" width="12.81640625" style="101" customWidth="1"/>
    <col min="15375" max="15375" width="6.26953125" style="101" customWidth="1"/>
    <col min="15376" max="15376" width="9.81640625" style="101" customWidth="1"/>
    <col min="15377" max="15377" width="12.54296875" style="101" customWidth="1"/>
    <col min="15378" max="15378" width="12.7265625" style="101" customWidth="1"/>
    <col min="15379" max="15616" width="9.1796875" style="101"/>
    <col min="15617" max="15617" width="24.7265625" style="101" customWidth="1"/>
    <col min="15618" max="15618" width="59.1796875" style="101" bestFit="1" customWidth="1"/>
    <col min="15619" max="15619" width="54.81640625" style="101" customWidth="1"/>
    <col min="15620" max="15620" width="21.453125" style="101" customWidth="1"/>
    <col min="15621" max="15621" width="17.54296875" style="101" customWidth="1"/>
    <col min="15622" max="15622" width="19.1796875" style="101" customWidth="1"/>
    <col min="15623" max="15623" width="20.54296875" style="101" customWidth="1"/>
    <col min="15624" max="15624" width="22.7265625" style="101" customWidth="1"/>
    <col min="15625" max="15625" width="23.453125" style="101" customWidth="1"/>
    <col min="15626" max="15626" width="20.453125" style="101" customWidth="1"/>
    <col min="15627" max="15627" width="15.54296875" style="101" customWidth="1"/>
    <col min="15628" max="15628" width="23.453125" style="101" customWidth="1"/>
    <col min="15629" max="15629" width="11.26953125" style="101" customWidth="1"/>
    <col min="15630" max="15630" width="12.81640625" style="101" customWidth="1"/>
    <col min="15631" max="15631" width="6.26953125" style="101" customWidth="1"/>
    <col min="15632" max="15632" width="9.81640625" style="101" customWidth="1"/>
    <col min="15633" max="15633" width="12.54296875" style="101" customWidth="1"/>
    <col min="15634" max="15634" width="12.7265625" style="101" customWidth="1"/>
    <col min="15635" max="15872" width="9.1796875" style="101"/>
    <col min="15873" max="15873" width="24.7265625" style="101" customWidth="1"/>
    <col min="15874" max="15874" width="59.1796875" style="101" bestFit="1" customWidth="1"/>
    <col min="15875" max="15875" width="54.81640625" style="101" customWidth="1"/>
    <col min="15876" max="15876" width="21.453125" style="101" customWidth="1"/>
    <col min="15877" max="15877" width="17.54296875" style="101" customWidth="1"/>
    <col min="15878" max="15878" width="19.1796875" style="101" customWidth="1"/>
    <col min="15879" max="15879" width="20.54296875" style="101" customWidth="1"/>
    <col min="15880" max="15880" width="22.7265625" style="101" customWidth="1"/>
    <col min="15881" max="15881" width="23.453125" style="101" customWidth="1"/>
    <col min="15882" max="15882" width="20.453125" style="101" customWidth="1"/>
    <col min="15883" max="15883" width="15.54296875" style="101" customWidth="1"/>
    <col min="15884" max="15884" width="23.453125" style="101" customWidth="1"/>
    <col min="15885" max="15885" width="11.26953125" style="101" customWidth="1"/>
    <col min="15886" max="15886" width="12.81640625" style="101" customWidth="1"/>
    <col min="15887" max="15887" width="6.26953125" style="101" customWidth="1"/>
    <col min="15888" max="15888" width="9.81640625" style="101" customWidth="1"/>
    <col min="15889" max="15889" width="12.54296875" style="101" customWidth="1"/>
    <col min="15890" max="15890" width="12.7265625" style="101" customWidth="1"/>
    <col min="15891" max="16128" width="9.1796875" style="101"/>
    <col min="16129" max="16129" width="24.7265625" style="101" customWidth="1"/>
    <col min="16130" max="16130" width="59.1796875" style="101" bestFit="1" customWidth="1"/>
    <col min="16131" max="16131" width="54.81640625" style="101" customWidth="1"/>
    <col min="16132" max="16132" width="21.453125" style="101" customWidth="1"/>
    <col min="16133" max="16133" width="17.54296875" style="101" customWidth="1"/>
    <col min="16134" max="16134" width="19.1796875" style="101" customWidth="1"/>
    <col min="16135" max="16135" width="20.54296875" style="101" customWidth="1"/>
    <col min="16136" max="16136" width="22.7265625" style="101" customWidth="1"/>
    <col min="16137" max="16137" width="23.453125" style="101" customWidth="1"/>
    <col min="16138" max="16138" width="20.453125" style="101" customWidth="1"/>
    <col min="16139" max="16139" width="15.54296875" style="101" customWidth="1"/>
    <col min="16140" max="16140" width="23.453125" style="101" customWidth="1"/>
    <col min="16141" max="16141" width="11.26953125" style="101" customWidth="1"/>
    <col min="16142" max="16142" width="12.81640625" style="101" customWidth="1"/>
    <col min="16143" max="16143" width="6.26953125" style="101" customWidth="1"/>
    <col min="16144" max="16144" width="9.81640625" style="101" customWidth="1"/>
    <col min="16145" max="16145" width="12.54296875" style="101" customWidth="1"/>
    <col min="16146" max="16146" width="12.7265625" style="101" customWidth="1"/>
    <col min="16147" max="16384" width="9.1796875" style="101"/>
  </cols>
  <sheetData>
    <row r="1" spans="1:3" x14ac:dyDescent="0.3">
      <c r="A1" s="101" t="s">
        <v>218</v>
      </c>
      <c r="C1" s="101" t="s">
        <v>219</v>
      </c>
    </row>
    <row r="2" spans="1:3" x14ac:dyDescent="0.3">
      <c r="A2" s="101" t="s">
        <v>220</v>
      </c>
      <c r="C2" s="101" t="s">
        <v>221</v>
      </c>
    </row>
    <row r="3" spans="1:3" x14ac:dyDescent="0.3">
      <c r="A3" s="101" t="s">
        <v>222</v>
      </c>
      <c r="C3" s="101" t="s">
        <v>223</v>
      </c>
    </row>
    <row r="4" spans="1:3" x14ac:dyDescent="0.3">
      <c r="A4" s="101" t="s">
        <v>224</v>
      </c>
      <c r="C4" s="101" t="s">
        <v>225</v>
      </c>
    </row>
    <row r="5" spans="1:3" x14ac:dyDescent="0.3">
      <c r="A5" s="101" t="s">
        <v>226</v>
      </c>
      <c r="C5" s="101" t="s">
        <v>227</v>
      </c>
    </row>
    <row r="6" spans="1:3" x14ac:dyDescent="0.3">
      <c r="A6" s="101" t="s">
        <v>228</v>
      </c>
      <c r="C6" s="101" t="s">
        <v>229</v>
      </c>
    </row>
    <row r="7" spans="1:3" x14ac:dyDescent="0.3">
      <c r="A7" s="101" t="s">
        <v>230</v>
      </c>
      <c r="B7" s="103"/>
      <c r="C7" s="101" t="s">
        <v>231</v>
      </c>
    </row>
    <row r="8" spans="1:3" x14ac:dyDescent="0.3">
      <c r="A8" s="101" t="s">
        <v>232</v>
      </c>
      <c r="C8" s="101" t="s">
        <v>233</v>
      </c>
    </row>
    <row r="9" spans="1:3" x14ac:dyDescent="0.3">
      <c r="A9" s="101" t="s">
        <v>234</v>
      </c>
      <c r="B9" s="103"/>
      <c r="C9" s="101" t="s">
        <v>231</v>
      </c>
    </row>
    <row r="10" spans="1:3" x14ac:dyDescent="0.3">
      <c r="A10" s="101" t="s">
        <v>235</v>
      </c>
      <c r="C10" s="101" t="s">
        <v>236</v>
      </c>
    </row>
    <row r="11" spans="1:3" x14ac:dyDescent="0.3">
      <c r="A11" s="101" t="s">
        <v>237</v>
      </c>
      <c r="C11" s="101" t="s">
        <v>238</v>
      </c>
    </row>
    <row r="12" spans="1:3" x14ac:dyDescent="0.3">
      <c r="A12" s="101" t="s">
        <v>239</v>
      </c>
      <c r="C12" s="101" t="s">
        <v>240</v>
      </c>
    </row>
    <row r="13" spans="1:3" x14ac:dyDescent="0.3">
      <c r="A13" s="101" t="s">
        <v>241</v>
      </c>
      <c r="C13" s="101" t="s">
        <v>242</v>
      </c>
    </row>
    <row r="14" spans="1:3" x14ac:dyDescent="0.3">
      <c r="A14" s="101" t="s">
        <v>243</v>
      </c>
      <c r="C14" s="101" t="s">
        <v>244</v>
      </c>
    </row>
    <row r="15" spans="1:3" x14ac:dyDescent="0.3">
      <c r="A15" s="101" t="s">
        <v>245</v>
      </c>
      <c r="C15" s="101" t="s">
        <v>246</v>
      </c>
    </row>
    <row r="16" spans="1:3" x14ac:dyDescent="0.3">
      <c r="A16" s="101" t="s">
        <v>247</v>
      </c>
      <c r="C16" s="101" t="s">
        <v>248</v>
      </c>
    </row>
    <row r="17" spans="1:3" x14ac:dyDescent="0.3">
      <c r="A17" s="101" t="s">
        <v>249</v>
      </c>
      <c r="B17" s="102" t="s">
        <v>20</v>
      </c>
      <c r="C17" s="101" t="s">
        <v>250</v>
      </c>
    </row>
    <row r="18" spans="1:3" x14ac:dyDescent="0.3">
      <c r="A18" s="101" t="s">
        <v>251</v>
      </c>
      <c r="C18" s="101" t="s">
        <v>252</v>
      </c>
    </row>
    <row r="19" spans="1:3" x14ac:dyDescent="0.3">
      <c r="A19" s="101" t="s">
        <v>253</v>
      </c>
      <c r="B19" s="102" t="s">
        <v>20</v>
      </c>
      <c r="C19" s="101" t="s">
        <v>254</v>
      </c>
    </row>
    <row r="20" spans="1:3" x14ac:dyDescent="0.3">
      <c r="A20" s="101" t="s">
        <v>255</v>
      </c>
      <c r="B20" s="102" t="s">
        <v>20</v>
      </c>
      <c r="C20" s="101" t="s">
        <v>256</v>
      </c>
    </row>
    <row r="21" spans="1:3" x14ac:dyDescent="0.3">
      <c r="A21" s="101" t="s">
        <v>257</v>
      </c>
      <c r="B21" s="102" t="s">
        <v>20</v>
      </c>
      <c r="C21" s="101" t="s">
        <v>258</v>
      </c>
    </row>
    <row r="22" spans="1:3" x14ac:dyDescent="0.3">
      <c r="A22" s="101" t="s">
        <v>259</v>
      </c>
      <c r="B22" s="102" t="s">
        <v>20</v>
      </c>
      <c r="C22" s="101" t="s">
        <v>260</v>
      </c>
    </row>
  </sheetData>
  <pageMargins left="0.75" right="0.75" top="1" bottom="1" header="0.5" footer="0.5"/>
  <pageSetup paperSize="9" orientation="portrait" horizontalDpi="4294967293" verticalDpi="4294967293" r:id="rId1"/>
  <headerFooter alignWithMargins="0">
    <oddHeader>&amp;A</oddHeader>
    <oddFooter>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92D050"/>
  </sheetPr>
  <dimension ref="A1:I417"/>
  <sheetViews>
    <sheetView workbookViewId="0">
      <pane xSplit="1" ySplit="1" topLeftCell="B2" activePane="bottomRight" state="frozen"/>
      <selection activeCell="B25" sqref="B25"/>
      <selection pane="topRight" activeCell="B25" sqref="B25"/>
      <selection pane="bottomLeft" activeCell="B25" sqref="B25"/>
      <selection pane="bottomRight" activeCell="B25" sqref="B25"/>
    </sheetView>
  </sheetViews>
  <sheetFormatPr defaultColWidth="9.1796875" defaultRowHeight="13.5" x14ac:dyDescent="0.3"/>
  <cols>
    <col min="1" max="1" width="9.1796875" style="25"/>
    <col min="2" max="2" width="12.26953125" style="25" customWidth="1"/>
    <col min="3" max="3" width="21" style="25" customWidth="1"/>
    <col min="4" max="4" width="9.1796875" style="25"/>
    <col min="5" max="5" width="11.81640625" style="25" bestFit="1" customWidth="1"/>
    <col min="6" max="6" width="9.54296875" style="25" bestFit="1" customWidth="1"/>
    <col min="7" max="7" width="10.1796875" style="25" bestFit="1" customWidth="1"/>
    <col min="8" max="8" width="10.7265625" style="25" bestFit="1" customWidth="1"/>
    <col min="9" max="9" width="11.54296875" style="25" bestFit="1" customWidth="1"/>
    <col min="10" max="16384" width="9.1796875" style="25"/>
  </cols>
  <sheetData>
    <row r="1" spans="1:9" x14ac:dyDescent="0.3">
      <c r="A1" s="25" t="s">
        <v>261</v>
      </c>
      <c r="B1" s="25" t="s">
        <v>262</v>
      </c>
      <c r="C1" s="25" t="s">
        <v>263</v>
      </c>
      <c r="D1" s="25" t="s">
        <v>264</v>
      </c>
      <c r="E1" s="25" t="s">
        <v>265</v>
      </c>
      <c r="F1" s="25" t="s">
        <v>266</v>
      </c>
      <c r="G1" s="25" t="s">
        <v>267</v>
      </c>
      <c r="H1" s="25" t="s">
        <v>268</v>
      </c>
      <c r="I1" s="25" t="s">
        <v>269</v>
      </c>
    </row>
    <row r="2" spans="1:9" x14ac:dyDescent="0.3">
      <c r="A2" s="120" t="s">
        <v>276</v>
      </c>
      <c r="B2" s="120" t="str">
        <f t="shared" ref="B2:B65" si="0">IF(LEN(VLOOKUP($A2,playerDetails,7,FALSE))=0,"",VLOOKUP($A2,playerDetails,7,FALSE))</f>
        <v/>
      </c>
      <c r="C2" s="120" t="str">
        <f t="shared" ref="C2:C65" si="1">IF(LEN(VLOOKUP($A2,playerDetails,9,FALSE))=0,"",VLOOKUP($A2,playerDetails,9,FALSE))</f>
        <v xml:space="preserve">, </v>
      </c>
      <c r="D2" s="120" t="str">
        <f t="shared" ref="D2:D65" si="2">IF(LEN(VLOOKUP($A2,playerDetails,6,FALSE))=0,"",VLOOKUP($A2,playerDetails,6,FALSE))</f>
        <v/>
      </c>
      <c r="E2" s="133" t="str">
        <f t="shared" ref="E2:E65" si="3">IF(LEN(VLOOKUP($A2,playerDetails,5,FALSE))=0,"",VLOOKUP($A2,playerDetails,5,FALSE))</f>
        <v/>
      </c>
      <c r="F2" s="120"/>
      <c r="G2" s="120"/>
      <c r="H2" s="120">
        <f t="shared" ref="H2:H65" si="4">VLOOKUP(LEFT($A2,1),TeamLookup,2,FALSE)</f>
        <v>0</v>
      </c>
    </row>
    <row r="3" spans="1:9" x14ac:dyDescent="0.3">
      <c r="A3" s="25" t="s">
        <v>277</v>
      </c>
      <c r="B3" s="120" t="str">
        <f t="shared" si="0"/>
        <v/>
      </c>
      <c r="C3" s="120" t="str">
        <f t="shared" si="1"/>
        <v xml:space="preserve">, </v>
      </c>
      <c r="D3" s="120" t="str">
        <f t="shared" si="2"/>
        <v/>
      </c>
      <c r="E3" s="133" t="str">
        <f t="shared" si="3"/>
        <v/>
      </c>
      <c r="F3" s="120"/>
      <c r="G3" s="120"/>
      <c r="H3" s="120">
        <f t="shared" si="4"/>
        <v>0</v>
      </c>
    </row>
    <row r="4" spans="1:9" x14ac:dyDescent="0.3">
      <c r="A4" s="25" t="s">
        <v>278</v>
      </c>
      <c r="B4" s="120" t="str">
        <f t="shared" si="0"/>
        <v/>
      </c>
      <c r="C4" s="120" t="str">
        <f t="shared" si="1"/>
        <v xml:space="preserve">, </v>
      </c>
      <c r="D4" s="120" t="str">
        <f t="shared" si="2"/>
        <v/>
      </c>
      <c r="E4" s="133" t="str">
        <f t="shared" si="3"/>
        <v/>
      </c>
      <c r="F4" s="120"/>
      <c r="G4" s="120"/>
      <c r="H4" s="120">
        <f t="shared" si="4"/>
        <v>0</v>
      </c>
    </row>
    <row r="5" spans="1:9" x14ac:dyDescent="0.3">
      <c r="A5" s="25" t="s">
        <v>279</v>
      </c>
      <c r="B5" s="120" t="str">
        <f t="shared" si="0"/>
        <v/>
      </c>
      <c r="C5" s="120" t="str">
        <f t="shared" si="1"/>
        <v xml:space="preserve">, </v>
      </c>
      <c r="D5" s="120" t="str">
        <f t="shared" si="2"/>
        <v/>
      </c>
      <c r="E5" s="133" t="str">
        <f t="shared" si="3"/>
        <v/>
      </c>
      <c r="F5" s="120"/>
      <c r="G5" s="120"/>
      <c r="H5" s="120">
        <f t="shared" si="4"/>
        <v>0</v>
      </c>
    </row>
    <row r="6" spans="1:9" x14ac:dyDescent="0.3">
      <c r="A6" s="25" t="s">
        <v>280</v>
      </c>
      <c r="B6" s="120" t="str">
        <f t="shared" si="0"/>
        <v/>
      </c>
      <c r="C6" s="120" t="str">
        <f t="shared" si="1"/>
        <v xml:space="preserve">, </v>
      </c>
      <c r="D6" s="120" t="str">
        <f t="shared" si="2"/>
        <v/>
      </c>
      <c r="E6" s="133" t="str">
        <f t="shared" si="3"/>
        <v/>
      </c>
      <c r="F6" s="120"/>
      <c r="G6" s="120"/>
      <c r="H6" s="120">
        <f t="shared" si="4"/>
        <v>0</v>
      </c>
    </row>
    <row r="7" spans="1:9" x14ac:dyDescent="0.3">
      <c r="A7" s="25" t="s">
        <v>281</v>
      </c>
      <c r="B7" s="120" t="str">
        <f t="shared" si="0"/>
        <v/>
      </c>
      <c r="C7" s="120" t="str">
        <f t="shared" si="1"/>
        <v xml:space="preserve">, </v>
      </c>
      <c r="D7" s="120" t="str">
        <f t="shared" si="2"/>
        <v/>
      </c>
      <c r="E7" s="133" t="str">
        <f t="shared" si="3"/>
        <v/>
      </c>
      <c r="F7" s="120"/>
      <c r="G7" s="120"/>
      <c r="H7" s="120">
        <f t="shared" si="4"/>
        <v>0</v>
      </c>
    </row>
    <row r="8" spans="1:9" x14ac:dyDescent="0.3">
      <c r="A8" s="25" t="s">
        <v>282</v>
      </c>
      <c r="B8" s="120" t="str">
        <f t="shared" si="0"/>
        <v/>
      </c>
      <c r="C8" s="120" t="str">
        <f t="shared" si="1"/>
        <v xml:space="preserve">, </v>
      </c>
      <c r="D8" s="120" t="str">
        <f t="shared" si="2"/>
        <v/>
      </c>
      <c r="E8" s="133" t="str">
        <f t="shared" si="3"/>
        <v/>
      </c>
      <c r="F8" s="120"/>
      <c r="G8" s="120"/>
      <c r="H8" s="120">
        <f t="shared" si="4"/>
        <v>0</v>
      </c>
    </row>
    <row r="9" spans="1:9" x14ac:dyDescent="0.3">
      <c r="A9" s="25" t="s">
        <v>283</v>
      </c>
      <c r="B9" s="120" t="str">
        <f t="shared" si="0"/>
        <v/>
      </c>
      <c r="C9" s="120" t="str">
        <f t="shared" si="1"/>
        <v xml:space="preserve">, </v>
      </c>
      <c r="D9" s="120" t="str">
        <f t="shared" si="2"/>
        <v/>
      </c>
      <c r="E9" s="133" t="str">
        <f t="shared" si="3"/>
        <v/>
      </c>
      <c r="F9" s="120"/>
      <c r="G9" s="120"/>
      <c r="H9" s="120">
        <f t="shared" si="4"/>
        <v>0</v>
      </c>
    </row>
    <row r="10" spans="1:9" x14ac:dyDescent="0.3">
      <c r="A10" s="25" t="s">
        <v>284</v>
      </c>
      <c r="B10" s="120" t="str">
        <f t="shared" si="0"/>
        <v/>
      </c>
      <c r="C10" s="120" t="str">
        <f t="shared" si="1"/>
        <v xml:space="preserve">, </v>
      </c>
      <c r="D10" s="120" t="str">
        <f t="shared" si="2"/>
        <v/>
      </c>
      <c r="E10" s="133" t="str">
        <f t="shared" si="3"/>
        <v/>
      </c>
      <c r="F10" s="120"/>
      <c r="G10" s="120"/>
      <c r="H10" s="120">
        <f t="shared" si="4"/>
        <v>0</v>
      </c>
    </row>
    <row r="11" spans="1:9" x14ac:dyDescent="0.3">
      <c r="A11" s="25" t="s">
        <v>285</v>
      </c>
      <c r="B11" s="120" t="str">
        <f t="shared" si="0"/>
        <v/>
      </c>
      <c r="C11" s="120" t="str">
        <f t="shared" si="1"/>
        <v xml:space="preserve">, </v>
      </c>
      <c r="D11" s="120" t="str">
        <f t="shared" si="2"/>
        <v/>
      </c>
      <c r="E11" s="133" t="str">
        <f t="shared" si="3"/>
        <v/>
      </c>
      <c r="F11" s="120"/>
      <c r="G11" s="120"/>
      <c r="H11" s="120">
        <f t="shared" si="4"/>
        <v>0</v>
      </c>
    </row>
    <row r="12" spans="1:9" x14ac:dyDescent="0.3">
      <c r="A12" s="25" t="s">
        <v>286</v>
      </c>
      <c r="B12" s="120" t="str">
        <f t="shared" si="0"/>
        <v/>
      </c>
      <c r="C12" s="120" t="str">
        <f t="shared" si="1"/>
        <v xml:space="preserve">, </v>
      </c>
      <c r="D12" s="120" t="str">
        <f t="shared" si="2"/>
        <v/>
      </c>
      <c r="E12" s="133" t="str">
        <f t="shared" si="3"/>
        <v/>
      </c>
      <c r="F12" s="120"/>
      <c r="G12" s="120"/>
      <c r="H12" s="120">
        <f t="shared" si="4"/>
        <v>0</v>
      </c>
    </row>
    <row r="13" spans="1:9" x14ac:dyDescent="0.3">
      <c r="A13" s="25" t="s">
        <v>287</v>
      </c>
      <c r="B13" s="120" t="str">
        <f t="shared" si="0"/>
        <v/>
      </c>
      <c r="C13" s="120" t="str">
        <f t="shared" si="1"/>
        <v xml:space="preserve">, </v>
      </c>
      <c r="D13" s="120" t="str">
        <f t="shared" si="2"/>
        <v/>
      </c>
      <c r="E13" s="133" t="str">
        <f t="shared" si="3"/>
        <v/>
      </c>
      <c r="F13" s="120"/>
      <c r="G13" s="120"/>
      <c r="H13" s="120">
        <f t="shared" si="4"/>
        <v>0</v>
      </c>
    </row>
    <row r="14" spans="1:9" x14ac:dyDescent="0.3">
      <c r="A14" s="25" t="s">
        <v>448</v>
      </c>
      <c r="B14" s="120" t="str">
        <f t="shared" si="0"/>
        <v/>
      </c>
      <c r="C14" s="120" t="str">
        <f t="shared" si="1"/>
        <v xml:space="preserve">, </v>
      </c>
      <c r="D14" s="120" t="str">
        <f t="shared" si="2"/>
        <v/>
      </c>
      <c r="E14" s="133" t="str">
        <f t="shared" si="3"/>
        <v/>
      </c>
      <c r="F14" s="120"/>
      <c r="G14" s="120"/>
      <c r="H14" s="120">
        <f t="shared" si="4"/>
        <v>0</v>
      </c>
    </row>
    <row r="15" spans="1:9" x14ac:dyDescent="0.3">
      <c r="A15" s="25" t="s">
        <v>449</v>
      </c>
      <c r="B15" s="120" t="str">
        <f t="shared" si="0"/>
        <v/>
      </c>
      <c r="C15" s="120" t="str">
        <f t="shared" si="1"/>
        <v xml:space="preserve">, </v>
      </c>
      <c r="D15" s="120" t="str">
        <f t="shared" si="2"/>
        <v/>
      </c>
      <c r="E15" s="133" t="str">
        <f t="shared" si="3"/>
        <v/>
      </c>
      <c r="F15" s="120"/>
      <c r="G15" s="120"/>
      <c r="H15" s="120">
        <f t="shared" si="4"/>
        <v>0</v>
      </c>
    </row>
    <row r="16" spans="1:9" x14ac:dyDescent="0.3">
      <c r="A16" s="25" t="s">
        <v>450</v>
      </c>
      <c r="B16" s="120" t="str">
        <f t="shared" si="0"/>
        <v/>
      </c>
      <c r="C16" s="120" t="str">
        <f t="shared" si="1"/>
        <v xml:space="preserve">, </v>
      </c>
      <c r="D16" s="120" t="str">
        <f t="shared" si="2"/>
        <v/>
      </c>
      <c r="E16" s="133" t="str">
        <f t="shared" si="3"/>
        <v/>
      </c>
      <c r="F16" s="120"/>
      <c r="G16" s="120"/>
      <c r="H16" s="120">
        <f t="shared" si="4"/>
        <v>0</v>
      </c>
    </row>
    <row r="17" spans="1:8" x14ac:dyDescent="0.3">
      <c r="A17" s="25" t="s">
        <v>451</v>
      </c>
      <c r="B17" s="120" t="str">
        <f t="shared" si="0"/>
        <v/>
      </c>
      <c r="C17" s="120" t="str">
        <f t="shared" si="1"/>
        <v xml:space="preserve">, </v>
      </c>
      <c r="D17" s="120" t="str">
        <f t="shared" si="2"/>
        <v/>
      </c>
      <c r="E17" s="133" t="str">
        <f t="shared" si="3"/>
        <v/>
      </c>
      <c r="F17" s="120"/>
      <c r="G17" s="120"/>
      <c r="H17" s="120">
        <f t="shared" si="4"/>
        <v>0</v>
      </c>
    </row>
    <row r="18" spans="1:8" x14ac:dyDescent="0.3">
      <c r="A18" s="25" t="s">
        <v>288</v>
      </c>
      <c r="B18" s="120" t="str">
        <f t="shared" si="0"/>
        <v/>
      </c>
      <c r="C18" s="120" t="str">
        <f t="shared" si="1"/>
        <v xml:space="preserve">, </v>
      </c>
      <c r="D18" s="120" t="str">
        <f t="shared" si="2"/>
        <v/>
      </c>
      <c r="E18" s="133" t="str">
        <f t="shared" si="3"/>
        <v/>
      </c>
      <c r="F18" s="120"/>
      <c r="G18" s="120"/>
      <c r="H18" s="120">
        <f t="shared" si="4"/>
        <v>0</v>
      </c>
    </row>
    <row r="19" spans="1:8" x14ac:dyDescent="0.3">
      <c r="A19" s="25" t="s">
        <v>289</v>
      </c>
      <c r="B19" s="120" t="str">
        <f t="shared" si="0"/>
        <v/>
      </c>
      <c r="C19" s="120" t="str">
        <f t="shared" si="1"/>
        <v xml:space="preserve">, </v>
      </c>
      <c r="D19" s="120" t="str">
        <f t="shared" si="2"/>
        <v/>
      </c>
      <c r="E19" s="133" t="str">
        <f t="shared" si="3"/>
        <v/>
      </c>
      <c r="F19" s="120"/>
      <c r="G19" s="120"/>
      <c r="H19" s="120">
        <f t="shared" si="4"/>
        <v>0</v>
      </c>
    </row>
    <row r="20" spans="1:8" x14ac:dyDescent="0.3">
      <c r="A20" s="25" t="s">
        <v>290</v>
      </c>
      <c r="B20" s="120" t="str">
        <f t="shared" si="0"/>
        <v/>
      </c>
      <c r="C20" s="120" t="str">
        <f t="shared" si="1"/>
        <v xml:space="preserve">, </v>
      </c>
      <c r="D20" s="120" t="str">
        <f t="shared" si="2"/>
        <v/>
      </c>
      <c r="E20" s="133" t="str">
        <f t="shared" si="3"/>
        <v/>
      </c>
      <c r="F20" s="120"/>
      <c r="G20" s="120"/>
      <c r="H20" s="120">
        <f t="shared" si="4"/>
        <v>0</v>
      </c>
    </row>
    <row r="21" spans="1:8" x14ac:dyDescent="0.3">
      <c r="A21" s="25" t="s">
        <v>291</v>
      </c>
      <c r="B21" s="120" t="str">
        <f t="shared" si="0"/>
        <v/>
      </c>
      <c r="C21" s="120" t="str">
        <f t="shared" si="1"/>
        <v xml:space="preserve">, </v>
      </c>
      <c r="D21" s="120" t="str">
        <f t="shared" si="2"/>
        <v/>
      </c>
      <c r="E21" s="133" t="str">
        <f t="shared" si="3"/>
        <v/>
      </c>
      <c r="F21" s="120"/>
      <c r="G21" s="120"/>
      <c r="H21" s="120">
        <f t="shared" si="4"/>
        <v>0</v>
      </c>
    </row>
    <row r="22" spans="1:8" x14ac:dyDescent="0.3">
      <c r="A22" s="25" t="s">
        <v>292</v>
      </c>
      <c r="B22" s="120" t="str">
        <f t="shared" si="0"/>
        <v/>
      </c>
      <c r="C22" s="120" t="str">
        <f t="shared" si="1"/>
        <v xml:space="preserve">, </v>
      </c>
      <c r="D22" s="120" t="str">
        <f t="shared" si="2"/>
        <v/>
      </c>
      <c r="E22" s="133" t="str">
        <f t="shared" si="3"/>
        <v/>
      </c>
      <c r="F22" s="120"/>
      <c r="G22" s="120"/>
      <c r="H22" s="120">
        <f t="shared" si="4"/>
        <v>0</v>
      </c>
    </row>
    <row r="23" spans="1:8" x14ac:dyDescent="0.3">
      <c r="A23" s="25" t="s">
        <v>293</v>
      </c>
      <c r="B23" s="120" t="str">
        <f t="shared" si="0"/>
        <v/>
      </c>
      <c r="C23" s="120" t="str">
        <f t="shared" si="1"/>
        <v xml:space="preserve">, </v>
      </c>
      <c r="D23" s="120" t="str">
        <f t="shared" si="2"/>
        <v/>
      </c>
      <c r="E23" s="133" t="str">
        <f t="shared" si="3"/>
        <v/>
      </c>
      <c r="F23" s="120"/>
      <c r="G23" s="120"/>
      <c r="H23" s="120">
        <f t="shared" si="4"/>
        <v>0</v>
      </c>
    </row>
    <row r="24" spans="1:8" x14ac:dyDescent="0.3">
      <c r="A24" s="25" t="s">
        <v>294</v>
      </c>
      <c r="B24" s="120" t="str">
        <f t="shared" si="0"/>
        <v/>
      </c>
      <c r="C24" s="120" t="str">
        <f t="shared" si="1"/>
        <v xml:space="preserve">, </v>
      </c>
      <c r="D24" s="120" t="str">
        <f t="shared" si="2"/>
        <v/>
      </c>
      <c r="E24" s="133" t="str">
        <f t="shared" si="3"/>
        <v/>
      </c>
      <c r="F24" s="120"/>
      <c r="G24" s="120"/>
      <c r="H24" s="120">
        <f t="shared" si="4"/>
        <v>0</v>
      </c>
    </row>
    <row r="25" spans="1:8" x14ac:dyDescent="0.3">
      <c r="A25" s="25" t="s">
        <v>295</v>
      </c>
      <c r="B25" s="120" t="str">
        <f t="shared" si="0"/>
        <v/>
      </c>
      <c r="C25" s="120" t="str">
        <f t="shared" si="1"/>
        <v xml:space="preserve">, </v>
      </c>
      <c r="D25" s="120" t="str">
        <f t="shared" si="2"/>
        <v/>
      </c>
      <c r="E25" s="133" t="str">
        <f t="shared" si="3"/>
        <v/>
      </c>
      <c r="F25" s="120"/>
      <c r="G25" s="120"/>
      <c r="H25" s="120">
        <f t="shared" si="4"/>
        <v>0</v>
      </c>
    </row>
    <row r="26" spans="1:8" x14ac:dyDescent="0.3">
      <c r="A26" s="25" t="s">
        <v>296</v>
      </c>
      <c r="B26" s="120" t="str">
        <f t="shared" si="0"/>
        <v/>
      </c>
      <c r="C26" s="120" t="str">
        <f t="shared" si="1"/>
        <v xml:space="preserve">, </v>
      </c>
      <c r="D26" s="120" t="str">
        <f t="shared" si="2"/>
        <v/>
      </c>
      <c r="E26" s="133" t="str">
        <f t="shared" si="3"/>
        <v/>
      </c>
      <c r="F26" s="120"/>
      <c r="G26" s="120"/>
      <c r="H26" s="120">
        <f t="shared" si="4"/>
        <v>0</v>
      </c>
    </row>
    <row r="27" spans="1:8" x14ac:dyDescent="0.3">
      <c r="A27" s="25" t="s">
        <v>297</v>
      </c>
      <c r="B27" s="120" t="str">
        <f t="shared" si="0"/>
        <v/>
      </c>
      <c r="C27" s="120" t="str">
        <f t="shared" si="1"/>
        <v xml:space="preserve">, </v>
      </c>
      <c r="D27" s="120" t="str">
        <f t="shared" si="2"/>
        <v/>
      </c>
      <c r="E27" s="133" t="str">
        <f t="shared" si="3"/>
        <v/>
      </c>
      <c r="F27" s="120"/>
      <c r="G27" s="120"/>
      <c r="H27" s="120">
        <f t="shared" si="4"/>
        <v>0</v>
      </c>
    </row>
    <row r="28" spans="1:8" x14ac:dyDescent="0.3">
      <c r="A28" s="25" t="s">
        <v>298</v>
      </c>
      <c r="B28" s="120" t="str">
        <f t="shared" si="0"/>
        <v/>
      </c>
      <c r="C28" s="120" t="str">
        <f t="shared" si="1"/>
        <v xml:space="preserve">, </v>
      </c>
      <c r="D28" s="120" t="str">
        <f t="shared" si="2"/>
        <v/>
      </c>
      <c r="E28" s="133" t="str">
        <f t="shared" si="3"/>
        <v/>
      </c>
      <c r="F28" s="120"/>
      <c r="G28" s="120"/>
      <c r="H28" s="120">
        <f t="shared" si="4"/>
        <v>0</v>
      </c>
    </row>
    <row r="29" spans="1:8" x14ac:dyDescent="0.3">
      <c r="A29" s="25" t="s">
        <v>299</v>
      </c>
      <c r="B29" s="120" t="str">
        <f t="shared" si="0"/>
        <v/>
      </c>
      <c r="C29" s="120" t="str">
        <f t="shared" si="1"/>
        <v xml:space="preserve">, </v>
      </c>
      <c r="D29" s="120" t="str">
        <f t="shared" si="2"/>
        <v/>
      </c>
      <c r="E29" s="133" t="str">
        <f t="shared" si="3"/>
        <v/>
      </c>
      <c r="F29" s="120"/>
      <c r="G29" s="120"/>
      <c r="H29" s="120">
        <f t="shared" si="4"/>
        <v>0</v>
      </c>
    </row>
    <row r="30" spans="1:8" x14ac:dyDescent="0.3">
      <c r="A30" s="25" t="s">
        <v>452</v>
      </c>
      <c r="B30" s="120" t="str">
        <f t="shared" si="0"/>
        <v/>
      </c>
      <c r="C30" s="120" t="str">
        <f t="shared" si="1"/>
        <v xml:space="preserve">, </v>
      </c>
      <c r="D30" s="120" t="str">
        <f t="shared" si="2"/>
        <v/>
      </c>
      <c r="E30" s="133" t="str">
        <f t="shared" si="3"/>
        <v/>
      </c>
      <c r="F30" s="120"/>
      <c r="G30" s="120"/>
      <c r="H30" s="120">
        <f t="shared" si="4"/>
        <v>0</v>
      </c>
    </row>
    <row r="31" spans="1:8" x14ac:dyDescent="0.3">
      <c r="A31" s="25" t="s">
        <v>453</v>
      </c>
      <c r="B31" s="120" t="str">
        <f t="shared" si="0"/>
        <v/>
      </c>
      <c r="C31" s="120" t="str">
        <f t="shared" si="1"/>
        <v xml:space="preserve">, </v>
      </c>
      <c r="D31" s="120" t="str">
        <f t="shared" si="2"/>
        <v/>
      </c>
      <c r="E31" s="133" t="str">
        <f t="shared" si="3"/>
        <v/>
      </c>
      <c r="F31" s="120"/>
      <c r="G31" s="120"/>
      <c r="H31" s="120">
        <f t="shared" si="4"/>
        <v>0</v>
      </c>
    </row>
    <row r="32" spans="1:8" x14ac:dyDescent="0.3">
      <c r="A32" s="25" t="s">
        <v>454</v>
      </c>
      <c r="B32" s="120" t="str">
        <f t="shared" si="0"/>
        <v/>
      </c>
      <c r="C32" s="120" t="str">
        <f t="shared" si="1"/>
        <v xml:space="preserve">, </v>
      </c>
      <c r="D32" s="120" t="str">
        <f t="shared" si="2"/>
        <v/>
      </c>
      <c r="E32" s="133" t="str">
        <f t="shared" si="3"/>
        <v/>
      </c>
      <c r="F32" s="120"/>
      <c r="G32" s="120"/>
      <c r="H32" s="120">
        <f t="shared" si="4"/>
        <v>0</v>
      </c>
    </row>
    <row r="33" spans="1:8" x14ac:dyDescent="0.3">
      <c r="A33" s="25" t="s">
        <v>455</v>
      </c>
      <c r="B33" s="120" t="str">
        <f t="shared" si="0"/>
        <v/>
      </c>
      <c r="C33" s="120" t="str">
        <f t="shared" si="1"/>
        <v xml:space="preserve">, </v>
      </c>
      <c r="D33" s="120" t="str">
        <f t="shared" si="2"/>
        <v/>
      </c>
      <c r="E33" s="133" t="str">
        <f t="shared" si="3"/>
        <v/>
      </c>
      <c r="F33" s="120"/>
      <c r="G33" s="120"/>
      <c r="H33" s="120">
        <f t="shared" si="4"/>
        <v>0</v>
      </c>
    </row>
    <row r="34" spans="1:8" x14ac:dyDescent="0.3">
      <c r="A34" s="25" t="s">
        <v>300</v>
      </c>
      <c r="B34" s="120" t="str">
        <f t="shared" si="0"/>
        <v/>
      </c>
      <c r="C34" s="120" t="str">
        <f t="shared" si="1"/>
        <v xml:space="preserve">, </v>
      </c>
      <c r="D34" s="120" t="str">
        <f t="shared" si="2"/>
        <v/>
      </c>
      <c r="E34" s="133" t="str">
        <f t="shared" si="3"/>
        <v/>
      </c>
      <c r="F34" s="120"/>
      <c r="G34" s="120"/>
      <c r="H34" s="120">
        <f t="shared" si="4"/>
        <v>0</v>
      </c>
    </row>
    <row r="35" spans="1:8" x14ac:dyDescent="0.3">
      <c r="A35" s="25" t="s">
        <v>301</v>
      </c>
      <c r="B35" s="120" t="str">
        <f t="shared" si="0"/>
        <v/>
      </c>
      <c r="C35" s="120" t="str">
        <f t="shared" si="1"/>
        <v xml:space="preserve">, </v>
      </c>
      <c r="D35" s="120" t="str">
        <f t="shared" si="2"/>
        <v/>
      </c>
      <c r="E35" s="133" t="str">
        <f t="shared" si="3"/>
        <v/>
      </c>
      <c r="F35" s="120"/>
      <c r="G35" s="120"/>
      <c r="H35" s="120">
        <f t="shared" si="4"/>
        <v>0</v>
      </c>
    </row>
    <row r="36" spans="1:8" x14ac:dyDescent="0.3">
      <c r="A36" s="25" t="s">
        <v>302</v>
      </c>
      <c r="B36" s="120" t="str">
        <f t="shared" si="0"/>
        <v/>
      </c>
      <c r="C36" s="120" t="str">
        <f t="shared" si="1"/>
        <v xml:space="preserve">, </v>
      </c>
      <c r="D36" s="120" t="str">
        <f t="shared" si="2"/>
        <v/>
      </c>
      <c r="E36" s="133" t="str">
        <f t="shared" si="3"/>
        <v/>
      </c>
      <c r="F36" s="120"/>
      <c r="G36" s="120"/>
      <c r="H36" s="120">
        <f t="shared" si="4"/>
        <v>0</v>
      </c>
    </row>
    <row r="37" spans="1:8" x14ac:dyDescent="0.3">
      <c r="A37" s="25" t="s">
        <v>303</v>
      </c>
      <c r="B37" s="120" t="str">
        <f t="shared" si="0"/>
        <v/>
      </c>
      <c r="C37" s="120" t="str">
        <f t="shared" si="1"/>
        <v xml:space="preserve">, </v>
      </c>
      <c r="D37" s="120" t="str">
        <f t="shared" si="2"/>
        <v/>
      </c>
      <c r="E37" s="133" t="str">
        <f t="shared" si="3"/>
        <v/>
      </c>
      <c r="F37" s="120"/>
      <c r="G37" s="120"/>
      <c r="H37" s="120">
        <f t="shared" si="4"/>
        <v>0</v>
      </c>
    </row>
    <row r="38" spans="1:8" x14ac:dyDescent="0.3">
      <c r="A38" s="25" t="s">
        <v>304</v>
      </c>
      <c r="B38" s="120" t="str">
        <f t="shared" si="0"/>
        <v/>
      </c>
      <c r="C38" s="120" t="str">
        <f t="shared" si="1"/>
        <v xml:space="preserve">, </v>
      </c>
      <c r="D38" s="120" t="str">
        <f t="shared" si="2"/>
        <v/>
      </c>
      <c r="E38" s="133" t="str">
        <f t="shared" si="3"/>
        <v/>
      </c>
      <c r="F38" s="120"/>
      <c r="G38" s="120"/>
      <c r="H38" s="120">
        <f t="shared" si="4"/>
        <v>0</v>
      </c>
    </row>
    <row r="39" spans="1:8" x14ac:dyDescent="0.3">
      <c r="A39" s="25" t="s">
        <v>305</v>
      </c>
      <c r="B39" s="120" t="str">
        <f t="shared" si="0"/>
        <v/>
      </c>
      <c r="C39" s="120" t="str">
        <f t="shared" si="1"/>
        <v xml:space="preserve">, </v>
      </c>
      <c r="D39" s="120" t="str">
        <f t="shared" si="2"/>
        <v/>
      </c>
      <c r="E39" s="133" t="str">
        <f t="shared" si="3"/>
        <v/>
      </c>
      <c r="F39" s="120"/>
      <c r="G39" s="120"/>
      <c r="H39" s="120">
        <f t="shared" si="4"/>
        <v>0</v>
      </c>
    </row>
    <row r="40" spans="1:8" x14ac:dyDescent="0.3">
      <c r="A40" s="25" t="s">
        <v>306</v>
      </c>
      <c r="B40" s="120" t="str">
        <f t="shared" si="0"/>
        <v/>
      </c>
      <c r="C40" s="120" t="str">
        <f t="shared" si="1"/>
        <v xml:space="preserve">, </v>
      </c>
      <c r="D40" s="120" t="str">
        <f t="shared" si="2"/>
        <v/>
      </c>
      <c r="E40" s="133" t="str">
        <f t="shared" si="3"/>
        <v/>
      </c>
      <c r="F40" s="120"/>
      <c r="G40" s="120"/>
      <c r="H40" s="120">
        <f t="shared" si="4"/>
        <v>0</v>
      </c>
    </row>
    <row r="41" spans="1:8" x14ac:dyDescent="0.3">
      <c r="A41" s="25" t="s">
        <v>307</v>
      </c>
      <c r="B41" s="120" t="str">
        <f t="shared" si="0"/>
        <v/>
      </c>
      <c r="C41" s="120" t="str">
        <f t="shared" si="1"/>
        <v xml:space="preserve">, </v>
      </c>
      <c r="D41" s="120" t="str">
        <f t="shared" si="2"/>
        <v/>
      </c>
      <c r="E41" s="133" t="str">
        <f t="shared" si="3"/>
        <v/>
      </c>
      <c r="F41" s="120"/>
      <c r="G41" s="120"/>
      <c r="H41" s="120">
        <f t="shared" si="4"/>
        <v>0</v>
      </c>
    </row>
    <row r="42" spans="1:8" x14ac:dyDescent="0.3">
      <c r="A42" s="25" t="s">
        <v>308</v>
      </c>
      <c r="B42" s="120" t="str">
        <f t="shared" si="0"/>
        <v/>
      </c>
      <c r="C42" s="120" t="str">
        <f t="shared" si="1"/>
        <v xml:space="preserve">, </v>
      </c>
      <c r="D42" s="120" t="str">
        <f t="shared" si="2"/>
        <v/>
      </c>
      <c r="E42" s="133" t="str">
        <f t="shared" si="3"/>
        <v/>
      </c>
      <c r="F42" s="120"/>
      <c r="G42" s="120"/>
      <c r="H42" s="120">
        <f t="shared" si="4"/>
        <v>0</v>
      </c>
    </row>
    <row r="43" spans="1:8" x14ac:dyDescent="0.3">
      <c r="A43" s="25" t="s">
        <v>309</v>
      </c>
      <c r="B43" s="120" t="str">
        <f t="shared" si="0"/>
        <v/>
      </c>
      <c r="C43" s="120" t="str">
        <f t="shared" si="1"/>
        <v xml:space="preserve">, </v>
      </c>
      <c r="D43" s="120" t="str">
        <f t="shared" si="2"/>
        <v/>
      </c>
      <c r="E43" s="133" t="str">
        <f t="shared" si="3"/>
        <v/>
      </c>
      <c r="F43" s="120"/>
      <c r="G43" s="120"/>
      <c r="H43" s="120">
        <f t="shared" si="4"/>
        <v>0</v>
      </c>
    </row>
    <row r="44" spans="1:8" x14ac:dyDescent="0.3">
      <c r="A44" s="25" t="s">
        <v>310</v>
      </c>
      <c r="B44" s="120" t="str">
        <f t="shared" si="0"/>
        <v/>
      </c>
      <c r="C44" s="120" t="str">
        <f t="shared" si="1"/>
        <v xml:space="preserve">, </v>
      </c>
      <c r="D44" s="120" t="str">
        <f t="shared" si="2"/>
        <v/>
      </c>
      <c r="E44" s="133" t="str">
        <f t="shared" si="3"/>
        <v/>
      </c>
      <c r="F44" s="120"/>
      <c r="G44" s="120"/>
      <c r="H44" s="120">
        <f t="shared" si="4"/>
        <v>0</v>
      </c>
    </row>
    <row r="45" spans="1:8" x14ac:dyDescent="0.3">
      <c r="A45" s="25" t="s">
        <v>311</v>
      </c>
      <c r="B45" s="120" t="str">
        <f t="shared" si="0"/>
        <v/>
      </c>
      <c r="C45" s="120" t="str">
        <f t="shared" si="1"/>
        <v xml:space="preserve">, </v>
      </c>
      <c r="D45" s="120" t="str">
        <f t="shared" si="2"/>
        <v/>
      </c>
      <c r="E45" s="133" t="str">
        <f t="shared" si="3"/>
        <v/>
      </c>
      <c r="F45" s="120"/>
      <c r="G45" s="120"/>
      <c r="H45" s="120">
        <f t="shared" si="4"/>
        <v>0</v>
      </c>
    </row>
    <row r="46" spans="1:8" x14ac:dyDescent="0.3">
      <c r="A46" s="25" t="s">
        <v>456</v>
      </c>
      <c r="B46" s="120" t="str">
        <f t="shared" si="0"/>
        <v/>
      </c>
      <c r="C46" s="120" t="str">
        <f t="shared" si="1"/>
        <v xml:space="preserve">, </v>
      </c>
      <c r="D46" s="120" t="str">
        <f t="shared" si="2"/>
        <v/>
      </c>
      <c r="E46" s="133" t="str">
        <f t="shared" si="3"/>
        <v/>
      </c>
      <c r="F46" s="120"/>
      <c r="G46" s="120"/>
      <c r="H46" s="120">
        <f t="shared" si="4"/>
        <v>0</v>
      </c>
    </row>
    <row r="47" spans="1:8" x14ac:dyDescent="0.3">
      <c r="A47" s="25" t="s">
        <v>457</v>
      </c>
      <c r="B47" s="120" t="str">
        <f t="shared" si="0"/>
        <v/>
      </c>
      <c r="C47" s="120" t="str">
        <f t="shared" si="1"/>
        <v xml:space="preserve">, </v>
      </c>
      <c r="D47" s="120" t="str">
        <f t="shared" si="2"/>
        <v/>
      </c>
      <c r="E47" s="133" t="str">
        <f t="shared" si="3"/>
        <v/>
      </c>
      <c r="F47" s="120"/>
      <c r="G47" s="120"/>
      <c r="H47" s="120">
        <f t="shared" si="4"/>
        <v>0</v>
      </c>
    </row>
    <row r="48" spans="1:8" x14ac:dyDescent="0.3">
      <c r="A48" s="25" t="s">
        <v>458</v>
      </c>
      <c r="B48" s="120" t="str">
        <f t="shared" si="0"/>
        <v/>
      </c>
      <c r="C48" s="120" t="str">
        <f t="shared" si="1"/>
        <v xml:space="preserve">, </v>
      </c>
      <c r="D48" s="120" t="str">
        <f t="shared" si="2"/>
        <v/>
      </c>
      <c r="E48" s="133" t="str">
        <f t="shared" si="3"/>
        <v/>
      </c>
      <c r="F48" s="120"/>
      <c r="G48" s="120"/>
      <c r="H48" s="120">
        <f t="shared" si="4"/>
        <v>0</v>
      </c>
    </row>
    <row r="49" spans="1:8" x14ac:dyDescent="0.3">
      <c r="A49" s="25" t="s">
        <v>459</v>
      </c>
      <c r="B49" s="120" t="str">
        <f t="shared" si="0"/>
        <v/>
      </c>
      <c r="C49" s="120" t="str">
        <f t="shared" si="1"/>
        <v xml:space="preserve">, </v>
      </c>
      <c r="D49" s="120" t="str">
        <f t="shared" si="2"/>
        <v/>
      </c>
      <c r="E49" s="133" t="str">
        <f t="shared" si="3"/>
        <v/>
      </c>
      <c r="F49" s="120"/>
      <c r="G49" s="120"/>
      <c r="H49" s="120">
        <f t="shared" si="4"/>
        <v>0</v>
      </c>
    </row>
    <row r="50" spans="1:8" x14ac:dyDescent="0.3">
      <c r="A50" s="25" t="s">
        <v>312</v>
      </c>
      <c r="B50" s="120" t="str">
        <f t="shared" si="0"/>
        <v/>
      </c>
      <c r="C50" s="120" t="str">
        <f t="shared" si="1"/>
        <v xml:space="preserve">, </v>
      </c>
      <c r="D50" s="120" t="str">
        <f t="shared" si="2"/>
        <v/>
      </c>
      <c r="E50" s="133" t="str">
        <f t="shared" si="3"/>
        <v/>
      </c>
      <c r="F50" s="120"/>
      <c r="G50" s="120"/>
      <c r="H50" s="120">
        <f t="shared" si="4"/>
        <v>0</v>
      </c>
    </row>
    <row r="51" spans="1:8" x14ac:dyDescent="0.3">
      <c r="A51" s="25" t="s">
        <v>313</v>
      </c>
      <c r="B51" s="120" t="str">
        <f t="shared" si="0"/>
        <v/>
      </c>
      <c r="C51" s="120" t="str">
        <f t="shared" si="1"/>
        <v xml:space="preserve">, </v>
      </c>
      <c r="D51" s="120" t="str">
        <f t="shared" si="2"/>
        <v/>
      </c>
      <c r="E51" s="133" t="str">
        <f t="shared" si="3"/>
        <v/>
      </c>
      <c r="F51" s="120"/>
      <c r="G51" s="120"/>
      <c r="H51" s="120">
        <f t="shared" si="4"/>
        <v>0</v>
      </c>
    </row>
    <row r="52" spans="1:8" x14ac:dyDescent="0.3">
      <c r="A52" s="25" t="s">
        <v>314</v>
      </c>
      <c r="B52" s="120" t="str">
        <f t="shared" si="0"/>
        <v/>
      </c>
      <c r="C52" s="120" t="str">
        <f t="shared" si="1"/>
        <v xml:space="preserve">, </v>
      </c>
      <c r="D52" s="120" t="str">
        <f t="shared" si="2"/>
        <v/>
      </c>
      <c r="E52" s="133" t="str">
        <f t="shared" si="3"/>
        <v/>
      </c>
      <c r="F52" s="120"/>
      <c r="G52" s="120"/>
      <c r="H52" s="120">
        <f t="shared" si="4"/>
        <v>0</v>
      </c>
    </row>
    <row r="53" spans="1:8" x14ac:dyDescent="0.3">
      <c r="A53" s="25" t="s">
        <v>315</v>
      </c>
      <c r="B53" s="120" t="str">
        <f t="shared" si="0"/>
        <v/>
      </c>
      <c r="C53" s="120" t="str">
        <f t="shared" si="1"/>
        <v xml:space="preserve">, </v>
      </c>
      <c r="D53" s="120" t="str">
        <f t="shared" si="2"/>
        <v/>
      </c>
      <c r="E53" s="133" t="str">
        <f t="shared" si="3"/>
        <v/>
      </c>
      <c r="F53" s="120"/>
      <c r="G53" s="120"/>
      <c r="H53" s="120">
        <f t="shared" si="4"/>
        <v>0</v>
      </c>
    </row>
    <row r="54" spans="1:8" x14ac:dyDescent="0.3">
      <c r="A54" s="25" t="s">
        <v>316</v>
      </c>
      <c r="B54" s="120" t="str">
        <f t="shared" si="0"/>
        <v/>
      </c>
      <c r="C54" s="120" t="str">
        <f t="shared" si="1"/>
        <v xml:space="preserve">, </v>
      </c>
      <c r="D54" s="120" t="str">
        <f t="shared" si="2"/>
        <v/>
      </c>
      <c r="E54" s="133" t="str">
        <f t="shared" si="3"/>
        <v/>
      </c>
      <c r="F54" s="120"/>
      <c r="G54" s="120"/>
      <c r="H54" s="120">
        <f t="shared" si="4"/>
        <v>0</v>
      </c>
    </row>
    <row r="55" spans="1:8" x14ac:dyDescent="0.3">
      <c r="A55" s="25" t="s">
        <v>317</v>
      </c>
      <c r="B55" s="120" t="str">
        <f t="shared" si="0"/>
        <v/>
      </c>
      <c r="C55" s="120" t="str">
        <f t="shared" si="1"/>
        <v xml:space="preserve">, </v>
      </c>
      <c r="D55" s="120" t="str">
        <f t="shared" si="2"/>
        <v/>
      </c>
      <c r="E55" s="133" t="str">
        <f t="shared" si="3"/>
        <v/>
      </c>
      <c r="F55" s="120"/>
      <c r="G55" s="120"/>
      <c r="H55" s="120">
        <f t="shared" si="4"/>
        <v>0</v>
      </c>
    </row>
    <row r="56" spans="1:8" x14ac:dyDescent="0.3">
      <c r="A56" s="25" t="s">
        <v>318</v>
      </c>
      <c r="B56" s="120" t="str">
        <f t="shared" si="0"/>
        <v/>
      </c>
      <c r="C56" s="120" t="str">
        <f t="shared" si="1"/>
        <v xml:space="preserve">, </v>
      </c>
      <c r="D56" s="120" t="str">
        <f t="shared" si="2"/>
        <v/>
      </c>
      <c r="E56" s="133" t="str">
        <f t="shared" si="3"/>
        <v/>
      </c>
      <c r="F56" s="120"/>
      <c r="G56" s="120"/>
      <c r="H56" s="120">
        <f t="shared" si="4"/>
        <v>0</v>
      </c>
    </row>
    <row r="57" spans="1:8" x14ac:dyDescent="0.3">
      <c r="A57" s="25" t="s">
        <v>319</v>
      </c>
      <c r="B57" s="120" t="str">
        <f t="shared" si="0"/>
        <v/>
      </c>
      <c r="C57" s="120" t="str">
        <f t="shared" si="1"/>
        <v xml:space="preserve">, </v>
      </c>
      <c r="D57" s="120" t="str">
        <f t="shared" si="2"/>
        <v/>
      </c>
      <c r="E57" s="133" t="str">
        <f t="shared" si="3"/>
        <v/>
      </c>
      <c r="F57" s="120"/>
      <c r="G57" s="120"/>
      <c r="H57" s="120">
        <f t="shared" si="4"/>
        <v>0</v>
      </c>
    </row>
    <row r="58" spans="1:8" x14ac:dyDescent="0.3">
      <c r="A58" s="25" t="s">
        <v>320</v>
      </c>
      <c r="B58" s="120" t="str">
        <f t="shared" si="0"/>
        <v/>
      </c>
      <c r="C58" s="120" t="str">
        <f t="shared" si="1"/>
        <v xml:space="preserve">, </v>
      </c>
      <c r="D58" s="120" t="str">
        <f t="shared" si="2"/>
        <v/>
      </c>
      <c r="E58" s="133" t="str">
        <f t="shared" si="3"/>
        <v/>
      </c>
      <c r="F58" s="120"/>
      <c r="G58" s="120"/>
      <c r="H58" s="120">
        <f t="shared" si="4"/>
        <v>0</v>
      </c>
    </row>
    <row r="59" spans="1:8" x14ac:dyDescent="0.3">
      <c r="A59" s="25" t="s">
        <v>321</v>
      </c>
      <c r="B59" s="120" t="str">
        <f t="shared" si="0"/>
        <v/>
      </c>
      <c r="C59" s="120" t="str">
        <f t="shared" si="1"/>
        <v xml:space="preserve">, </v>
      </c>
      <c r="D59" s="120" t="str">
        <f t="shared" si="2"/>
        <v/>
      </c>
      <c r="E59" s="133" t="str">
        <f t="shared" si="3"/>
        <v/>
      </c>
      <c r="F59" s="120"/>
      <c r="G59" s="120"/>
      <c r="H59" s="120">
        <f t="shared" si="4"/>
        <v>0</v>
      </c>
    </row>
    <row r="60" spans="1:8" x14ac:dyDescent="0.3">
      <c r="A60" s="25" t="s">
        <v>322</v>
      </c>
      <c r="B60" s="120" t="str">
        <f t="shared" si="0"/>
        <v/>
      </c>
      <c r="C60" s="120" t="str">
        <f t="shared" si="1"/>
        <v xml:space="preserve">, </v>
      </c>
      <c r="D60" s="120" t="str">
        <f t="shared" si="2"/>
        <v/>
      </c>
      <c r="E60" s="133" t="str">
        <f t="shared" si="3"/>
        <v/>
      </c>
      <c r="F60" s="120"/>
      <c r="G60" s="120"/>
      <c r="H60" s="120">
        <f t="shared" si="4"/>
        <v>0</v>
      </c>
    </row>
    <row r="61" spans="1:8" x14ac:dyDescent="0.3">
      <c r="A61" s="25" t="s">
        <v>323</v>
      </c>
      <c r="B61" s="120" t="str">
        <f t="shared" si="0"/>
        <v/>
      </c>
      <c r="C61" s="120" t="str">
        <f t="shared" si="1"/>
        <v xml:space="preserve">, </v>
      </c>
      <c r="D61" s="120" t="str">
        <f t="shared" si="2"/>
        <v/>
      </c>
      <c r="E61" s="133" t="str">
        <f t="shared" si="3"/>
        <v/>
      </c>
      <c r="F61" s="120"/>
      <c r="G61" s="120"/>
      <c r="H61" s="120">
        <f t="shared" si="4"/>
        <v>0</v>
      </c>
    </row>
    <row r="62" spans="1:8" x14ac:dyDescent="0.3">
      <c r="A62" s="25" t="s">
        <v>460</v>
      </c>
      <c r="B62" s="120" t="str">
        <f t="shared" si="0"/>
        <v/>
      </c>
      <c r="C62" s="120" t="str">
        <f t="shared" si="1"/>
        <v xml:space="preserve">, </v>
      </c>
      <c r="D62" s="120" t="str">
        <f t="shared" si="2"/>
        <v/>
      </c>
      <c r="E62" s="133" t="str">
        <f t="shared" si="3"/>
        <v/>
      </c>
      <c r="F62" s="120"/>
      <c r="G62" s="120"/>
      <c r="H62" s="120">
        <f t="shared" si="4"/>
        <v>0</v>
      </c>
    </row>
    <row r="63" spans="1:8" x14ac:dyDescent="0.3">
      <c r="A63" s="25" t="s">
        <v>461</v>
      </c>
      <c r="B63" s="120" t="str">
        <f t="shared" si="0"/>
        <v/>
      </c>
      <c r="C63" s="120" t="str">
        <f t="shared" si="1"/>
        <v xml:space="preserve">, </v>
      </c>
      <c r="D63" s="120" t="str">
        <f t="shared" si="2"/>
        <v/>
      </c>
      <c r="E63" s="133" t="str">
        <f t="shared" si="3"/>
        <v/>
      </c>
      <c r="F63" s="120"/>
      <c r="G63" s="120"/>
      <c r="H63" s="120">
        <f t="shared" si="4"/>
        <v>0</v>
      </c>
    </row>
    <row r="64" spans="1:8" x14ac:dyDescent="0.3">
      <c r="A64" s="25" t="s">
        <v>462</v>
      </c>
      <c r="B64" s="120" t="str">
        <f t="shared" si="0"/>
        <v/>
      </c>
      <c r="C64" s="120" t="str">
        <f t="shared" si="1"/>
        <v xml:space="preserve">, </v>
      </c>
      <c r="D64" s="120" t="str">
        <f t="shared" si="2"/>
        <v/>
      </c>
      <c r="E64" s="133" t="str">
        <f t="shared" si="3"/>
        <v/>
      </c>
      <c r="F64" s="120"/>
      <c r="G64" s="120"/>
      <c r="H64" s="120">
        <f t="shared" si="4"/>
        <v>0</v>
      </c>
    </row>
    <row r="65" spans="1:8" x14ac:dyDescent="0.3">
      <c r="A65" s="25" t="s">
        <v>463</v>
      </c>
      <c r="B65" s="120" t="str">
        <f t="shared" si="0"/>
        <v/>
      </c>
      <c r="C65" s="120" t="str">
        <f t="shared" si="1"/>
        <v xml:space="preserve">, </v>
      </c>
      <c r="D65" s="120" t="str">
        <f t="shared" si="2"/>
        <v/>
      </c>
      <c r="E65" s="133" t="str">
        <f t="shared" si="3"/>
        <v/>
      </c>
      <c r="F65" s="120"/>
      <c r="G65" s="120"/>
      <c r="H65" s="120">
        <f t="shared" si="4"/>
        <v>0</v>
      </c>
    </row>
    <row r="66" spans="1:8" x14ac:dyDescent="0.3">
      <c r="A66" s="25" t="s">
        <v>324</v>
      </c>
      <c r="B66" s="120" t="str">
        <f t="shared" ref="B66:B129" si="5">IF(LEN(VLOOKUP($A66,playerDetails,7,FALSE))=0,"",VLOOKUP($A66,playerDetails,7,FALSE))</f>
        <v/>
      </c>
      <c r="C66" s="120" t="str">
        <f t="shared" ref="C66:C129" si="6">IF(LEN(VLOOKUP($A66,playerDetails,9,FALSE))=0,"",VLOOKUP($A66,playerDetails,9,FALSE))</f>
        <v xml:space="preserve">, </v>
      </c>
      <c r="D66" s="120" t="str">
        <f t="shared" ref="D66:D129" si="7">IF(LEN(VLOOKUP($A66,playerDetails,6,FALSE))=0,"",VLOOKUP($A66,playerDetails,6,FALSE))</f>
        <v/>
      </c>
      <c r="E66" s="133" t="str">
        <f t="shared" ref="E66:E129" si="8">IF(LEN(VLOOKUP($A66,playerDetails,5,FALSE))=0,"",VLOOKUP($A66,playerDetails,5,FALSE))</f>
        <v/>
      </c>
      <c r="F66" s="120"/>
      <c r="G66" s="120"/>
      <c r="H66" s="120">
        <f t="shared" ref="H66:H129" si="9">VLOOKUP(LEFT($A66,1),TeamLookup,2,FALSE)</f>
        <v>0</v>
      </c>
    </row>
    <row r="67" spans="1:8" x14ac:dyDescent="0.3">
      <c r="A67" s="25" t="s">
        <v>325</v>
      </c>
      <c r="B67" s="120" t="str">
        <f t="shared" si="5"/>
        <v/>
      </c>
      <c r="C67" s="120" t="str">
        <f t="shared" si="6"/>
        <v xml:space="preserve">, </v>
      </c>
      <c r="D67" s="120" t="str">
        <f t="shared" si="7"/>
        <v/>
      </c>
      <c r="E67" s="133" t="str">
        <f t="shared" si="8"/>
        <v/>
      </c>
      <c r="F67" s="120"/>
      <c r="G67" s="120"/>
      <c r="H67" s="120">
        <f t="shared" si="9"/>
        <v>0</v>
      </c>
    </row>
    <row r="68" spans="1:8" x14ac:dyDescent="0.3">
      <c r="A68" s="25" t="s">
        <v>326</v>
      </c>
      <c r="B68" s="120" t="str">
        <f t="shared" si="5"/>
        <v/>
      </c>
      <c r="C68" s="120" t="str">
        <f t="shared" si="6"/>
        <v xml:space="preserve">, </v>
      </c>
      <c r="D68" s="120" t="str">
        <f t="shared" si="7"/>
        <v/>
      </c>
      <c r="E68" s="133" t="str">
        <f t="shared" si="8"/>
        <v/>
      </c>
      <c r="F68" s="120"/>
      <c r="G68" s="120"/>
      <c r="H68" s="120">
        <f t="shared" si="9"/>
        <v>0</v>
      </c>
    </row>
    <row r="69" spans="1:8" x14ac:dyDescent="0.3">
      <c r="A69" s="25" t="s">
        <v>327</v>
      </c>
      <c r="B69" s="120" t="str">
        <f t="shared" si="5"/>
        <v/>
      </c>
      <c r="C69" s="120" t="str">
        <f t="shared" si="6"/>
        <v xml:space="preserve">, </v>
      </c>
      <c r="D69" s="120" t="str">
        <f t="shared" si="7"/>
        <v/>
      </c>
      <c r="E69" s="133" t="str">
        <f t="shared" si="8"/>
        <v/>
      </c>
      <c r="F69" s="120"/>
      <c r="G69" s="120"/>
      <c r="H69" s="120">
        <f t="shared" si="9"/>
        <v>0</v>
      </c>
    </row>
    <row r="70" spans="1:8" x14ac:dyDescent="0.3">
      <c r="A70" s="25" t="s">
        <v>328</v>
      </c>
      <c r="B70" s="120" t="str">
        <f t="shared" si="5"/>
        <v/>
      </c>
      <c r="C70" s="120" t="str">
        <f t="shared" si="6"/>
        <v xml:space="preserve">, </v>
      </c>
      <c r="D70" s="120" t="str">
        <f t="shared" si="7"/>
        <v/>
      </c>
      <c r="E70" s="133" t="str">
        <f t="shared" si="8"/>
        <v/>
      </c>
      <c r="F70" s="120"/>
      <c r="G70" s="120"/>
      <c r="H70" s="120">
        <f t="shared" si="9"/>
        <v>0</v>
      </c>
    </row>
    <row r="71" spans="1:8" x14ac:dyDescent="0.3">
      <c r="A71" s="25" t="s">
        <v>329</v>
      </c>
      <c r="B71" s="120" t="str">
        <f t="shared" si="5"/>
        <v/>
      </c>
      <c r="C71" s="120" t="str">
        <f t="shared" si="6"/>
        <v xml:space="preserve">, </v>
      </c>
      <c r="D71" s="120" t="str">
        <f t="shared" si="7"/>
        <v/>
      </c>
      <c r="E71" s="133" t="str">
        <f t="shared" si="8"/>
        <v/>
      </c>
      <c r="F71" s="120"/>
      <c r="G71" s="120"/>
      <c r="H71" s="120">
        <f t="shared" si="9"/>
        <v>0</v>
      </c>
    </row>
    <row r="72" spans="1:8" x14ac:dyDescent="0.3">
      <c r="A72" s="25" t="s">
        <v>330</v>
      </c>
      <c r="B72" s="120" t="str">
        <f t="shared" si="5"/>
        <v/>
      </c>
      <c r="C72" s="120" t="str">
        <f t="shared" si="6"/>
        <v xml:space="preserve">, </v>
      </c>
      <c r="D72" s="120" t="str">
        <f t="shared" si="7"/>
        <v/>
      </c>
      <c r="E72" s="133" t="str">
        <f t="shared" si="8"/>
        <v/>
      </c>
      <c r="F72" s="120"/>
      <c r="G72" s="120"/>
      <c r="H72" s="120">
        <f t="shared" si="9"/>
        <v>0</v>
      </c>
    </row>
    <row r="73" spans="1:8" x14ac:dyDescent="0.3">
      <c r="A73" s="25" t="s">
        <v>331</v>
      </c>
      <c r="B73" s="120" t="str">
        <f t="shared" si="5"/>
        <v/>
      </c>
      <c r="C73" s="120" t="str">
        <f t="shared" si="6"/>
        <v xml:space="preserve">, </v>
      </c>
      <c r="D73" s="120" t="str">
        <f t="shared" si="7"/>
        <v/>
      </c>
      <c r="E73" s="133" t="str">
        <f t="shared" si="8"/>
        <v/>
      </c>
      <c r="F73" s="120"/>
      <c r="G73" s="120"/>
      <c r="H73" s="120">
        <f t="shared" si="9"/>
        <v>0</v>
      </c>
    </row>
    <row r="74" spans="1:8" x14ac:dyDescent="0.3">
      <c r="A74" s="25" t="s">
        <v>332</v>
      </c>
      <c r="B74" s="120" t="str">
        <f t="shared" si="5"/>
        <v/>
      </c>
      <c r="C74" s="120" t="str">
        <f t="shared" si="6"/>
        <v xml:space="preserve">, </v>
      </c>
      <c r="D74" s="120" t="str">
        <f t="shared" si="7"/>
        <v/>
      </c>
      <c r="E74" s="133" t="str">
        <f t="shared" si="8"/>
        <v/>
      </c>
      <c r="F74" s="120"/>
      <c r="G74" s="120"/>
      <c r="H74" s="120">
        <f t="shared" si="9"/>
        <v>0</v>
      </c>
    </row>
    <row r="75" spans="1:8" x14ac:dyDescent="0.3">
      <c r="A75" s="25" t="s">
        <v>333</v>
      </c>
      <c r="B75" s="120" t="str">
        <f t="shared" si="5"/>
        <v/>
      </c>
      <c r="C75" s="120" t="str">
        <f t="shared" si="6"/>
        <v xml:space="preserve">, </v>
      </c>
      <c r="D75" s="120" t="str">
        <f t="shared" si="7"/>
        <v/>
      </c>
      <c r="E75" s="133" t="str">
        <f t="shared" si="8"/>
        <v/>
      </c>
      <c r="F75" s="120"/>
      <c r="G75" s="120"/>
      <c r="H75" s="120">
        <f t="shared" si="9"/>
        <v>0</v>
      </c>
    </row>
    <row r="76" spans="1:8" x14ac:dyDescent="0.3">
      <c r="A76" s="25" t="s">
        <v>334</v>
      </c>
      <c r="B76" s="120" t="str">
        <f t="shared" si="5"/>
        <v/>
      </c>
      <c r="C76" s="120" t="str">
        <f t="shared" si="6"/>
        <v xml:space="preserve">, </v>
      </c>
      <c r="D76" s="120" t="str">
        <f t="shared" si="7"/>
        <v/>
      </c>
      <c r="E76" s="133" t="str">
        <f t="shared" si="8"/>
        <v/>
      </c>
      <c r="F76" s="120"/>
      <c r="G76" s="120"/>
      <c r="H76" s="120">
        <f t="shared" si="9"/>
        <v>0</v>
      </c>
    </row>
    <row r="77" spans="1:8" x14ac:dyDescent="0.3">
      <c r="A77" s="25" t="s">
        <v>335</v>
      </c>
      <c r="B77" s="120" t="str">
        <f t="shared" si="5"/>
        <v/>
      </c>
      <c r="C77" s="120" t="str">
        <f t="shared" si="6"/>
        <v xml:space="preserve">, </v>
      </c>
      <c r="D77" s="120" t="str">
        <f t="shared" si="7"/>
        <v/>
      </c>
      <c r="E77" s="133" t="str">
        <f t="shared" si="8"/>
        <v/>
      </c>
      <c r="F77" s="120"/>
      <c r="G77" s="120"/>
      <c r="H77" s="120">
        <f t="shared" si="9"/>
        <v>0</v>
      </c>
    </row>
    <row r="78" spans="1:8" x14ac:dyDescent="0.3">
      <c r="A78" s="25" t="s">
        <v>464</v>
      </c>
      <c r="B78" s="120" t="str">
        <f t="shared" si="5"/>
        <v/>
      </c>
      <c r="C78" s="120" t="str">
        <f t="shared" si="6"/>
        <v xml:space="preserve">, </v>
      </c>
      <c r="D78" s="120" t="str">
        <f t="shared" si="7"/>
        <v/>
      </c>
      <c r="E78" s="133" t="str">
        <f t="shared" si="8"/>
        <v/>
      </c>
      <c r="F78" s="120"/>
      <c r="G78" s="120"/>
      <c r="H78" s="120">
        <f t="shared" si="9"/>
        <v>0</v>
      </c>
    </row>
    <row r="79" spans="1:8" x14ac:dyDescent="0.3">
      <c r="A79" s="25" t="s">
        <v>465</v>
      </c>
      <c r="B79" s="120" t="str">
        <f t="shared" si="5"/>
        <v/>
      </c>
      <c r="C79" s="120" t="str">
        <f t="shared" si="6"/>
        <v xml:space="preserve">, </v>
      </c>
      <c r="D79" s="120" t="str">
        <f t="shared" si="7"/>
        <v/>
      </c>
      <c r="E79" s="133" t="str">
        <f t="shared" si="8"/>
        <v/>
      </c>
      <c r="F79" s="120"/>
      <c r="G79" s="120"/>
      <c r="H79" s="120">
        <f t="shared" si="9"/>
        <v>0</v>
      </c>
    </row>
    <row r="80" spans="1:8" x14ac:dyDescent="0.3">
      <c r="A80" s="25" t="s">
        <v>466</v>
      </c>
      <c r="B80" s="120" t="str">
        <f t="shared" si="5"/>
        <v/>
      </c>
      <c r="C80" s="120" t="str">
        <f t="shared" si="6"/>
        <v xml:space="preserve">, </v>
      </c>
      <c r="D80" s="120" t="str">
        <f t="shared" si="7"/>
        <v/>
      </c>
      <c r="E80" s="133" t="str">
        <f t="shared" si="8"/>
        <v/>
      </c>
      <c r="F80" s="120"/>
      <c r="G80" s="120"/>
      <c r="H80" s="120">
        <f t="shared" si="9"/>
        <v>0</v>
      </c>
    </row>
    <row r="81" spans="1:8" x14ac:dyDescent="0.3">
      <c r="A81" s="25" t="s">
        <v>467</v>
      </c>
      <c r="B81" s="120" t="str">
        <f t="shared" si="5"/>
        <v/>
      </c>
      <c r="C81" s="120" t="str">
        <f t="shared" si="6"/>
        <v xml:space="preserve">, </v>
      </c>
      <c r="D81" s="120" t="str">
        <f t="shared" si="7"/>
        <v/>
      </c>
      <c r="E81" s="133" t="str">
        <f t="shared" si="8"/>
        <v/>
      </c>
      <c r="F81" s="120"/>
      <c r="G81" s="120"/>
      <c r="H81" s="120">
        <f t="shared" si="9"/>
        <v>0</v>
      </c>
    </row>
    <row r="82" spans="1:8" x14ac:dyDescent="0.3">
      <c r="A82" s="25" t="s">
        <v>336</v>
      </c>
      <c r="B82" s="120" t="str">
        <f t="shared" si="5"/>
        <v/>
      </c>
      <c r="C82" s="120" t="str">
        <f t="shared" si="6"/>
        <v xml:space="preserve">, </v>
      </c>
      <c r="D82" s="120" t="str">
        <f t="shared" si="7"/>
        <v/>
      </c>
      <c r="E82" s="133" t="str">
        <f t="shared" si="8"/>
        <v/>
      </c>
      <c r="F82" s="120"/>
      <c r="G82" s="120"/>
      <c r="H82" s="120">
        <f t="shared" si="9"/>
        <v>0</v>
      </c>
    </row>
    <row r="83" spans="1:8" x14ac:dyDescent="0.3">
      <c r="A83" s="25" t="s">
        <v>337</v>
      </c>
      <c r="B83" s="120" t="str">
        <f t="shared" si="5"/>
        <v/>
      </c>
      <c r="C83" s="120" t="str">
        <f t="shared" si="6"/>
        <v xml:space="preserve">, </v>
      </c>
      <c r="D83" s="120" t="str">
        <f t="shared" si="7"/>
        <v/>
      </c>
      <c r="E83" s="133" t="str">
        <f t="shared" si="8"/>
        <v/>
      </c>
      <c r="F83" s="120"/>
      <c r="G83" s="120"/>
      <c r="H83" s="120">
        <f t="shared" si="9"/>
        <v>0</v>
      </c>
    </row>
    <row r="84" spans="1:8" x14ac:dyDescent="0.3">
      <c r="A84" s="25" t="s">
        <v>338</v>
      </c>
      <c r="B84" s="120" t="str">
        <f t="shared" si="5"/>
        <v/>
      </c>
      <c r="C84" s="120" t="str">
        <f t="shared" si="6"/>
        <v xml:space="preserve">, </v>
      </c>
      <c r="D84" s="120" t="str">
        <f t="shared" si="7"/>
        <v/>
      </c>
      <c r="E84" s="133" t="str">
        <f t="shared" si="8"/>
        <v/>
      </c>
      <c r="F84" s="120"/>
      <c r="G84" s="120"/>
      <c r="H84" s="120">
        <f t="shared" si="9"/>
        <v>0</v>
      </c>
    </row>
    <row r="85" spans="1:8" x14ac:dyDescent="0.3">
      <c r="A85" s="25" t="s">
        <v>339</v>
      </c>
      <c r="B85" s="120" t="str">
        <f t="shared" si="5"/>
        <v/>
      </c>
      <c r="C85" s="120" t="str">
        <f t="shared" si="6"/>
        <v xml:space="preserve">, </v>
      </c>
      <c r="D85" s="120" t="str">
        <f t="shared" si="7"/>
        <v/>
      </c>
      <c r="E85" s="133" t="str">
        <f t="shared" si="8"/>
        <v/>
      </c>
      <c r="F85" s="120"/>
      <c r="G85" s="120"/>
      <c r="H85" s="120">
        <f t="shared" si="9"/>
        <v>0</v>
      </c>
    </row>
    <row r="86" spans="1:8" x14ac:dyDescent="0.3">
      <c r="A86" s="25" t="s">
        <v>340</v>
      </c>
      <c r="B86" s="120" t="str">
        <f t="shared" si="5"/>
        <v/>
      </c>
      <c r="C86" s="120" t="str">
        <f t="shared" si="6"/>
        <v xml:space="preserve">, </v>
      </c>
      <c r="D86" s="120" t="str">
        <f t="shared" si="7"/>
        <v/>
      </c>
      <c r="E86" s="133" t="str">
        <f t="shared" si="8"/>
        <v/>
      </c>
      <c r="F86" s="120"/>
      <c r="G86" s="120"/>
      <c r="H86" s="120">
        <f t="shared" si="9"/>
        <v>0</v>
      </c>
    </row>
    <row r="87" spans="1:8" x14ac:dyDescent="0.3">
      <c r="A87" s="25" t="s">
        <v>341</v>
      </c>
      <c r="B87" s="120" t="str">
        <f t="shared" si="5"/>
        <v/>
      </c>
      <c r="C87" s="120" t="str">
        <f t="shared" si="6"/>
        <v xml:space="preserve">, </v>
      </c>
      <c r="D87" s="120" t="str">
        <f t="shared" si="7"/>
        <v/>
      </c>
      <c r="E87" s="133" t="str">
        <f t="shared" si="8"/>
        <v/>
      </c>
      <c r="F87" s="120"/>
      <c r="G87" s="120"/>
      <c r="H87" s="120">
        <f t="shared" si="9"/>
        <v>0</v>
      </c>
    </row>
    <row r="88" spans="1:8" x14ac:dyDescent="0.3">
      <c r="A88" s="25" t="s">
        <v>342</v>
      </c>
      <c r="B88" s="120" t="str">
        <f t="shared" si="5"/>
        <v/>
      </c>
      <c r="C88" s="120" t="str">
        <f t="shared" si="6"/>
        <v xml:space="preserve">, </v>
      </c>
      <c r="D88" s="120" t="str">
        <f t="shared" si="7"/>
        <v/>
      </c>
      <c r="E88" s="133" t="str">
        <f t="shared" si="8"/>
        <v/>
      </c>
      <c r="F88" s="120"/>
      <c r="G88" s="120"/>
      <c r="H88" s="120">
        <f t="shared" si="9"/>
        <v>0</v>
      </c>
    </row>
    <row r="89" spans="1:8" x14ac:dyDescent="0.3">
      <c r="A89" s="25" t="s">
        <v>343</v>
      </c>
      <c r="B89" s="120" t="str">
        <f t="shared" si="5"/>
        <v/>
      </c>
      <c r="C89" s="120" t="str">
        <f t="shared" si="6"/>
        <v xml:space="preserve">, </v>
      </c>
      <c r="D89" s="120" t="str">
        <f t="shared" si="7"/>
        <v/>
      </c>
      <c r="E89" s="133" t="str">
        <f t="shared" si="8"/>
        <v/>
      </c>
      <c r="F89" s="120"/>
      <c r="G89" s="120"/>
      <c r="H89" s="120">
        <f t="shared" si="9"/>
        <v>0</v>
      </c>
    </row>
    <row r="90" spans="1:8" x14ac:dyDescent="0.3">
      <c r="A90" s="25" t="s">
        <v>344</v>
      </c>
      <c r="B90" s="120" t="str">
        <f t="shared" si="5"/>
        <v/>
      </c>
      <c r="C90" s="120" t="str">
        <f t="shared" si="6"/>
        <v xml:space="preserve">, </v>
      </c>
      <c r="D90" s="120" t="str">
        <f t="shared" si="7"/>
        <v/>
      </c>
      <c r="E90" s="133" t="str">
        <f t="shared" si="8"/>
        <v/>
      </c>
      <c r="F90" s="120"/>
      <c r="G90" s="120"/>
      <c r="H90" s="120">
        <f t="shared" si="9"/>
        <v>0</v>
      </c>
    </row>
    <row r="91" spans="1:8" x14ac:dyDescent="0.3">
      <c r="A91" s="25" t="s">
        <v>345</v>
      </c>
      <c r="B91" s="120" t="str">
        <f t="shared" si="5"/>
        <v/>
      </c>
      <c r="C91" s="120" t="str">
        <f t="shared" si="6"/>
        <v xml:space="preserve">, </v>
      </c>
      <c r="D91" s="120" t="str">
        <f t="shared" si="7"/>
        <v/>
      </c>
      <c r="E91" s="133" t="str">
        <f t="shared" si="8"/>
        <v/>
      </c>
      <c r="F91" s="120"/>
      <c r="G91" s="120"/>
      <c r="H91" s="120">
        <f t="shared" si="9"/>
        <v>0</v>
      </c>
    </row>
    <row r="92" spans="1:8" x14ac:dyDescent="0.3">
      <c r="A92" s="25" t="s">
        <v>346</v>
      </c>
      <c r="B92" s="120" t="str">
        <f t="shared" si="5"/>
        <v/>
      </c>
      <c r="C92" s="120" t="str">
        <f t="shared" si="6"/>
        <v xml:space="preserve">, </v>
      </c>
      <c r="D92" s="120" t="str">
        <f t="shared" si="7"/>
        <v/>
      </c>
      <c r="E92" s="133" t="str">
        <f t="shared" si="8"/>
        <v/>
      </c>
      <c r="F92" s="120"/>
      <c r="G92" s="120"/>
      <c r="H92" s="120">
        <f t="shared" si="9"/>
        <v>0</v>
      </c>
    </row>
    <row r="93" spans="1:8" x14ac:dyDescent="0.3">
      <c r="A93" s="25" t="s">
        <v>347</v>
      </c>
      <c r="B93" s="120" t="str">
        <f t="shared" si="5"/>
        <v/>
      </c>
      <c r="C93" s="120" t="str">
        <f t="shared" si="6"/>
        <v xml:space="preserve">, </v>
      </c>
      <c r="D93" s="120" t="str">
        <f t="shared" si="7"/>
        <v/>
      </c>
      <c r="E93" s="133" t="str">
        <f t="shared" si="8"/>
        <v/>
      </c>
      <c r="F93" s="120"/>
      <c r="G93" s="120"/>
      <c r="H93" s="120">
        <f t="shared" si="9"/>
        <v>0</v>
      </c>
    </row>
    <row r="94" spans="1:8" x14ac:dyDescent="0.3">
      <c r="A94" s="25" t="s">
        <v>468</v>
      </c>
      <c r="B94" s="120" t="str">
        <f t="shared" si="5"/>
        <v/>
      </c>
      <c r="C94" s="120" t="str">
        <f t="shared" si="6"/>
        <v xml:space="preserve">, </v>
      </c>
      <c r="D94" s="120" t="str">
        <f t="shared" si="7"/>
        <v/>
      </c>
      <c r="E94" s="133" t="str">
        <f t="shared" si="8"/>
        <v/>
      </c>
      <c r="F94" s="120"/>
      <c r="G94" s="120"/>
      <c r="H94" s="120">
        <f t="shared" si="9"/>
        <v>0</v>
      </c>
    </row>
    <row r="95" spans="1:8" x14ac:dyDescent="0.3">
      <c r="A95" s="25" t="s">
        <v>469</v>
      </c>
      <c r="B95" s="120" t="str">
        <f t="shared" si="5"/>
        <v/>
      </c>
      <c r="C95" s="120" t="str">
        <f t="shared" si="6"/>
        <v xml:space="preserve">, </v>
      </c>
      <c r="D95" s="120" t="str">
        <f t="shared" si="7"/>
        <v/>
      </c>
      <c r="E95" s="133" t="str">
        <f t="shared" si="8"/>
        <v/>
      </c>
      <c r="F95" s="120"/>
      <c r="G95" s="120"/>
      <c r="H95" s="120">
        <f t="shared" si="9"/>
        <v>0</v>
      </c>
    </row>
    <row r="96" spans="1:8" x14ac:dyDescent="0.3">
      <c r="A96" s="25" t="s">
        <v>470</v>
      </c>
      <c r="B96" s="120" t="str">
        <f t="shared" si="5"/>
        <v/>
      </c>
      <c r="C96" s="120" t="str">
        <f t="shared" si="6"/>
        <v xml:space="preserve">, </v>
      </c>
      <c r="D96" s="120" t="str">
        <f t="shared" si="7"/>
        <v/>
      </c>
      <c r="E96" s="133" t="str">
        <f t="shared" si="8"/>
        <v/>
      </c>
      <c r="F96" s="120"/>
      <c r="G96" s="120"/>
      <c r="H96" s="120">
        <f t="shared" si="9"/>
        <v>0</v>
      </c>
    </row>
    <row r="97" spans="1:8" x14ac:dyDescent="0.3">
      <c r="A97" s="25" t="s">
        <v>471</v>
      </c>
      <c r="B97" s="120" t="str">
        <f t="shared" si="5"/>
        <v/>
      </c>
      <c r="C97" s="120" t="str">
        <f t="shared" si="6"/>
        <v xml:space="preserve">, </v>
      </c>
      <c r="D97" s="120" t="str">
        <f t="shared" si="7"/>
        <v/>
      </c>
      <c r="E97" s="133" t="str">
        <f t="shared" si="8"/>
        <v/>
      </c>
      <c r="F97" s="120"/>
      <c r="G97" s="120"/>
      <c r="H97" s="120">
        <f t="shared" si="9"/>
        <v>0</v>
      </c>
    </row>
    <row r="98" spans="1:8" x14ac:dyDescent="0.3">
      <c r="A98" s="25" t="s">
        <v>348</v>
      </c>
      <c r="B98" s="120" t="str">
        <f t="shared" si="5"/>
        <v/>
      </c>
      <c r="C98" s="120" t="str">
        <f t="shared" si="6"/>
        <v xml:space="preserve">, </v>
      </c>
      <c r="D98" s="120" t="str">
        <f t="shared" si="7"/>
        <v/>
      </c>
      <c r="E98" s="133" t="str">
        <f t="shared" si="8"/>
        <v/>
      </c>
      <c r="F98" s="120"/>
      <c r="G98" s="120"/>
      <c r="H98" s="120">
        <f t="shared" si="9"/>
        <v>0</v>
      </c>
    </row>
    <row r="99" spans="1:8" x14ac:dyDescent="0.3">
      <c r="A99" s="25" t="s">
        <v>349</v>
      </c>
      <c r="B99" s="120" t="str">
        <f t="shared" si="5"/>
        <v/>
      </c>
      <c r="C99" s="120" t="str">
        <f t="shared" si="6"/>
        <v xml:space="preserve">, </v>
      </c>
      <c r="D99" s="120" t="str">
        <f t="shared" si="7"/>
        <v/>
      </c>
      <c r="E99" s="133" t="str">
        <f t="shared" si="8"/>
        <v/>
      </c>
      <c r="F99" s="120"/>
      <c r="G99" s="120"/>
      <c r="H99" s="120">
        <f t="shared" si="9"/>
        <v>0</v>
      </c>
    </row>
    <row r="100" spans="1:8" x14ac:dyDescent="0.3">
      <c r="A100" s="25" t="s">
        <v>350</v>
      </c>
      <c r="B100" s="120" t="str">
        <f t="shared" si="5"/>
        <v/>
      </c>
      <c r="C100" s="120" t="str">
        <f t="shared" si="6"/>
        <v xml:space="preserve">, </v>
      </c>
      <c r="D100" s="120" t="str">
        <f t="shared" si="7"/>
        <v/>
      </c>
      <c r="E100" s="133" t="str">
        <f t="shared" si="8"/>
        <v/>
      </c>
      <c r="F100" s="120"/>
      <c r="G100" s="120"/>
      <c r="H100" s="120">
        <f t="shared" si="9"/>
        <v>0</v>
      </c>
    </row>
    <row r="101" spans="1:8" x14ac:dyDescent="0.3">
      <c r="A101" s="25" t="s">
        <v>351</v>
      </c>
      <c r="B101" s="120" t="str">
        <f t="shared" si="5"/>
        <v/>
      </c>
      <c r="C101" s="120" t="str">
        <f t="shared" si="6"/>
        <v xml:space="preserve">, </v>
      </c>
      <c r="D101" s="120" t="str">
        <f t="shared" si="7"/>
        <v/>
      </c>
      <c r="E101" s="133" t="str">
        <f t="shared" si="8"/>
        <v/>
      </c>
      <c r="F101" s="120"/>
      <c r="G101" s="120"/>
      <c r="H101" s="120">
        <f t="shared" si="9"/>
        <v>0</v>
      </c>
    </row>
    <row r="102" spans="1:8" x14ac:dyDescent="0.3">
      <c r="A102" s="25" t="s">
        <v>352</v>
      </c>
      <c r="B102" s="120" t="str">
        <f t="shared" si="5"/>
        <v/>
      </c>
      <c r="C102" s="120" t="str">
        <f t="shared" si="6"/>
        <v xml:space="preserve">, </v>
      </c>
      <c r="D102" s="120" t="str">
        <f t="shared" si="7"/>
        <v/>
      </c>
      <c r="E102" s="133" t="str">
        <f t="shared" si="8"/>
        <v/>
      </c>
      <c r="F102" s="120"/>
      <c r="G102" s="120"/>
      <c r="H102" s="120">
        <f t="shared" si="9"/>
        <v>0</v>
      </c>
    </row>
    <row r="103" spans="1:8" x14ac:dyDescent="0.3">
      <c r="A103" s="25" t="s">
        <v>353</v>
      </c>
      <c r="B103" s="120" t="str">
        <f t="shared" si="5"/>
        <v/>
      </c>
      <c r="C103" s="120" t="str">
        <f t="shared" si="6"/>
        <v xml:space="preserve">, </v>
      </c>
      <c r="D103" s="120" t="str">
        <f t="shared" si="7"/>
        <v/>
      </c>
      <c r="E103" s="133" t="str">
        <f t="shared" si="8"/>
        <v/>
      </c>
      <c r="F103" s="120"/>
      <c r="G103" s="120"/>
      <c r="H103" s="120">
        <f t="shared" si="9"/>
        <v>0</v>
      </c>
    </row>
    <row r="104" spans="1:8" x14ac:dyDescent="0.3">
      <c r="A104" s="25" t="s">
        <v>354</v>
      </c>
      <c r="B104" s="120" t="str">
        <f t="shared" si="5"/>
        <v/>
      </c>
      <c r="C104" s="120" t="str">
        <f t="shared" si="6"/>
        <v xml:space="preserve">, </v>
      </c>
      <c r="D104" s="120" t="str">
        <f t="shared" si="7"/>
        <v/>
      </c>
      <c r="E104" s="133" t="str">
        <f t="shared" si="8"/>
        <v/>
      </c>
      <c r="F104" s="120"/>
      <c r="G104" s="120"/>
      <c r="H104" s="120">
        <f t="shared" si="9"/>
        <v>0</v>
      </c>
    </row>
    <row r="105" spans="1:8" x14ac:dyDescent="0.3">
      <c r="A105" s="25" t="s">
        <v>355</v>
      </c>
      <c r="B105" s="120" t="str">
        <f t="shared" si="5"/>
        <v/>
      </c>
      <c r="C105" s="120" t="str">
        <f t="shared" si="6"/>
        <v xml:space="preserve">, </v>
      </c>
      <c r="D105" s="120" t="str">
        <f t="shared" si="7"/>
        <v/>
      </c>
      <c r="E105" s="133" t="str">
        <f t="shared" si="8"/>
        <v/>
      </c>
      <c r="F105" s="120"/>
      <c r="G105" s="120"/>
      <c r="H105" s="120">
        <f t="shared" si="9"/>
        <v>0</v>
      </c>
    </row>
    <row r="106" spans="1:8" x14ac:dyDescent="0.3">
      <c r="A106" s="25" t="s">
        <v>356</v>
      </c>
      <c r="B106" s="120" t="str">
        <f t="shared" si="5"/>
        <v/>
      </c>
      <c r="C106" s="120" t="str">
        <f t="shared" si="6"/>
        <v xml:space="preserve">, </v>
      </c>
      <c r="D106" s="120" t="str">
        <f t="shared" si="7"/>
        <v/>
      </c>
      <c r="E106" s="133" t="str">
        <f t="shared" si="8"/>
        <v/>
      </c>
      <c r="F106" s="120"/>
      <c r="G106" s="120"/>
      <c r="H106" s="120">
        <f t="shared" si="9"/>
        <v>0</v>
      </c>
    </row>
    <row r="107" spans="1:8" x14ac:dyDescent="0.3">
      <c r="A107" s="25" t="s">
        <v>357</v>
      </c>
      <c r="B107" s="120" t="str">
        <f t="shared" si="5"/>
        <v/>
      </c>
      <c r="C107" s="120" t="str">
        <f t="shared" si="6"/>
        <v xml:space="preserve">, </v>
      </c>
      <c r="D107" s="120" t="str">
        <f t="shared" si="7"/>
        <v/>
      </c>
      <c r="E107" s="133" t="str">
        <f t="shared" si="8"/>
        <v/>
      </c>
      <c r="F107" s="120"/>
      <c r="G107" s="120"/>
      <c r="H107" s="120">
        <f t="shared" si="9"/>
        <v>0</v>
      </c>
    </row>
    <row r="108" spans="1:8" x14ac:dyDescent="0.3">
      <c r="A108" s="25" t="s">
        <v>358</v>
      </c>
      <c r="B108" s="120" t="str">
        <f t="shared" si="5"/>
        <v/>
      </c>
      <c r="C108" s="120" t="str">
        <f t="shared" si="6"/>
        <v xml:space="preserve">, </v>
      </c>
      <c r="D108" s="120" t="str">
        <f t="shared" si="7"/>
        <v/>
      </c>
      <c r="E108" s="133" t="str">
        <f t="shared" si="8"/>
        <v/>
      </c>
      <c r="F108" s="120"/>
      <c r="G108" s="120"/>
      <c r="H108" s="120">
        <f t="shared" si="9"/>
        <v>0</v>
      </c>
    </row>
    <row r="109" spans="1:8" x14ac:dyDescent="0.3">
      <c r="A109" s="25" t="s">
        <v>359</v>
      </c>
      <c r="B109" s="120" t="str">
        <f t="shared" si="5"/>
        <v/>
      </c>
      <c r="C109" s="120" t="str">
        <f t="shared" si="6"/>
        <v xml:space="preserve">, </v>
      </c>
      <c r="D109" s="120" t="str">
        <f t="shared" si="7"/>
        <v/>
      </c>
      <c r="E109" s="133" t="str">
        <f t="shared" si="8"/>
        <v/>
      </c>
      <c r="F109" s="120"/>
      <c r="G109" s="120"/>
      <c r="H109" s="120">
        <f t="shared" si="9"/>
        <v>0</v>
      </c>
    </row>
    <row r="110" spans="1:8" x14ac:dyDescent="0.3">
      <c r="A110" s="25" t="s">
        <v>472</v>
      </c>
      <c r="B110" s="120" t="str">
        <f t="shared" si="5"/>
        <v/>
      </c>
      <c r="C110" s="120" t="str">
        <f t="shared" si="6"/>
        <v xml:space="preserve">, </v>
      </c>
      <c r="D110" s="120" t="str">
        <f t="shared" si="7"/>
        <v/>
      </c>
      <c r="E110" s="133" t="str">
        <f t="shared" si="8"/>
        <v/>
      </c>
      <c r="F110" s="120"/>
      <c r="G110" s="120"/>
      <c r="H110" s="120">
        <f t="shared" si="9"/>
        <v>0</v>
      </c>
    </row>
    <row r="111" spans="1:8" x14ac:dyDescent="0.3">
      <c r="A111" s="25" t="s">
        <v>473</v>
      </c>
      <c r="B111" s="120" t="str">
        <f t="shared" si="5"/>
        <v/>
      </c>
      <c r="C111" s="120" t="str">
        <f t="shared" si="6"/>
        <v xml:space="preserve">, </v>
      </c>
      <c r="D111" s="120" t="str">
        <f t="shared" si="7"/>
        <v/>
      </c>
      <c r="E111" s="133" t="str">
        <f t="shared" si="8"/>
        <v/>
      </c>
      <c r="F111" s="120"/>
      <c r="G111" s="120"/>
      <c r="H111" s="120">
        <f t="shared" si="9"/>
        <v>0</v>
      </c>
    </row>
    <row r="112" spans="1:8" x14ac:dyDescent="0.3">
      <c r="A112" s="25" t="s">
        <v>474</v>
      </c>
      <c r="B112" s="120" t="str">
        <f t="shared" si="5"/>
        <v/>
      </c>
      <c r="C112" s="120" t="str">
        <f t="shared" si="6"/>
        <v xml:space="preserve">, </v>
      </c>
      <c r="D112" s="120" t="str">
        <f t="shared" si="7"/>
        <v/>
      </c>
      <c r="E112" s="133" t="str">
        <f t="shared" si="8"/>
        <v/>
      </c>
      <c r="F112" s="120"/>
      <c r="G112" s="120"/>
      <c r="H112" s="120">
        <f t="shared" si="9"/>
        <v>0</v>
      </c>
    </row>
    <row r="113" spans="1:8" x14ac:dyDescent="0.3">
      <c r="A113" s="25" t="s">
        <v>475</v>
      </c>
      <c r="B113" s="120" t="str">
        <f t="shared" si="5"/>
        <v/>
      </c>
      <c r="C113" s="120" t="str">
        <f t="shared" si="6"/>
        <v xml:space="preserve">, </v>
      </c>
      <c r="D113" s="120" t="str">
        <f t="shared" si="7"/>
        <v/>
      </c>
      <c r="E113" s="133" t="str">
        <f t="shared" si="8"/>
        <v/>
      </c>
      <c r="F113" s="120"/>
      <c r="G113" s="120"/>
      <c r="H113" s="120">
        <f t="shared" si="9"/>
        <v>0</v>
      </c>
    </row>
    <row r="114" spans="1:8" x14ac:dyDescent="0.3">
      <c r="A114" s="25" t="s">
        <v>360</v>
      </c>
      <c r="B114" s="120" t="str">
        <f t="shared" si="5"/>
        <v/>
      </c>
      <c r="C114" s="120" t="str">
        <f t="shared" si="6"/>
        <v xml:space="preserve">, </v>
      </c>
      <c r="D114" s="120" t="str">
        <f t="shared" si="7"/>
        <v/>
      </c>
      <c r="E114" s="133" t="str">
        <f t="shared" si="8"/>
        <v/>
      </c>
      <c r="F114" s="120"/>
      <c r="G114" s="120"/>
      <c r="H114" s="120">
        <f t="shared" si="9"/>
        <v>0</v>
      </c>
    </row>
    <row r="115" spans="1:8" x14ac:dyDescent="0.3">
      <c r="A115" s="25" t="s">
        <v>361</v>
      </c>
      <c r="B115" s="120" t="str">
        <f t="shared" si="5"/>
        <v/>
      </c>
      <c r="C115" s="120" t="str">
        <f t="shared" si="6"/>
        <v xml:space="preserve">, </v>
      </c>
      <c r="D115" s="120" t="str">
        <f t="shared" si="7"/>
        <v/>
      </c>
      <c r="E115" s="133" t="str">
        <f t="shared" si="8"/>
        <v/>
      </c>
      <c r="F115" s="120"/>
      <c r="G115" s="120"/>
      <c r="H115" s="120">
        <f t="shared" si="9"/>
        <v>0</v>
      </c>
    </row>
    <row r="116" spans="1:8" x14ac:dyDescent="0.3">
      <c r="A116" s="25" t="s">
        <v>362</v>
      </c>
      <c r="B116" s="120" t="str">
        <f t="shared" si="5"/>
        <v/>
      </c>
      <c r="C116" s="120" t="str">
        <f t="shared" si="6"/>
        <v xml:space="preserve">, </v>
      </c>
      <c r="D116" s="120" t="str">
        <f t="shared" si="7"/>
        <v/>
      </c>
      <c r="E116" s="133" t="str">
        <f t="shared" si="8"/>
        <v/>
      </c>
      <c r="F116" s="120"/>
      <c r="G116" s="120"/>
      <c r="H116" s="120">
        <f t="shared" si="9"/>
        <v>0</v>
      </c>
    </row>
    <row r="117" spans="1:8" x14ac:dyDescent="0.3">
      <c r="A117" s="25" t="s">
        <v>363</v>
      </c>
      <c r="B117" s="120" t="str">
        <f t="shared" si="5"/>
        <v/>
      </c>
      <c r="C117" s="120" t="str">
        <f t="shared" si="6"/>
        <v xml:space="preserve">, </v>
      </c>
      <c r="D117" s="120" t="str">
        <f t="shared" si="7"/>
        <v/>
      </c>
      <c r="E117" s="133" t="str">
        <f t="shared" si="8"/>
        <v/>
      </c>
      <c r="F117" s="120"/>
      <c r="G117" s="120"/>
      <c r="H117" s="120">
        <f t="shared" si="9"/>
        <v>0</v>
      </c>
    </row>
    <row r="118" spans="1:8" x14ac:dyDescent="0.3">
      <c r="A118" s="25" t="s">
        <v>364</v>
      </c>
      <c r="B118" s="120" t="str">
        <f t="shared" si="5"/>
        <v/>
      </c>
      <c r="C118" s="120" t="str">
        <f t="shared" si="6"/>
        <v xml:space="preserve">, </v>
      </c>
      <c r="D118" s="120" t="str">
        <f t="shared" si="7"/>
        <v/>
      </c>
      <c r="E118" s="133" t="str">
        <f t="shared" si="8"/>
        <v/>
      </c>
      <c r="F118" s="120"/>
      <c r="G118" s="120"/>
      <c r="H118" s="120">
        <f t="shared" si="9"/>
        <v>0</v>
      </c>
    </row>
    <row r="119" spans="1:8" x14ac:dyDescent="0.3">
      <c r="A119" s="25" t="s">
        <v>365</v>
      </c>
      <c r="B119" s="120" t="str">
        <f t="shared" si="5"/>
        <v/>
      </c>
      <c r="C119" s="120" t="str">
        <f t="shared" si="6"/>
        <v xml:space="preserve">, </v>
      </c>
      <c r="D119" s="120" t="str">
        <f t="shared" si="7"/>
        <v/>
      </c>
      <c r="E119" s="133" t="str">
        <f t="shared" si="8"/>
        <v/>
      </c>
      <c r="F119" s="120"/>
      <c r="G119" s="120"/>
      <c r="H119" s="120">
        <f t="shared" si="9"/>
        <v>0</v>
      </c>
    </row>
    <row r="120" spans="1:8" x14ac:dyDescent="0.3">
      <c r="A120" s="25" t="s">
        <v>366</v>
      </c>
      <c r="B120" s="120" t="str">
        <f t="shared" si="5"/>
        <v/>
      </c>
      <c r="C120" s="120" t="str">
        <f t="shared" si="6"/>
        <v xml:space="preserve">, </v>
      </c>
      <c r="D120" s="120" t="str">
        <f t="shared" si="7"/>
        <v/>
      </c>
      <c r="E120" s="133" t="str">
        <f t="shared" si="8"/>
        <v/>
      </c>
      <c r="F120" s="120"/>
      <c r="G120" s="120"/>
      <c r="H120" s="120">
        <f t="shared" si="9"/>
        <v>0</v>
      </c>
    </row>
    <row r="121" spans="1:8" x14ac:dyDescent="0.3">
      <c r="A121" s="25" t="s">
        <v>367</v>
      </c>
      <c r="B121" s="120" t="str">
        <f t="shared" si="5"/>
        <v/>
      </c>
      <c r="C121" s="120" t="str">
        <f t="shared" si="6"/>
        <v xml:space="preserve">, </v>
      </c>
      <c r="D121" s="120" t="str">
        <f t="shared" si="7"/>
        <v/>
      </c>
      <c r="E121" s="133" t="str">
        <f t="shared" si="8"/>
        <v/>
      </c>
      <c r="F121" s="120"/>
      <c r="G121" s="120"/>
      <c r="H121" s="120">
        <f t="shared" si="9"/>
        <v>0</v>
      </c>
    </row>
    <row r="122" spans="1:8" x14ac:dyDescent="0.3">
      <c r="A122" s="25" t="s">
        <v>368</v>
      </c>
      <c r="B122" s="120" t="str">
        <f t="shared" si="5"/>
        <v/>
      </c>
      <c r="C122" s="120" t="str">
        <f t="shared" si="6"/>
        <v xml:space="preserve">, </v>
      </c>
      <c r="D122" s="120" t="str">
        <f t="shared" si="7"/>
        <v/>
      </c>
      <c r="E122" s="133" t="str">
        <f t="shared" si="8"/>
        <v/>
      </c>
      <c r="F122" s="120"/>
      <c r="G122" s="120"/>
      <c r="H122" s="120">
        <f t="shared" si="9"/>
        <v>0</v>
      </c>
    </row>
    <row r="123" spans="1:8" x14ac:dyDescent="0.3">
      <c r="A123" s="25" t="s">
        <v>369</v>
      </c>
      <c r="B123" s="120" t="str">
        <f t="shared" si="5"/>
        <v/>
      </c>
      <c r="C123" s="120" t="str">
        <f t="shared" si="6"/>
        <v xml:space="preserve">, </v>
      </c>
      <c r="D123" s="120" t="str">
        <f t="shared" si="7"/>
        <v/>
      </c>
      <c r="E123" s="133" t="str">
        <f t="shared" si="8"/>
        <v/>
      </c>
      <c r="F123" s="120"/>
      <c r="G123" s="120"/>
      <c r="H123" s="120">
        <f t="shared" si="9"/>
        <v>0</v>
      </c>
    </row>
    <row r="124" spans="1:8" x14ac:dyDescent="0.3">
      <c r="A124" s="25" t="s">
        <v>370</v>
      </c>
      <c r="B124" s="120" t="str">
        <f t="shared" si="5"/>
        <v/>
      </c>
      <c r="C124" s="120" t="str">
        <f t="shared" si="6"/>
        <v xml:space="preserve">, </v>
      </c>
      <c r="D124" s="120" t="str">
        <f t="shared" si="7"/>
        <v/>
      </c>
      <c r="E124" s="133" t="str">
        <f t="shared" si="8"/>
        <v/>
      </c>
      <c r="F124" s="120"/>
      <c r="G124" s="120"/>
      <c r="H124" s="120">
        <f t="shared" si="9"/>
        <v>0</v>
      </c>
    </row>
    <row r="125" spans="1:8" x14ac:dyDescent="0.3">
      <c r="A125" s="25" t="s">
        <v>371</v>
      </c>
      <c r="B125" s="120" t="str">
        <f t="shared" si="5"/>
        <v/>
      </c>
      <c r="C125" s="120" t="str">
        <f t="shared" si="6"/>
        <v xml:space="preserve">, </v>
      </c>
      <c r="D125" s="120" t="str">
        <f t="shared" si="7"/>
        <v/>
      </c>
      <c r="E125" s="133" t="str">
        <f t="shared" si="8"/>
        <v/>
      </c>
      <c r="F125" s="120"/>
      <c r="G125" s="120"/>
      <c r="H125" s="120">
        <f t="shared" si="9"/>
        <v>0</v>
      </c>
    </row>
    <row r="126" spans="1:8" x14ac:dyDescent="0.3">
      <c r="A126" s="25" t="s">
        <v>476</v>
      </c>
      <c r="B126" s="120" t="str">
        <f t="shared" si="5"/>
        <v/>
      </c>
      <c r="C126" s="120" t="str">
        <f t="shared" si="6"/>
        <v xml:space="preserve">, </v>
      </c>
      <c r="D126" s="120" t="str">
        <f t="shared" si="7"/>
        <v/>
      </c>
      <c r="E126" s="133" t="str">
        <f t="shared" si="8"/>
        <v/>
      </c>
      <c r="F126" s="120"/>
      <c r="G126" s="120"/>
      <c r="H126" s="120">
        <f t="shared" si="9"/>
        <v>0</v>
      </c>
    </row>
    <row r="127" spans="1:8" x14ac:dyDescent="0.3">
      <c r="A127" s="25" t="s">
        <v>477</v>
      </c>
      <c r="B127" s="120" t="str">
        <f t="shared" si="5"/>
        <v/>
      </c>
      <c r="C127" s="120" t="str">
        <f t="shared" si="6"/>
        <v xml:space="preserve">, </v>
      </c>
      <c r="D127" s="120" t="str">
        <f t="shared" si="7"/>
        <v/>
      </c>
      <c r="E127" s="133" t="str">
        <f t="shared" si="8"/>
        <v/>
      </c>
      <c r="F127" s="120"/>
      <c r="G127" s="120"/>
      <c r="H127" s="120">
        <f t="shared" si="9"/>
        <v>0</v>
      </c>
    </row>
    <row r="128" spans="1:8" x14ac:dyDescent="0.3">
      <c r="A128" s="25" t="s">
        <v>478</v>
      </c>
      <c r="B128" s="120" t="str">
        <f t="shared" si="5"/>
        <v/>
      </c>
      <c r="C128" s="120" t="str">
        <f t="shared" si="6"/>
        <v xml:space="preserve">, </v>
      </c>
      <c r="D128" s="120" t="str">
        <f t="shared" si="7"/>
        <v/>
      </c>
      <c r="E128" s="133" t="str">
        <f t="shared" si="8"/>
        <v/>
      </c>
      <c r="F128" s="120"/>
      <c r="G128" s="120"/>
      <c r="H128" s="120">
        <f t="shared" si="9"/>
        <v>0</v>
      </c>
    </row>
    <row r="129" spans="1:8" x14ac:dyDescent="0.3">
      <c r="A129" s="25" t="s">
        <v>479</v>
      </c>
      <c r="B129" s="120" t="str">
        <f t="shared" si="5"/>
        <v/>
      </c>
      <c r="C129" s="120" t="str">
        <f t="shared" si="6"/>
        <v xml:space="preserve">, </v>
      </c>
      <c r="D129" s="120" t="str">
        <f t="shared" si="7"/>
        <v/>
      </c>
      <c r="E129" s="133" t="str">
        <f t="shared" si="8"/>
        <v/>
      </c>
      <c r="F129" s="120"/>
      <c r="G129" s="120"/>
      <c r="H129" s="120">
        <f t="shared" si="9"/>
        <v>0</v>
      </c>
    </row>
    <row r="130" spans="1:8" x14ac:dyDescent="0.3">
      <c r="A130" s="25" t="s">
        <v>372</v>
      </c>
      <c r="B130" s="120" t="str">
        <f t="shared" ref="B130:B193" si="10">IF(LEN(VLOOKUP($A130,playerDetails,7,FALSE))=0,"",VLOOKUP($A130,playerDetails,7,FALSE))</f>
        <v/>
      </c>
      <c r="C130" s="120" t="str">
        <f t="shared" ref="C130:C193" si="11">IF(LEN(VLOOKUP($A130,playerDetails,9,FALSE))=0,"",VLOOKUP($A130,playerDetails,9,FALSE))</f>
        <v xml:space="preserve">, </v>
      </c>
      <c r="D130" s="120" t="str">
        <f t="shared" ref="D130:D193" si="12">IF(LEN(VLOOKUP($A130,playerDetails,6,FALSE))=0,"",VLOOKUP($A130,playerDetails,6,FALSE))</f>
        <v/>
      </c>
      <c r="E130" s="133" t="str">
        <f t="shared" ref="E130:E193" si="13">IF(LEN(VLOOKUP($A130,playerDetails,5,FALSE))=0,"",VLOOKUP($A130,playerDetails,5,FALSE))</f>
        <v/>
      </c>
      <c r="F130" s="120"/>
      <c r="G130" s="120"/>
      <c r="H130" s="120">
        <f t="shared" ref="H130:H193" si="14">VLOOKUP(LEFT($A130,1),TeamLookup,2,FALSE)</f>
        <v>0</v>
      </c>
    </row>
    <row r="131" spans="1:8" x14ac:dyDescent="0.3">
      <c r="A131" s="25" t="s">
        <v>373</v>
      </c>
      <c r="B131" s="120" t="str">
        <f t="shared" si="10"/>
        <v/>
      </c>
      <c r="C131" s="120" t="str">
        <f t="shared" si="11"/>
        <v xml:space="preserve">, </v>
      </c>
      <c r="D131" s="120" t="str">
        <f t="shared" si="12"/>
        <v/>
      </c>
      <c r="E131" s="133" t="str">
        <f t="shared" si="13"/>
        <v/>
      </c>
      <c r="F131" s="120"/>
      <c r="G131" s="120"/>
      <c r="H131" s="120">
        <f t="shared" si="14"/>
        <v>0</v>
      </c>
    </row>
    <row r="132" spans="1:8" x14ac:dyDescent="0.3">
      <c r="A132" s="25" t="s">
        <v>374</v>
      </c>
      <c r="B132" s="120" t="str">
        <f t="shared" si="10"/>
        <v/>
      </c>
      <c r="C132" s="120" t="str">
        <f t="shared" si="11"/>
        <v xml:space="preserve">, </v>
      </c>
      <c r="D132" s="120" t="str">
        <f t="shared" si="12"/>
        <v/>
      </c>
      <c r="E132" s="133" t="str">
        <f t="shared" si="13"/>
        <v/>
      </c>
      <c r="F132" s="120"/>
      <c r="G132" s="120"/>
      <c r="H132" s="120">
        <f t="shared" si="14"/>
        <v>0</v>
      </c>
    </row>
    <row r="133" spans="1:8" x14ac:dyDescent="0.3">
      <c r="A133" s="25" t="s">
        <v>375</v>
      </c>
      <c r="B133" s="120" t="str">
        <f t="shared" si="10"/>
        <v/>
      </c>
      <c r="C133" s="120" t="str">
        <f t="shared" si="11"/>
        <v xml:space="preserve">, </v>
      </c>
      <c r="D133" s="120" t="str">
        <f t="shared" si="12"/>
        <v/>
      </c>
      <c r="E133" s="133" t="str">
        <f t="shared" si="13"/>
        <v/>
      </c>
      <c r="F133" s="120"/>
      <c r="G133" s="120"/>
      <c r="H133" s="120">
        <f t="shared" si="14"/>
        <v>0</v>
      </c>
    </row>
    <row r="134" spans="1:8" x14ac:dyDescent="0.3">
      <c r="A134" s="25" t="s">
        <v>376</v>
      </c>
      <c r="B134" s="120" t="str">
        <f t="shared" si="10"/>
        <v/>
      </c>
      <c r="C134" s="120" t="str">
        <f t="shared" si="11"/>
        <v xml:space="preserve">, </v>
      </c>
      <c r="D134" s="120" t="str">
        <f t="shared" si="12"/>
        <v/>
      </c>
      <c r="E134" s="133" t="str">
        <f t="shared" si="13"/>
        <v/>
      </c>
      <c r="F134" s="120"/>
      <c r="G134" s="120"/>
      <c r="H134" s="120">
        <f t="shared" si="14"/>
        <v>0</v>
      </c>
    </row>
    <row r="135" spans="1:8" x14ac:dyDescent="0.3">
      <c r="A135" s="25" t="s">
        <v>377</v>
      </c>
      <c r="B135" s="120" t="str">
        <f t="shared" si="10"/>
        <v/>
      </c>
      <c r="C135" s="120" t="str">
        <f t="shared" si="11"/>
        <v xml:space="preserve">, </v>
      </c>
      <c r="D135" s="120" t="str">
        <f t="shared" si="12"/>
        <v/>
      </c>
      <c r="E135" s="133" t="str">
        <f t="shared" si="13"/>
        <v/>
      </c>
      <c r="F135" s="120"/>
      <c r="G135" s="120"/>
      <c r="H135" s="120">
        <f t="shared" si="14"/>
        <v>0</v>
      </c>
    </row>
    <row r="136" spans="1:8" x14ac:dyDescent="0.3">
      <c r="A136" s="25" t="s">
        <v>378</v>
      </c>
      <c r="B136" s="120" t="str">
        <f t="shared" si="10"/>
        <v/>
      </c>
      <c r="C136" s="120" t="str">
        <f t="shared" si="11"/>
        <v xml:space="preserve">, </v>
      </c>
      <c r="D136" s="120" t="str">
        <f t="shared" si="12"/>
        <v/>
      </c>
      <c r="E136" s="133" t="str">
        <f t="shared" si="13"/>
        <v/>
      </c>
      <c r="F136" s="120"/>
      <c r="G136" s="120"/>
      <c r="H136" s="120">
        <f t="shared" si="14"/>
        <v>0</v>
      </c>
    </row>
    <row r="137" spans="1:8" x14ac:dyDescent="0.3">
      <c r="A137" s="25" t="s">
        <v>379</v>
      </c>
      <c r="B137" s="120" t="str">
        <f t="shared" si="10"/>
        <v/>
      </c>
      <c r="C137" s="120" t="str">
        <f t="shared" si="11"/>
        <v xml:space="preserve">, </v>
      </c>
      <c r="D137" s="120" t="str">
        <f t="shared" si="12"/>
        <v/>
      </c>
      <c r="E137" s="133" t="str">
        <f t="shared" si="13"/>
        <v/>
      </c>
      <c r="F137" s="120"/>
      <c r="G137" s="120"/>
      <c r="H137" s="120">
        <f t="shared" si="14"/>
        <v>0</v>
      </c>
    </row>
    <row r="138" spans="1:8" x14ac:dyDescent="0.3">
      <c r="A138" s="25" t="s">
        <v>380</v>
      </c>
      <c r="B138" s="120" t="str">
        <f t="shared" si="10"/>
        <v/>
      </c>
      <c r="C138" s="120" t="str">
        <f t="shared" si="11"/>
        <v xml:space="preserve">, </v>
      </c>
      <c r="D138" s="120" t="str">
        <f t="shared" si="12"/>
        <v/>
      </c>
      <c r="E138" s="133" t="str">
        <f t="shared" si="13"/>
        <v/>
      </c>
      <c r="F138" s="120"/>
      <c r="G138" s="120"/>
      <c r="H138" s="120">
        <f t="shared" si="14"/>
        <v>0</v>
      </c>
    </row>
    <row r="139" spans="1:8" x14ac:dyDescent="0.3">
      <c r="A139" s="25" t="s">
        <v>381</v>
      </c>
      <c r="B139" s="120" t="str">
        <f t="shared" si="10"/>
        <v/>
      </c>
      <c r="C139" s="120" t="str">
        <f t="shared" si="11"/>
        <v xml:space="preserve">, </v>
      </c>
      <c r="D139" s="120" t="str">
        <f t="shared" si="12"/>
        <v/>
      </c>
      <c r="E139" s="133" t="str">
        <f t="shared" si="13"/>
        <v/>
      </c>
      <c r="F139" s="120"/>
      <c r="G139" s="120"/>
      <c r="H139" s="120">
        <f t="shared" si="14"/>
        <v>0</v>
      </c>
    </row>
    <row r="140" spans="1:8" x14ac:dyDescent="0.3">
      <c r="A140" s="25" t="s">
        <v>382</v>
      </c>
      <c r="B140" s="120" t="str">
        <f t="shared" si="10"/>
        <v/>
      </c>
      <c r="C140" s="120" t="str">
        <f t="shared" si="11"/>
        <v xml:space="preserve">, </v>
      </c>
      <c r="D140" s="120" t="str">
        <f t="shared" si="12"/>
        <v/>
      </c>
      <c r="E140" s="133" t="str">
        <f t="shared" si="13"/>
        <v/>
      </c>
      <c r="F140" s="120"/>
      <c r="G140" s="120"/>
      <c r="H140" s="120">
        <f t="shared" si="14"/>
        <v>0</v>
      </c>
    </row>
    <row r="141" spans="1:8" x14ac:dyDescent="0.3">
      <c r="A141" s="25" t="s">
        <v>383</v>
      </c>
      <c r="B141" s="120" t="str">
        <f t="shared" si="10"/>
        <v/>
      </c>
      <c r="C141" s="120" t="str">
        <f t="shared" si="11"/>
        <v xml:space="preserve">, </v>
      </c>
      <c r="D141" s="120" t="str">
        <f t="shared" si="12"/>
        <v/>
      </c>
      <c r="E141" s="133" t="str">
        <f t="shared" si="13"/>
        <v/>
      </c>
      <c r="F141" s="120"/>
      <c r="G141" s="120"/>
      <c r="H141" s="120">
        <f t="shared" si="14"/>
        <v>0</v>
      </c>
    </row>
    <row r="142" spans="1:8" x14ac:dyDescent="0.3">
      <c r="A142" s="25" t="s">
        <v>480</v>
      </c>
      <c r="B142" s="120" t="str">
        <f t="shared" si="10"/>
        <v/>
      </c>
      <c r="C142" s="120" t="str">
        <f t="shared" si="11"/>
        <v xml:space="preserve">, </v>
      </c>
      <c r="D142" s="120" t="str">
        <f t="shared" si="12"/>
        <v/>
      </c>
      <c r="E142" s="133" t="str">
        <f t="shared" si="13"/>
        <v/>
      </c>
      <c r="F142" s="120"/>
      <c r="G142" s="120"/>
      <c r="H142" s="120">
        <f t="shared" si="14"/>
        <v>0</v>
      </c>
    </row>
    <row r="143" spans="1:8" x14ac:dyDescent="0.3">
      <c r="A143" s="25" t="s">
        <v>481</v>
      </c>
      <c r="B143" s="120" t="str">
        <f t="shared" si="10"/>
        <v/>
      </c>
      <c r="C143" s="120" t="str">
        <f t="shared" si="11"/>
        <v xml:space="preserve">, </v>
      </c>
      <c r="D143" s="120" t="str">
        <f t="shared" si="12"/>
        <v/>
      </c>
      <c r="E143" s="133" t="str">
        <f t="shared" si="13"/>
        <v/>
      </c>
      <c r="F143" s="120"/>
      <c r="G143" s="120"/>
      <c r="H143" s="120">
        <f t="shared" si="14"/>
        <v>0</v>
      </c>
    </row>
    <row r="144" spans="1:8" x14ac:dyDescent="0.3">
      <c r="A144" s="25" t="s">
        <v>482</v>
      </c>
      <c r="B144" s="120" t="str">
        <f t="shared" si="10"/>
        <v/>
      </c>
      <c r="C144" s="120" t="str">
        <f t="shared" si="11"/>
        <v xml:space="preserve">, </v>
      </c>
      <c r="D144" s="120" t="str">
        <f t="shared" si="12"/>
        <v/>
      </c>
      <c r="E144" s="133" t="str">
        <f t="shared" si="13"/>
        <v/>
      </c>
      <c r="F144" s="120"/>
      <c r="G144" s="120"/>
      <c r="H144" s="120">
        <f t="shared" si="14"/>
        <v>0</v>
      </c>
    </row>
    <row r="145" spans="1:8" x14ac:dyDescent="0.3">
      <c r="A145" s="25" t="s">
        <v>483</v>
      </c>
      <c r="B145" s="120" t="str">
        <f t="shared" si="10"/>
        <v/>
      </c>
      <c r="C145" s="120" t="str">
        <f t="shared" si="11"/>
        <v xml:space="preserve">, </v>
      </c>
      <c r="D145" s="120" t="str">
        <f t="shared" si="12"/>
        <v/>
      </c>
      <c r="E145" s="133" t="str">
        <f t="shared" si="13"/>
        <v/>
      </c>
      <c r="F145" s="120"/>
      <c r="G145" s="120"/>
      <c r="H145" s="120">
        <f t="shared" si="14"/>
        <v>0</v>
      </c>
    </row>
    <row r="146" spans="1:8" x14ac:dyDescent="0.3">
      <c r="A146" s="25" t="s">
        <v>384</v>
      </c>
      <c r="B146" s="120" t="str">
        <f t="shared" si="10"/>
        <v/>
      </c>
      <c r="C146" s="120" t="str">
        <f t="shared" si="11"/>
        <v xml:space="preserve">, </v>
      </c>
      <c r="D146" s="120" t="str">
        <f t="shared" si="12"/>
        <v/>
      </c>
      <c r="E146" s="133" t="str">
        <f t="shared" si="13"/>
        <v/>
      </c>
      <c r="F146" s="120"/>
      <c r="G146" s="120"/>
      <c r="H146" s="120">
        <f t="shared" si="14"/>
        <v>0</v>
      </c>
    </row>
    <row r="147" spans="1:8" x14ac:dyDescent="0.3">
      <c r="A147" s="25" t="s">
        <v>385</v>
      </c>
      <c r="B147" s="120" t="str">
        <f t="shared" si="10"/>
        <v/>
      </c>
      <c r="C147" s="120" t="str">
        <f t="shared" si="11"/>
        <v xml:space="preserve">, </v>
      </c>
      <c r="D147" s="120" t="str">
        <f t="shared" si="12"/>
        <v/>
      </c>
      <c r="E147" s="133" t="str">
        <f t="shared" si="13"/>
        <v/>
      </c>
      <c r="F147" s="120"/>
      <c r="G147" s="120"/>
      <c r="H147" s="120">
        <f t="shared" si="14"/>
        <v>0</v>
      </c>
    </row>
    <row r="148" spans="1:8" x14ac:dyDescent="0.3">
      <c r="A148" s="25" t="s">
        <v>386</v>
      </c>
      <c r="B148" s="120" t="str">
        <f t="shared" si="10"/>
        <v/>
      </c>
      <c r="C148" s="120" t="str">
        <f t="shared" si="11"/>
        <v xml:space="preserve">, </v>
      </c>
      <c r="D148" s="120" t="str">
        <f t="shared" si="12"/>
        <v/>
      </c>
      <c r="E148" s="133" t="str">
        <f t="shared" si="13"/>
        <v/>
      </c>
      <c r="F148" s="120"/>
      <c r="G148" s="120"/>
      <c r="H148" s="120">
        <f t="shared" si="14"/>
        <v>0</v>
      </c>
    </row>
    <row r="149" spans="1:8" x14ac:dyDescent="0.3">
      <c r="A149" s="25" t="s">
        <v>387</v>
      </c>
      <c r="B149" s="120" t="str">
        <f t="shared" si="10"/>
        <v/>
      </c>
      <c r="C149" s="120" t="str">
        <f t="shared" si="11"/>
        <v xml:space="preserve">, </v>
      </c>
      <c r="D149" s="120" t="str">
        <f t="shared" si="12"/>
        <v/>
      </c>
      <c r="E149" s="133" t="str">
        <f t="shared" si="13"/>
        <v/>
      </c>
      <c r="F149" s="120"/>
      <c r="G149" s="120"/>
      <c r="H149" s="120">
        <f t="shared" si="14"/>
        <v>0</v>
      </c>
    </row>
    <row r="150" spans="1:8" x14ac:dyDescent="0.3">
      <c r="A150" s="25" t="s">
        <v>388</v>
      </c>
      <c r="B150" s="120" t="str">
        <f t="shared" si="10"/>
        <v/>
      </c>
      <c r="C150" s="120" t="str">
        <f t="shared" si="11"/>
        <v xml:space="preserve">, </v>
      </c>
      <c r="D150" s="120" t="str">
        <f t="shared" si="12"/>
        <v/>
      </c>
      <c r="E150" s="133" t="str">
        <f t="shared" si="13"/>
        <v/>
      </c>
      <c r="F150" s="120"/>
      <c r="G150" s="120"/>
      <c r="H150" s="120">
        <f t="shared" si="14"/>
        <v>0</v>
      </c>
    </row>
    <row r="151" spans="1:8" x14ac:dyDescent="0.3">
      <c r="A151" s="25" t="s">
        <v>389</v>
      </c>
      <c r="B151" s="120" t="str">
        <f t="shared" si="10"/>
        <v/>
      </c>
      <c r="C151" s="120" t="str">
        <f t="shared" si="11"/>
        <v xml:space="preserve">, </v>
      </c>
      <c r="D151" s="120" t="str">
        <f t="shared" si="12"/>
        <v/>
      </c>
      <c r="E151" s="133" t="str">
        <f t="shared" si="13"/>
        <v/>
      </c>
      <c r="F151" s="120"/>
      <c r="G151" s="120"/>
      <c r="H151" s="120">
        <f t="shared" si="14"/>
        <v>0</v>
      </c>
    </row>
    <row r="152" spans="1:8" x14ac:dyDescent="0.3">
      <c r="A152" s="25" t="s">
        <v>390</v>
      </c>
      <c r="B152" s="120" t="str">
        <f t="shared" si="10"/>
        <v/>
      </c>
      <c r="C152" s="120" t="str">
        <f t="shared" si="11"/>
        <v xml:space="preserve">, </v>
      </c>
      <c r="D152" s="120" t="str">
        <f t="shared" si="12"/>
        <v/>
      </c>
      <c r="E152" s="133" t="str">
        <f t="shared" si="13"/>
        <v/>
      </c>
      <c r="F152" s="120"/>
      <c r="G152" s="120"/>
      <c r="H152" s="120">
        <f t="shared" si="14"/>
        <v>0</v>
      </c>
    </row>
    <row r="153" spans="1:8" x14ac:dyDescent="0.3">
      <c r="A153" s="25" t="s">
        <v>391</v>
      </c>
      <c r="B153" s="120" t="str">
        <f t="shared" si="10"/>
        <v/>
      </c>
      <c r="C153" s="120" t="str">
        <f t="shared" si="11"/>
        <v xml:space="preserve">, </v>
      </c>
      <c r="D153" s="120" t="str">
        <f t="shared" si="12"/>
        <v/>
      </c>
      <c r="E153" s="133" t="str">
        <f t="shared" si="13"/>
        <v/>
      </c>
      <c r="F153" s="120"/>
      <c r="G153" s="120"/>
      <c r="H153" s="120">
        <f t="shared" si="14"/>
        <v>0</v>
      </c>
    </row>
    <row r="154" spans="1:8" x14ac:dyDescent="0.3">
      <c r="A154" s="25" t="s">
        <v>392</v>
      </c>
      <c r="B154" s="120" t="str">
        <f t="shared" si="10"/>
        <v/>
      </c>
      <c r="C154" s="120" t="str">
        <f t="shared" si="11"/>
        <v xml:space="preserve">, </v>
      </c>
      <c r="D154" s="120" t="str">
        <f t="shared" si="12"/>
        <v/>
      </c>
      <c r="E154" s="133" t="str">
        <f t="shared" si="13"/>
        <v/>
      </c>
      <c r="F154" s="120"/>
      <c r="G154" s="120"/>
      <c r="H154" s="120">
        <f t="shared" si="14"/>
        <v>0</v>
      </c>
    </row>
    <row r="155" spans="1:8" x14ac:dyDescent="0.3">
      <c r="A155" s="25" t="s">
        <v>393</v>
      </c>
      <c r="B155" s="120" t="str">
        <f t="shared" si="10"/>
        <v/>
      </c>
      <c r="C155" s="120" t="str">
        <f t="shared" si="11"/>
        <v xml:space="preserve">, </v>
      </c>
      <c r="D155" s="120" t="str">
        <f t="shared" si="12"/>
        <v/>
      </c>
      <c r="E155" s="133" t="str">
        <f t="shared" si="13"/>
        <v/>
      </c>
      <c r="F155" s="120"/>
      <c r="G155" s="120"/>
      <c r="H155" s="120">
        <f t="shared" si="14"/>
        <v>0</v>
      </c>
    </row>
    <row r="156" spans="1:8" x14ac:dyDescent="0.3">
      <c r="A156" s="25" t="s">
        <v>394</v>
      </c>
      <c r="B156" s="120" t="str">
        <f t="shared" si="10"/>
        <v/>
      </c>
      <c r="C156" s="120" t="str">
        <f t="shared" si="11"/>
        <v xml:space="preserve">, </v>
      </c>
      <c r="D156" s="120" t="str">
        <f t="shared" si="12"/>
        <v/>
      </c>
      <c r="E156" s="133" t="str">
        <f t="shared" si="13"/>
        <v/>
      </c>
      <c r="F156" s="120"/>
      <c r="G156" s="120"/>
      <c r="H156" s="120">
        <f t="shared" si="14"/>
        <v>0</v>
      </c>
    </row>
    <row r="157" spans="1:8" x14ac:dyDescent="0.3">
      <c r="A157" s="25" t="s">
        <v>395</v>
      </c>
      <c r="B157" s="120" t="str">
        <f t="shared" si="10"/>
        <v/>
      </c>
      <c r="C157" s="120" t="str">
        <f t="shared" si="11"/>
        <v xml:space="preserve">, </v>
      </c>
      <c r="D157" s="120" t="str">
        <f t="shared" si="12"/>
        <v/>
      </c>
      <c r="E157" s="133" t="str">
        <f t="shared" si="13"/>
        <v/>
      </c>
      <c r="F157" s="120"/>
      <c r="G157" s="120"/>
      <c r="H157" s="120">
        <f t="shared" si="14"/>
        <v>0</v>
      </c>
    </row>
    <row r="158" spans="1:8" x14ac:dyDescent="0.3">
      <c r="A158" s="25" t="s">
        <v>484</v>
      </c>
      <c r="B158" s="120" t="str">
        <f t="shared" si="10"/>
        <v/>
      </c>
      <c r="C158" s="120" t="str">
        <f t="shared" si="11"/>
        <v xml:space="preserve">, </v>
      </c>
      <c r="D158" s="120" t="str">
        <f t="shared" si="12"/>
        <v/>
      </c>
      <c r="E158" s="133" t="str">
        <f t="shared" si="13"/>
        <v/>
      </c>
      <c r="F158" s="120"/>
      <c r="G158" s="120"/>
      <c r="H158" s="120">
        <f t="shared" si="14"/>
        <v>0</v>
      </c>
    </row>
    <row r="159" spans="1:8" x14ac:dyDescent="0.3">
      <c r="A159" s="25" t="s">
        <v>485</v>
      </c>
      <c r="B159" s="120" t="str">
        <f t="shared" si="10"/>
        <v/>
      </c>
      <c r="C159" s="120" t="str">
        <f t="shared" si="11"/>
        <v xml:space="preserve">, </v>
      </c>
      <c r="D159" s="120" t="str">
        <f t="shared" si="12"/>
        <v/>
      </c>
      <c r="E159" s="133" t="str">
        <f t="shared" si="13"/>
        <v/>
      </c>
      <c r="F159" s="120"/>
      <c r="G159" s="120"/>
      <c r="H159" s="120">
        <f t="shared" si="14"/>
        <v>0</v>
      </c>
    </row>
    <row r="160" spans="1:8" x14ac:dyDescent="0.3">
      <c r="A160" s="25" t="s">
        <v>486</v>
      </c>
      <c r="B160" s="120" t="str">
        <f t="shared" si="10"/>
        <v/>
      </c>
      <c r="C160" s="120" t="str">
        <f t="shared" si="11"/>
        <v xml:space="preserve">, </v>
      </c>
      <c r="D160" s="120" t="str">
        <f t="shared" si="12"/>
        <v/>
      </c>
      <c r="E160" s="133" t="str">
        <f t="shared" si="13"/>
        <v/>
      </c>
      <c r="F160" s="120"/>
      <c r="G160" s="120"/>
      <c r="H160" s="120">
        <f t="shared" si="14"/>
        <v>0</v>
      </c>
    </row>
    <row r="161" spans="1:8" x14ac:dyDescent="0.3">
      <c r="A161" s="25" t="s">
        <v>487</v>
      </c>
      <c r="B161" s="120" t="str">
        <f t="shared" si="10"/>
        <v/>
      </c>
      <c r="C161" s="120" t="str">
        <f t="shared" si="11"/>
        <v xml:space="preserve">, </v>
      </c>
      <c r="D161" s="120" t="str">
        <f t="shared" si="12"/>
        <v/>
      </c>
      <c r="E161" s="133" t="str">
        <f t="shared" si="13"/>
        <v/>
      </c>
      <c r="F161" s="120"/>
      <c r="G161" s="120"/>
      <c r="H161" s="120">
        <f t="shared" si="14"/>
        <v>0</v>
      </c>
    </row>
    <row r="162" spans="1:8" x14ac:dyDescent="0.3">
      <c r="A162" s="25" t="s">
        <v>396</v>
      </c>
      <c r="B162" s="120" t="str">
        <f t="shared" si="10"/>
        <v/>
      </c>
      <c r="C162" s="120" t="str">
        <f t="shared" si="11"/>
        <v xml:space="preserve">, </v>
      </c>
      <c r="D162" s="120" t="str">
        <f t="shared" si="12"/>
        <v/>
      </c>
      <c r="E162" s="133" t="str">
        <f t="shared" si="13"/>
        <v/>
      </c>
      <c r="F162" s="120"/>
      <c r="G162" s="120"/>
      <c r="H162" s="120">
        <f t="shared" si="14"/>
        <v>0</v>
      </c>
    </row>
    <row r="163" spans="1:8" x14ac:dyDescent="0.3">
      <c r="A163" s="25" t="s">
        <v>397</v>
      </c>
      <c r="B163" s="120" t="str">
        <f t="shared" si="10"/>
        <v/>
      </c>
      <c r="C163" s="120" t="str">
        <f t="shared" si="11"/>
        <v xml:space="preserve">, </v>
      </c>
      <c r="D163" s="120" t="str">
        <f t="shared" si="12"/>
        <v/>
      </c>
      <c r="E163" s="133" t="str">
        <f t="shared" si="13"/>
        <v/>
      </c>
      <c r="F163" s="120"/>
      <c r="G163" s="120"/>
      <c r="H163" s="120">
        <f t="shared" si="14"/>
        <v>0</v>
      </c>
    </row>
    <row r="164" spans="1:8" x14ac:dyDescent="0.3">
      <c r="A164" s="25" t="s">
        <v>398</v>
      </c>
      <c r="B164" s="120" t="str">
        <f t="shared" si="10"/>
        <v/>
      </c>
      <c r="C164" s="120" t="str">
        <f t="shared" si="11"/>
        <v xml:space="preserve">, </v>
      </c>
      <c r="D164" s="120" t="str">
        <f t="shared" si="12"/>
        <v/>
      </c>
      <c r="E164" s="133" t="str">
        <f t="shared" si="13"/>
        <v/>
      </c>
      <c r="F164" s="120"/>
      <c r="G164" s="120"/>
      <c r="H164" s="120">
        <f t="shared" si="14"/>
        <v>0</v>
      </c>
    </row>
    <row r="165" spans="1:8" x14ac:dyDescent="0.3">
      <c r="A165" s="25" t="s">
        <v>399</v>
      </c>
      <c r="B165" s="120" t="str">
        <f t="shared" si="10"/>
        <v/>
      </c>
      <c r="C165" s="120" t="str">
        <f t="shared" si="11"/>
        <v xml:space="preserve">, </v>
      </c>
      <c r="D165" s="120" t="str">
        <f t="shared" si="12"/>
        <v/>
      </c>
      <c r="E165" s="133" t="str">
        <f t="shared" si="13"/>
        <v/>
      </c>
      <c r="F165" s="120"/>
      <c r="G165" s="120"/>
      <c r="H165" s="120">
        <f t="shared" si="14"/>
        <v>0</v>
      </c>
    </row>
    <row r="166" spans="1:8" x14ac:dyDescent="0.3">
      <c r="A166" s="25" t="s">
        <v>400</v>
      </c>
      <c r="B166" s="120" t="str">
        <f t="shared" si="10"/>
        <v/>
      </c>
      <c r="C166" s="120" t="str">
        <f t="shared" si="11"/>
        <v xml:space="preserve">, </v>
      </c>
      <c r="D166" s="120" t="str">
        <f t="shared" si="12"/>
        <v/>
      </c>
      <c r="E166" s="133" t="str">
        <f t="shared" si="13"/>
        <v/>
      </c>
      <c r="F166" s="120"/>
      <c r="G166" s="120"/>
      <c r="H166" s="120">
        <f t="shared" si="14"/>
        <v>0</v>
      </c>
    </row>
    <row r="167" spans="1:8" x14ac:dyDescent="0.3">
      <c r="A167" s="25" t="s">
        <v>401</v>
      </c>
      <c r="B167" s="120" t="str">
        <f t="shared" si="10"/>
        <v/>
      </c>
      <c r="C167" s="120" t="str">
        <f t="shared" si="11"/>
        <v xml:space="preserve">, </v>
      </c>
      <c r="D167" s="120" t="str">
        <f t="shared" si="12"/>
        <v/>
      </c>
      <c r="E167" s="133" t="str">
        <f t="shared" si="13"/>
        <v/>
      </c>
      <c r="F167" s="120"/>
      <c r="G167" s="120"/>
      <c r="H167" s="120">
        <f t="shared" si="14"/>
        <v>0</v>
      </c>
    </row>
    <row r="168" spans="1:8" x14ac:dyDescent="0.3">
      <c r="A168" s="25" t="s">
        <v>402</v>
      </c>
      <c r="B168" s="120" t="str">
        <f t="shared" si="10"/>
        <v/>
      </c>
      <c r="C168" s="120" t="str">
        <f t="shared" si="11"/>
        <v xml:space="preserve">, </v>
      </c>
      <c r="D168" s="120" t="str">
        <f t="shared" si="12"/>
        <v/>
      </c>
      <c r="E168" s="133" t="str">
        <f t="shared" si="13"/>
        <v/>
      </c>
      <c r="F168" s="120"/>
      <c r="G168" s="120"/>
      <c r="H168" s="120">
        <f t="shared" si="14"/>
        <v>0</v>
      </c>
    </row>
    <row r="169" spans="1:8" x14ac:dyDescent="0.3">
      <c r="A169" s="25" t="s">
        <v>403</v>
      </c>
      <c r="B169" s="120" t="str">
        <f t="shared" si="10"/>
        <v/>
      </c>
      <c r="C169" s="120" t="str">
        <f t="shared" si="11"/>
        <v xml:space="preserve">, </v>
      </c>
      <c r="D169" s="120" t="str">
        <f t="shared" si="12"/>
        <v/>
      </c>
      <c r="E169" s="133" t="str">
        <f t="shared" si="13"/>
        <v/>
      </c>
      <c r="F169" s="120"/>
      <c r="G169" s="120"/>
      <c r="H169" s="120">
        <f t="shared" si="14"/>
        <v>0</v>
      </c>
    </row>
    <row r="170" spans="1:8" x14ac:dyDescent="0.3">
      <c r="A170" s="25" t="s">
        <v>404</v>
      </c>
      <c r="B170" s="120" t="str">
        <f t="shared" si="10"/>
        <v/>
      </c>
      <c r="C170" s="120" t="str">
        <f t="shared" si="11"/>
        <v xml:space="preserve">, </v>
      </c>
      <c r="D170" s="120" t="str">
        <f t="shared" si="12"/>
        <v/>
      </c>
      <c r="E170" s="133" t="str">
        <f t="shared" si="13"/>
        <v/>
      </c>
      <c r="F170" s="120"/>
      <c r="G170" s="120"/>
      <c r="H170" s="120">
        <f t="shared" si="14"/>
        <v>0</v>
      </c>
    </row>
    <row r="171" spans="1:8" x14ac:dyDescent="0.3">
      <c r="A171" s="25" t="s">
        <v>405</v>
      </c>
      <c r="B171" s="120" t="str">
        <f t="shared" si="10"/>
        <v/>
      </c>
      <c r="C171" s="120" t="str">
        <f t="shared" si="11"/>
        <v xml:space="preserve">, </v>
      </c>
      <c r="D171" s="120" t="str">
        <f t="shared" si="12"/>
        <v/>
      </c>
      <c r="E171" s="133" t="str">
        <f t="shared" si="13"/>
        <v/>
      </c>
      <c r="F171" s="120"/>
      <c r="G171" s="120"/>
      <c r="H171" s="120">
        <f t="shared" si="14"/>
        <v>0</v>
      </c>
    </row>
    <row r="172" spans="1:8" x14ac:dyDescent="0.3">
      <c r="A172" s="25" t="s">
        <v>406</v>
      </c>
      <c r="B172" s="120" t="str">
        <f t="shared" si="10"/>
        <v/>
      </c>
      <c r="C172" s="120" t="str">
        <f t="shared" si="11"/>
        <v xml:space="preserve">, </v>
      </c>
      <c r="D172" s="120" t="str">
        <f t="shared" si="12"/>
        <v/>
      </c>
      <c r="E172" s="133" t="str">
        <f t="shared" si="13"/>
        <v/>
      </c>
      <c r="F172" s="120"/>
      <c r="G172" s="120"/>
      <c r="H172" s="120">
        <f t="shared" si="14"/>
        <v>0</v>
      </c>
    </row>
    <row r="173" spans="1:8" x14ac:dyDescent="0.3">
      <c r="A173" s="25" t="s">
        <v>407</v>
      </c>
      <c r="B173" s="120" t="str">
        <f t="shared" si="10"/>
        <v/>
      </c>
      <c r="C173" s="120" t="str">
        <f t="shared" si="11"/>
        <v xml:space="preserve">, </v>
      </c>
      <c r="D173" s="120" t="str">
        <f t="shared" si="12"/>
        <v/>
      </c>
      <c r="E173" s="133" t="str">
        <f t="shared" si="13"/>
        <v/>
      </c>
      <c r="F173" s="120"/>
      <c r="G173" s="120"/>
      <c r="H173" s="120">
        <f t="shared" si="14"/>
        <v>0</v>
      </c>
    </row>
    <row r="174" spans="1:8" x14ac:dyDescent="0.3">
      <c r="A174" s="25" t="s">
        <v>488</v>
      </c>
      <c r="B174" s="120" t="str">
        <f t="shared" si="10"/>
        <v/>
      </c>
      <c r="C174" s="120" t="str">
        <f t="shared" si="11"/>
        <v xml:space="preserve">, </v>
      </c>
      <c r="D174" s="120" t="str">
        <f t="shared" si="12"/>
        <v/>
      </c>
      <c r="E174" s="133" t="str">
        <f t="shared" si="13"/>
        <v/>
      </c>
      <c r="F174" s="120"/>
      <c r="G174" s="120"/>
      <c r="H174" s="120">
        <f t="shared" si="14"/>
        <v>0</v>
      </c>
    </row>
    <row r="175" spans="1:8" x14ac:dyDescent="0.3">
      <c r="A175" s="25" t="s">
        <v>489</v>
      </c>
      <c r="B175" s="120" t="str">
        <f t="shared" si="10"/>
        <v/>
      </c>
      <c r="C175" s="120" t="str">
        <f t="shared" si="11"/>
        <v xml:space="preserve">, </v>
      </c>
      <c r="D175" s="120" t="str">
        <f t="shared" si="12"/>
        <v/>
      </c>
      <c r="E175" s="133" t="str">
        <f t="shared" si="13"/>
        <v/>
      </c>
      <c r="F175" s="120"/>
      <c r="G175" s="120"/>
      <c r="H175" s="120">
        <f t="shared" si="14"/>
        <v>0</v>
      </c>
    </row>
    <row r="176" spans="1:8" x14ac:dyDescent="0.3">
      <c r="A176" s="25" t="s">
        <v>490</v>
      </c>
      <c r="B176" s="120" t="str">
        <f t="shared" si="10"/>
        <v/>
      </c>
      <c r="C176" s="120" t="str">
        <f t="shared" si="11"/>
        <v xml:space="preserve">, </v>
      </c>
      <c r="D176" s="120" t="str">
        <f t="shared" si="12"/>
        <v/>
      </c>
      <c r="E176" s="133" t="str">
        <f t="shared" si="13"/>
        <v/>
      </c>
      <c r="F176" s="120"/>
      <c r="G176" s="120"/>
      <c r="H176" s="120">
        <f t="shared" si="14"/>
        <v>0</v>
      </c>
    </row>
    <row r="177" spans="1:8" x14ac:dyDescent="0.3">
      <c r="A177" s="25" t="s">
        <v>491</v>
      </c>
      <c r="B177" s="120" t="str">
        <f t="shared" si="10"/>
        <v/>
      </c>
      <c r="C177" s="120" t="str">
        <f t="shared" si="11"/>
        <v xml:space="preserve">, </v>
      </c>
      <c r="D177" s="120" t="str">
        <f t="shared" si="12"/>
        <v/>
      </c>
      <c r="E177" s="133" t="str">
        <f t="shared" si="13"/>
        <v/>
      </c>
      <c r="F177" s="120"/>
      <c r="G177" s="120"/>
      <c r="H177" s="120">
        <f t="shared" si="14"/>
        <v>0</v>
      </c>
    </row>
    <row r="178" spans="1:8" x14ac:dyDescent="0.3">
      <c r="A178" s="25" t="s">
        <v>408</v>
      </c>
      <c r="B178" s="120" t="str">
        <f t="shared" si="10"/>
        <v/>
      </c>
      <c r="C178" s="120" t="str">
        <f t="shared" si="11"/>
        <v xml:space="preserve">, </v>
      </c>
      <c r="D178" s="120" t="str">
        <f t="shared" si="12"/>
        <v/>
      </c>
      <c r="E178" s="133" t="str">
        <f t="shared" si="13"/>
        <v/>
      </c>
      <c r="F178" s="120"/>
      <c r="G178" s="120"/>
      <c r="H178" s="120">
        <f t="shared" si="14"/>
        <v>0</v>
      </c>
    </row>
    <row r="179" spans="1:8" x14ac:dyDescent="0.3">
      <c r="A179" s="25" t="s">
        <v>409</v>
      </c>
      <c r="B179" s="120" t="str">
        <f t="shared" si="10"/>
        <v/>
      </c>
      <c r="C179" s="120" t="str">
        <f t="shared" si="11"/>
        <v xml:space="preserve">, </v>
      </c>
      <c r="D179" s="120" t="str">
        <f t="shared" si="12"/>
        <v/>
      </c>
      <c r="E179" s="133" t="str">
        <f t="shared" si="13"/>
        <v/>
      </c>
      <c r="F179" s="120"/>
      <c r="G179" s="120"/>
      <c r="H179" s="120">
        <f t="shared" si="14"/>
        <v>0</v>
      </c>
    </row>
    <row r="180" spans="1:8" x14ac:dyDescent="0.3">
      <c r="A180" s="25" t="s">
        <v>410</v>
      </c>
      <c r="B180" s="120" t="str">
        <f t="shared" si="10"/>
        <v/>
      </c>
      <c r="C180" s="120" t="str">
        <f t="shared" si="11"/>
        <v xml:space="preserve">, </v>
      </c>
      <c r="D180" s="120" t="str">
        <f t="shared" si="12"/>
        <v/>
      </c>
      <c r="E180" s="133" t="str">
        <f t="shared" si="13"/>
        <v/>
      </c>
      <c r="F180" s="120"/>
      <c r="G180" s="120"/>
      <c r="H180" s="120">
        <f t="shared" si="14"/>
        <v>0</v>
      </c>
    </row>
    <row r="181" spans="1:8" x14ac:dyDescent="0.3">
      <c r="A181" s="25" t="s">
        <v>411</v>
      </c>
      <c r="B181" s="120" t="str">
        <f t="shared" si="10"/>
        <v/>
      </c>
      <c r="C181" s="120" t="str">
        <f t="shared" si="11"/>
        <v xml:space="preserve">, </v>
      </c>
      <c r="D181" s="120" t="str">
        <f t="shared" si="12"/>
        <v/>
      </c>
      <c r="E181" s="133" t="str">
        <f t="shared" si="13"/>
        <v/>
      </c>
      <c r="F181" s="120"/>
      <c r="G181" s="120"/>
      <c r="H181" s="120">
        <f t="shared" si="14"/>
        <v>0</v>
      </c>
    </row>
    <row r="182" spans="1:8" x14ac:dyDescent="0.3">
      <c r="A182" s="25" t="s">
        <v>412</v>
      </c>
      <c r="B182" s="120" t="str">
        <f t="shared" si="10"/>
        <v/>
      </c>
      <c r="C182" s="120" t="str">
        <f t="shared" si="11"/>
        <v xml:space="preserve">, </v>
      </c>
      <c r="D182" s="120" t="str">
        <f t="shared" si="12"/>
        <v/>
      </c>
      <c r="E182" s="133" t="str">
        <f t="shared" si="13"/>
        <v/>
      </c>
      <c r="F182" s="120"/>
      <c r="G182" s="120"/>
      <c r="H182" s="120">
        <f t="shared" si="14"/>
        <v>0</v>
      </c>
    </row>
    <row r="183" spans="1:8" x14ac:dyDescent="0.3">
      <c r="A183" s="25" t="s">
        <v>413</v>
      </c>
      <c r="B183" s="120" t="str">
        <f t="shared" si="10"/>
        <v/>
      </c>
      <c r="C183" s="120" t="str">
        <f t="shared" si="11"/>
        <v xml:space="preserve">, </v>
      </c>
      <c r="D183" s="120" t="str">
        <f t="shared" si="12"/>
        <v/>
      </c>
      <c r="E183" s="133" t="str">
        <f t="shared" si="13"/>
        <v/>
      </c>
      <c r="F183" s="120"/>
      <c r="G183" s="120"/>
      <c r="H183" s="120">
        <f t="shared" si="14"/>
        <v>0</v>
      </c>
    </row>
    <row r="184" spans="1:8" x14ac:dyDescent="0.3">
      <c r="A184" s="25" t="s">
        <v>414</v>
      </c>
      <c r="B184" s="120" t="str">
        <f t="shared" si="10"/>
        <v/>
      </c>
      <c r="C184" s="120" t="str">
        <f t="shared" si="11"/>
        <v xml:space="preserve">, </v>
      </c>
      <c r="D184" s="120" t="str">
        <f t="shared" si="12"/>
        <v/>
      </c>
      <c r="E184" s="133" t="str">
        <f t="shared" si="13"/>
        <v/>
      </c>
      <c r="F184" s="120"/>
      <c r="G184" s="120"/>
      <c r="H184" s="120">
        <f t="shared" si="14"/>
        <v>0</v>
      </c>
    </row>
    <row r="185" spans="1:8" x14ac:dyDescent="0.3">
      <c r="A185" s="25" t="s">
        <v>415</v>
      </c>
      <c r="B185" s="120" t="str">
        <f t="shared" si="10"/>
        <v/>
      </c>
      <c r="C185" s="120" t="str">
        <f t="shared" si="11"/>
        <v xml:space="preserve">, </v>
      </c>
      <c r="D185" s="120" t="str">
        <f t="shared" si="12"/>
        <v/>
      </c>
      <c r="E185" s="133" t="str">
        <f t="shared" si="13"/>
        <v/>
      </c>
      <c r="F185" s="120"/>
      <c r="G185" s="120"/>
      <c r="H185" s="120">
        <f t="shared" si="14"/>
        <v>0</v>
      </c>
    </row>
    <row r="186" spans="1:8" x14ac:dyDescent="0.3">
      <c r="A186" s="25" t="s">
        <v>416</v>
      </c>
      <c r="B186" s="120" t="str">
        <f t="shared" si="10"/>
        <v/>
      </c>
      <c r="C186" s="120" t="str">
        <f t="shared" si="11"/>
        <v xml:space="preserve">, </v>
      </c>
      <c r="D186" s="120" t="str">
        <f t="shared" si="12"/>
        <v/>
      </c>
      <c r="E186" s="133" t="str">
        <f t="shared" si="13"/>
        <v/>
      </c>
      <c r="F186" s="120"/>
      <c r="G186" s="120"/>
      <c r="H186" s="120">
        <f t="shared" si="14"/>
        <v>0</v>
      </c>
    </row>
    <row r="187" spans="1:8" x14ac:dyDescent="0.3">
      <c r="A187" s="25" t="s">
        <v>417</v>
      </c>
      <c r="B187" s="120" t="str">
        <f t="shared" si="10"/>
        <v/>
      </c>
      <c r="C187" s="120" t="str">
        <f t="shared" si="11"/>
        <v xml:space="preserve">, </v>
      </c>
      <c r="D187" s="120" t="str">
        <f t="shared" si="12"/>
        <v/>
      </c>
      <c r="E187" s="133" t="str">
        <f t="shared" si="13"/>
        <v/>
      </c>
      <c r="F187" s="120"/>
      <c r="G187" s="120"/>
      <c r="H187" s="120">
        <f t="shared" si="14"/>
        <v>0</v>
      </c>
    </row>
    <row r="188" spans="1:8" x14ac:dyDescent="0.3">
      <c r="A188" s="25" t="s">
        <v>418</v>
      </c>
      <c r="B188" s="120" t="str">
        <f t="shared" si="10"/>
        <v/>
      </c>
      <c r="C188" s="120" t="str">
        <f t="shared" si="11"/>
        <v xml:space="preserve">, </v>
      </c>
      <c r="D188" s="120" t="str">
        <f t="shared" si="12"/>
        <v/>
      </c>
      <c r="E188" s="133" t="str">
        <f t="shared" si="13"/>
        <v/>
      </c>
      <c r="F188" s="120"/>
      <c r="G188" s="120"/>
      <c r="H188" s="120">
        <f t="shared" si="14"/>
        <v>0</v>
      </c>
    </row>
    <row r="189" spans="1:8" x14ac:dyDescent="0.3">
      <c r="A189" s="25" t="s">
        <v>419</v>
      </c>
      <c r="B189" s="120" t="str">
        <f t="shared" si="10"/>
        <v/>
      </c>
      <c r="C189" s="120" t="str">
        <f t="shared" si="11"/>
        <v xml:space="preserve">, </v>
      </c>
      <c r="D189" s="120" t="str">
        <f t="shared" si="12"/>
        <v/>
      </c>
      <c r="E189" s="133" t="str">
        <f t="shared" si="13"/>
        <v/>
      </c>
      <c r="F189" s="120"/>
      <c r="G189" s="120"/>
      <c r="H189" s="120">
        <f t="shared" si="14"/>
        <v>0</v>
      </c>
    </row>
    <row r="190" spans="1:8" x14ac:dyDescent="0.3">
      <c r="A190" s="25" t="s">
        <v>492</v>
      </c>
      <c r="B190" s="120" t="str">
        <f t="shared" si="10"/>
        <v/>
      </c>
      <c r="C190" s="120" t="str">
        <f t="shared" si="11"/>
        <v xml:space="preserve">, </v>
      </c>
      <c r="D190" s="120" t="str">
        <f t="shared" si="12"/>
        <v/>
      </c>
      <c r="E190" s="133" t="str">
        <f t="shared" si="13"/>
        <v/>
      </c>
      <c r="F190" s="120"/>
      <c r="G190" s="120"/>
      <c r="H190" s="120">
        <f t="shared" si="14"/>
        <v>0</v>
      </c>
    </row>
    <row r="191" spans="1:8" x14ac:dyDescent="0.3">
      <c r="A191" s="25" t="s">
        <v>493</v>
      </c>
      <c r="B191" s="120" t="str">
        <f t="shared" si="10"/>
        <v/>
      </c>
      <c r="C191" s="120" t="str">
        <f t="shared" si="11"/>
        <v xml:space="preserve">, </v>
      </c>
      <c r="D191" s="120" t="str">
        <f t="shared" si="12"/>
        <v/>
      </c>
      <c r="E191" s="133" t="str">
        <f t="shared" si="13"/>
        <v/>
      </c>
      <c r="F191" s="120"/>
      <c r="G191" s="120"/>
      <c r="H191" s="120">
        <f t="shared" si="14"/>
        <v>0</v>
      </c>
    </row>
    <row r="192" spans="1:8" x14ac:dyDescent="0.3">
      <c r="A192" s="25" t="s">
        <v>494</v>
      </c>
      <c r="B192" s="120" t="str">
        <f t="shared" si="10"/>
        <v/>
      </c>
      <c r="C192" s="120" t="str">
        <f t="shared" si="11"/>
        <v xml:space="preserve">, </v>
      </c>
      <c r="D192" s="120" t="str">
        <f t="shared" si="12"/>
        <v/>
      </c>
      <c r="E192" s="133" t="str">
        <f t="shared" si="13"/>
        <v/>
      </c>
      <c r="F192" s="120"/>
      <c r="G192" s="120"/>
      <c r="H192" s="120">
        <f t="shared" si="14"/>
        <v>0</v>
      </c>
    </row>
    <row r="193" spans="1:8" x14ac:dyDescent="0.3">
      <c r="A193" s="25" t="s">
        <v>495</v>
      </c>
      <c r="B193" s="120" t="str">
        <f t="shared" si="10"/>
        <v/>
      </c>
      <c r="C193" s="120" t="str">
        <f t="shared" si="11"/>
        <v xml:space="preserve">, </v>
      </c>
      <c r="D193" s="120" t="str">
        <f t="shared" si="12"/>
        <v/>
      </c>
      <c r="E193" s="133" t="str">
        <f t="shared" si="13"/>
        <v/>
      </c>
      <c r="F193" s="120"/>
      <c r="G193" s="120"/>
      <c r="H193" s="120">
        <f t="shared" si="14"/>
        <v>0</v>
      </c>
    </row>
    <row r="194" spans="1:8" x14ac:dyDescent="0.3">
      <c r="A194" s="25" t="s">
        <v>420</v>
      </c>
      <c r="B194" s="120" t="str">
        <f t="shared" ref="B194:B257" si="15">IF(LEN(VLOOKUP($A194,playerDetails,7,FALSE))=0,"",VLOOKUP($A194,playerDetails,7,FALSE))</f>
        <v/>
      </c>
      <c r="C194" s="120" t="str">
        <f t="shared" ref="C194:C257" si="16">IF(LEN(VLOOKUP($A194,playerDetails,9,FALSE))=0,"",VLOOKUP($A194,playerDetails,9,FALSE))</f>
        <v xml:space="preserve">, </v>
      </c>
      <c r="D194" s="120" t="str">
        <f t="shared" ref="D194:D257" si="17">IF(LEN(VLOOKUP($A194,playerDetails,6,FALSE))=0,"",VLOOKUP($A194,playerDetails,6,FALSE))</f>
        <v/>
      </c>
      <c r="E194" s="133" t="str">
        <f t="shared" ref="E194:E257" si="18">IF(LEN(VLOOKUP($A194,playerDetails,5,FALSE))=0,"",VLOOKUP($A194,playerDetails,5,FALSE))</f>
        <v/>
      </c>
      <c r="F194" s="120"/>
      <c r="G194" s="120"/>
      <c r="H194" s="120">
        <f t="shared" ref="H194:H257" si="19">VLOOKUP(LEFT($A194,1),TeamLookup,2,FALSE)</f>
        <v>0</v>
      </c>
    </row>
    <row r="195" spans="1:8" x14ac:dyDescent="0.3">
      <c r="A195" s="25" t="s">
        <v>421</v>
      </c>
      <c r="B195" s="120" t="str">
        <f t="shared" si="15"/>
        <v/>
      </c>
      <c r="C195" s="120" t="str">
        <f t="shared" si="16"/>
        <v xml:space="preserve">, </v>
      </c>
      <c r="D195" s="120" t="str">
        <f t="shared" si="17"/>
        <v/>
      </c>
      <c r="E195" s="133" t="str">
        <f t="shared" si="18"/>
        <v/>
      </c>
      <c r="F195" s="120"/>
      <c r="G195" s="120"/>
      <c r="H195" s="120">
        <f t="shared" si="19"/>
        <v>0</v>
      </c>
    </row>
    <row r="196" spans="1:8" x14ac:dyDescent="0.3">
      <c r="A196" s="25" t="s">
        <v>422</v>
      </c>
      <c r="B196" s="120" t="str">
        <f t="shared" si="15"/>
        <v/>
      </c>
      <c r="C196" s="120" t="str">
        <f t="shared" si="16"/>
        <v xml:space="preserve">, </v>
      </c>
      <c r="D196" s="120" t="str">
        <f t="shared" si="17"/>
        <v/>
      </c>
      <c r="E196" s="133" t="str">
        <f t="shared" si="18"/>
        <v/>
      </c>
      <c r="F196" s="120"/>
      <c r="G196" s="120"/>
      <c r="H196" s="120">
        <f t="shared" si="19"/>
        <v>0</v>
      </c>
    </row>
    <row r="197" spans="1:8" x14ac:dyDescent="0.3">
      <c r="A197" s="25" t="s">
        <v>423</v>
      </c>
      <c r="B197" s="120" t="str">
        <f t="shared" si="15"/>
        <v/>
      </c>
      <c r="C197" s="120" t="str">
        <f t="shared" si="16"/>
        <v xml:space="preserve">, </v>
      </c>
      <c r="D197" s="120" t="str">
        <f t="shared" si="17"/>
        <v/>
      </c>
      <c r="E197" s="133" t="str">
        <f t="shared" si="18"/>
        <v/>
      </c>
      <c r="F197" s="120"/>
      <c r="G197" s="120"/>
      <c r="H197" s="120">
        <f t="shared" si="19"/>
        <v>0</v>
      </c>
    </row>
    <row r="198" spans="1:8" x14ac:dyDescent="0.3">
      <c r="A198" s="25" t="s">
        <v>424</v>
      </c>
      <c r="B198" s="120" t="str">
        <f t="shared" si="15"/>
        <v/>
      </c>
      <c r="C198" s="120" t="str">
        <f t="shared" si="16"/>
        <v xml:space="preserve">, </v>
      </c>
      <c r="D198" s="120" t="str">
        <f t="shared" si="17"/>
        <v/>
      </c>
      <c r="E198" s="133" t="str">
        <f t="shared" si="18"/>
        <v/>
      </c>
      <c r="F198" s="120"/>
      <c r="G198" s="120"/>
      <c r="H198" s="120">
        <f t="shared" si="19"/>
        <v>0</v>
      </c>
    </row>
    <row r="199" spans="1:8" x14ac:dyDescent="0.3">
      <c r="A199" s="25" t="s">
        <v>425</v>
      </c>
      <c r="B199" s="120" t="str">
        <f t="shared" si="15"/>
        <v/>
      </c>
      <c r="C199" s="120" t="str">
        <f t="shared" si="16"/>
        <v xml:space="preserve">, </v>
      </c>
      <c r="D199" s="120" t="str">
        <f t="shared" si="17"/>
        <v/>
      </c>
      <c r="E199" s="133" t="str">
        <f t="shared" si="18"/>
        <v/>
      </c>
      <c r="F199" s="120"/>
      <c r="G199" s="120"/>
      <c r="H199" s="120">
        <f t="shared" si="19"/>
        <v>0</v>
      </c>
    </row>
    <row r="200" spans="1:8" x14ac:dyDescent="0.3">
      <c r="A200" s="25" t="s">
        <v>426</v>
      </c>
      <c r="B200" s="120" t="str">
        <f t="shared" si="15"/>
        <v/>
      </c>
      <c r="C200" s="120" t="str">
        <f t="shared" si="16"/>
        <v xml:space="preserve">, </v>
      </c>
      <c r="D200" s="120" t="str">
        <f t="shared" si="17"/>
        <v/>
      </c>
      <c r="E200" s="133" t="str">
        <f t="shared" si="18"/>
        <v/>
      </c>
      <c r="F200" s="120"/>
      <c r="G200" s="120"/>
      <c r="H200" s="120">
        <f t="shared" si="19"/>
        <v>0</v>
      </c>
    </row>
    <row r="201" spans="1:8" x14ac:dyDescent="0.3">
      <c r="A201" s="25" t="s">
        <v>427</v>
      </c>
      <c r="B201" s="120" t="str">
        <f t="shared" si="15"/>
        <v/>
      </c>
      <c r="C201" s="120" t="str">
        <f t="shared" si="16"/>
        <v xml:space="preserve">, </v>
      </c>
      <c r="D201" s="120" t="str">
        <f t="shared" si="17"/>
        <v/>
      </c>
      <c r="E201" s="133" t="str">
        <f t="shared" si="18"/>
        <v/>
      </c>
      <c r="F201" s="120"/>
      <c r="G201" s="120"/>
      <c r="H201" s="120">
        <f t="shared" si="19"/>
        <v>0</v>
      </c>
    </row>
    <row r="202" spans="1:8" x14ac:dyDescent="0.3">
      <c r="A202" s="25" t="s">
        <v>428</v>
      </c>
      <c r="B202" s="120" t="str">
        <f t="shared" si="15"/>
        <v/>
      </c>
      <c r="C202" s="120" t="str">
        <f t="shared" si="16"/>
        <v xml:space="preserve">, </v>
      </c>
      <c r="D202" s="120" t="str">
        <f t="shared" si="17"/>
        <v/>
      </c>
      <c r="E202" s="133" t="str">
        <f t="shared" si="18"/>
        <v/>
      </c>
      <c r="F202" s="120"/>
      <c r="G202" s="120"/>
      <c r="H202" s="120">
        <f t="shared" si="19"/>
        <v>0</v>
      </c>
    </row>
    <row r="203" spans="1:8" x14ac:dyDescent="0.3">
      <c r="A203" s="25" t="s">
        <v>429</v>
      </c>
      <c r="B203" s="120" t="str">
        <f t="shared" si="15"/>
        <v/>
      </c>
      <c r="C203" s="120" t="str">
        <f t="shared" si="16"/>
        <v xml:space="preserve">, </v>
      </c>
      <c r="D203" s="120" t="str">
        <f t="shared" si="17"/>
        <v/>
      </c>
      <c r="E203" s="133" t="str">
        <f t="shared" si="18"/>
        <v/>
      </c>
      <c r="F203" s="120"/>
      <c r="G203" s="120"/>
      <c r="H203" s="120">
        <f t="shared" si="19"/>
        <v>0</v>
      </c>
    </row>
    <row r="204" spans="1:8" x14ac:dyDescent="0.3">
      <c r="A204" s="25" t="s">
        <v>430</v>
      </c>
      <c r="B204" s="120" t="str">
        <f t="shared" si="15"/>
        <v/>
      </c>
      <c r="C204" s="120" t="str">
        <f t="shared" si="16"/>
        <v xml:space="preserve">, </v>
      </c>
      <c r="D204" s="120" t="str">
        <f t="shared" si="17"/>
        <v/>
      </c>
      <c r="E204" s="133" t="str">
        <f t="shared" si="18"/>
        <v/>
      </c>
      <c r="F204" s="120"/>
      <c r="G204" s="120"/>
      <c r="H204" s="120">
        <f t="shared" si="19"/>
        <v>0</v>
      </c>
    </row>
    <row r="205" spans="1:8" x14ac:dyDescent="0.3">
      <c r="A205" s="25" t="s">
        <v>431</v>
      </c>
      <c r="B205" s="120" t="str">
        <f t="shared" si="15"/>
        <v/>
      </c>
      <c r="C205" s="120" t="str">
        <f t="shared" si="16"/>
        <v xml:space="preserve">, </v>
      </c>
      <c r="D205" s="120" t="str">
        <f t="shared" si="17"/>
        <v/>
      </c>
      <c r="E205" s="133" t="str">
        <f t="shared" si="18"/>
        <v/>
      </c>
      <c r="F205" s="120"/>
      <c r="G205" s="120"/>
      <c r="H205" s="120">
        <f t="shared" si="19"/>
        <v>0</v>
      </c>
    </row>
    <row r="206" spans="1:8" x14ac:dyDescent="0.3">
      <c r="A206" s="25" t="s">
        <v>496</v>
      </c>
      <c r="B206" s="120" t="str">
        <f t="shared" si="15"/>
        <v/>
      </c>
      <c r="C206" s="120" t="str">
        <f t="shared" si="16"/>
        <v xml:space="preserve">, </v>
      </c>
      <c r="D206" s="120" t="str">
        <f t="shared" si="17"/>
        <v/>
      </c>
      <c r="E206" s="133" t="str">
        <f t="shared" si="18"/>
        <v/>
      </c>
      <c r="F206" s="120"/>
      <c r="G206" s="120"/>
      <c r="H206" s="120">
        <f t="shared" si="19"/>
        <v>0</v>
      </c>
    </row>
    <row r="207" spans="1:8" x14ac:dyDescent="0.3">
      <c r="A207" s="25" t="s">
        <v>497</v>
      </c>
      <c r="B207" s="120" t="str">
        <f t="shared" si="15"/>
        <v/>
      </c>
      <c r="C207" s="120" t="str">
        <f t="shared" si="16"/>
        <v xml:space="preserve">, </v>
      </c>
      <c r="D207" s="120" t="str">
        <f t="shared" si="17"/>
        <v/>
      </c>
      <c r="E207" s="133" t="str">
        <f t="shared" si="18"/>
        <v/>
      </c>
      <c r="F207" s="120"/>
      <c r="G207" s="120"/>
      <c r="H207" s="120">
        <f t="shared" si="19"/>
        <v>0</v>
      </c>
    </row>
    <row r="208" spans="1:8" x14ac:dyDescent="0.3">
      <c r="A208" s="25" t="s">
        <v>498</v>
      </c>
      <c r="B208" s="120" t="str">
        <f t="shared" si="15"/>
        <v/>
      </c>
      <c r="C208" s="120" t="str">
        <f t="shared" si="16"/>
        <v xml:space="preserve">, </v>
      </c>
      <c r="D208" s="120" t="str">
        <f t="shared" si="17"/>
        <v/>
      </c>
      <c r="E208" s="133" t="str">
        <f t="shared" si="18"/>
        <v/>
      </c>
      <c r="F208" s="120"/>
      <c r="G208" s="120"/>
      <c r="H208" s="120">
        <f t="shared" si="19"/>
        <v>0</v>
      </c>
    </row>
    <row r="209" spans="1:8" x14ac:dyDescent="0.3">
      <c r="A209" s="25" t="s">
        <v>499</v>
      </c>
      <c r="B209" s="120" t="str">
        <f t="shared" si="15"/>
        <v/>
      </c>
      <c r="C209" s="120" t="str">
        <f t="shared" si="16"/>
        <v xml:space="preserve">, </v>
      </c>
      <c r="D209" s="120" t="str">
        <f t="shared" si="17"/>
        <v/>
      </c>
      <c r="E209" s="133" t="str">
        <f t="shared" si="18"/>
        <v/>
      </c>
      <c r="F209" s="120"/>
      <c r="G209" s="120"/>
      <c r="H209" s="120">
        <f t="shared" si="19"/>
        <v>0</v>
      </c>
    </row>
    <row r="210" spans="1:8" x14ac:dyDescent="0.3">
      <c r="A210" s="25" t="s">
        <v>432</v>
      </c>
      <c r="B210" s="120" t="str">
        <f t="shared" si="15"/>
        <v/>
      </c>
      <c r="C210" s="120" t="str">
        <f t="shared" si="16"/>
        <v xml:space="preserve">, </v>
      </c>
      <c r="D210" s="120" t="str">
        <f t="shared" si="17"/>
        <v/>
      </c>
      <c r="E210" s="133" t="str">
        <f t="shared" si="18"/>
        <v/>
      </c>
      <c r="F210" s="120"/>
      <c r="G210" s="120"/>
      <c r="H210" s="120">
        <f t="shared" si="19"/>
        <v>0</v>
      </c>
    </row>
    <row r="211" spans="1:8" x14ac:dyDescent="0.3">
      <c r="A211" s="25" t="s">
        <v>433</v>
      </c>
      <c r="B211" s="120" t="str">
        <f t="shared" si="15"/>
        <v/>
      </c>
      <c r="C211" s="120" t="str">
        <f t="shared" si="16"/>
        <v xml:space="preserve">, </v>
      </c>
      <c r="D211" s="120" t="str">
        <f t="shared" si="17"/>
        <v/>
      </c>
      <c r="E211" s="133" t="str">
        <f t="shared" si="18"/>
        <v/>
      </c>
      <c r="F211" s="120"/>
      <c r="G211" s="120"/>
      <c r="H211" s="120">
        <f t="shared" si="19"/>
        <v>0</v>
      </c>
    </row>
    <row r="212" spans="1:8" x14ac:dyDescent="0.3">
      <c r="A212" s="25" t="s">
        <v>434</v>
      </c>
      <c r="B212" s="120" t="str">
        <f t="shared" si="15"/>
        <v/>
      </c>
      <c r="C212" s="120" t="str">
        <f t="shared" si="16"/>
        <v xml:space="preserve">, </v>
      </c>
      <c r="D212" s="120" t="str">
        <f t="shared" si="17"/>
        <v/>
      </c>
      <c r="E212" s="133" t="str">
        <f t="shared" si="18"/>
        <v/>
      </c>
      <c r="F212" s="120"/>
      <c r="G212" s="120"/>
      <c r="H212" s="120">
        <f t="shared" si="19"/>
        <v>0</v>
      </c>
    </row>
    <row r="213" spans="1:8" x14ac:dyDescent="0.3">
      <c r="A213" s="25" t="s">
        <v>435</v>
      </c>
      <c r="B213" s="120" t="str">
        <f t="shared" si="15"/>
        <v/>
      </c>
      <c r="C213" s="120" t="str">
        <f t="shared" si="16"/>
        <v xml:space="preserve">, </v>
      </c>
      <c r="D213" s="120" t="str">
        <f t="shared" si="17"/>
        <v/>
      </c>
      <c r="E213" s="133" t="str">
        <f t="shared" si="18"/>
        <v/>
      </c>
      <c r="F213" s="120"/>
      <c r="G213" s="120"/>
      <c r="H213" s="120">
        <f t="shared" si="19"/>
        <v>0</v>
      </c>
    </row>
    <row r="214" spans="1:8" x14ac:dyDescent="0.3">
      <c r="A214" s="25" t="s">
        <v>436</v>
      </c>
      <c r="B214" s="120" t="str">
        <f t="shared" si="15"/>
        <v/>
      </c>
      <c r="C214" s="120" t="str">
        <f t="shared" si="16"/>
        <v xml:space="preserve">, </v>
      </c>
      <c r="D214" s="120" t="str">
        <f t="shared" si="17"/>
        <v/>
      </c>
      <c r="E214" s="133" t="str">
        <f t="shared" si="18"/>
        <v/>
      </c>
      <c r="F214" s="120"/>
      <c r="G214" s="120"/>
      <c r="H214" s="120">
        <f t="shared" si="19"/>
        <v>0</v>
      </c>
    </row>
    <row r="215" spans="1:8" x14ac:dyDescent="0.3">
      <c r="A215" s="25" t="s">
        <v>437</v>
      </c>
      <c r="B215" s="120" t="str">
        <f t="shared" si="15"/>
        <v/>
      </c>
      <c r="C215" s="120" t="str">
        <f t="shared" si="16"/>
        <v xml:space="preserve">, </v>
      </c>
      <c r="D215" s="120" t="str">
        <f t="shared" si="17"/>
        <v/>
      </c>
      <c r="E215" s="133" t="str">
        <f t="shared" si="18"/>
        <v/>
      </c>
      <c r="F215" s="120"/>
      <c r="G215" s="120"/>
      <c r="H215" s="120">
        <f t="shared" si="19"/>
        <v>0</v>
      </c>
    </row>
    <row r="216" spans="1:8" x14ac:dyDescent="0.3">
      <c r="A216" s="25" t="s">
        <v>438</v>
      </c>
      <c r="B216" s="120" t="str">
        <f t="shared" si="15"/>
        <v/>
      </c>
      <c r="C216" s="120" t="str">
        <f t="shared" si="16"/>
        <v xml:space="preserve">, </v>
      </c>
      <c r="D216" s="120" t="str">
        <f t="shared" si="17"/>
        <v/>
      </c>
      <c r="E216" s="133" t="str">
        <f t="shared" si="18"/>
        <v/>
      </c>
      <c r="F216" s="120"/>
      <c r="G216" s="120"/>
      <c r="H216" s="120">
        <f t="shared" si="19"/>
        <v>0</v>
      </c>
    </row>
    <row r="217" spans="1:8" x14ac:dyDescent="0.3">
      <c r="A217" s="25" t="s">
        <v>439</v>
      </c>
      <c r="B217" s="120" t="str">
        <f t="shared" si="15"/>
        <v/>
      </c>
      <c r="C217" s="120" t="str">
        <f t="shared" si="16"/>
        <v xml:space="preserve">, </v>
      </c>
      <c r="D217" s="120" t="str">
        <f t="shared" si="17"/>
        <v/>
      </c>
      <c r="E217" s="133" t="str">
        <f t="shared" si="18"/>
        <v/>
      </c>
      <c r="F217" s="120"/>
      <c r="G217" s="120"/>
      <c r="H217" s="120">
        <f t="shared" si="19"/>
        <v>0</v>
      </c>
    </row>
    <row r="218" spans="1:8" x14ac:dyDescent="0.3">
      <c r="A218" s="25" t="s">
        <v>440</v>
      </c>
      <c r="B218" s="120" t="str">
        <f t="shared" si="15"/>
        <v/>
      </c>
      <c r="C218" s="120" t="str">
        <f t="shared" si="16"/>
        <v xml:space="preserve">, </v>
      </c>
      <c r="D218" s="120" t="str">
        <f t="shared" si="17"/>
        <v/>
      </c>
      <c r="E218" s="133" t="str">
        <f t="shared" si="18"/>
        <v/>
      </c>
      <c r="F218" s="120"/>
      <c r="G218" s="120"/>
      <c r="H218" s="120">
        <f t="shared" si="19"/>
        <v>0</v>
      </c>
    </row>
    <row r="219" spans="1:8" x14ac:dyDescent="0.3">
      <c r="A219" s="25" t="s">
        <v>441</v>
      </c>
      <c r="B219" s="120" t="str">
        <f t="shared" si="15"/>
        <v/>
      </c>
      <c r="C219" s="120" t="str">
        <f t="shared" si="16"/>
        <v xml:space="preserve">, </v>
      </c>
      <c r="D219" s="120" t="str">
        <f t="shared" si="17"/>
        <v/>
      </c>
      <c r="E219" s="133" t="str">
        <f t="shared" si="18"/>
        <v/>
      </c>
      <c r="F219" s="120"/>
      <c r="G219" s="120"/>
      <c r="H219" s="120">
        <f t="shared" si="19"/>
        <v>0</v>
      </c>
    </row>
    <row r="220" spans="1:8" x14ac:dyDescent="0.3">
      <c r="A220" s="25" t="s">
        <v>442</v>
      </c>
      <c r="B220" s="120" t="str">
        <f t="shared" si="15"/>
        <v/>
      </c>
      <c r="C220" s="120" t="str">
        <f t="shared" si="16"/>
        <v xml:space="preserve">, </v>
      </c>
      <c r="D220" s="120" t="str">
        <f t="shared" si="17"/>
        <v/>
      </c>
      <c r="E220" s="133" t="str">
        <f t="shared" si="18"/>
        <v/>
      </c>
      <c r="F220" s="120"/>
      <c r="G220" s="120"/>
      <c r="H220" s="120">
        <f t="shared" si="19"/>
        <v>0</v>
      </c>
    </row>
    <row r="221" spans="1:8" x14ac:dyDescent="0.3">
      <c r="A221" s="25" t="s">
        <v>443</v>
      </c>
      <c r="B221" s="120" t="str">
        <f t="shared" si="15"/>
        <v/>
      </c>
      <c r="C221" s="120" t="str">
        <f t="shared" si="16"/>
        <v xml:space="preserve">, </v>
      </c>
      <c r="D221" s="120" t="str">
        <f t="shared" si="17"/>
        <v/>
      </c>
      <c r="E221" s="133" t="str">
        <f t="shared" si="18"/>
        <v/>
      </c>
      <c r="F221" s="120"/>
      <c r="G221" s="120"/>
      <c r="H221" s="120">
        <f t="shared" si="19"/>
        <v>0</v>
      </c>
    </row>
    <row r="222" spans="1:8" x14ac:dyDescent="0.3">
      <c r="A222" s="25" t="s">
        <v>500</v>
      </c>
      <c r="B222" s="120" t="str">
        <f t="shared" si="15"/>
        <v/>
      </c>
      <c r="C222" s="120" t="str">
        <f t="shared" si="16"/>
        <v xml:space="preserve">, </v>
      </c>
      <c r="D222" s="120" t="str">
        <f t="shared" si="17"/>
        <v/>
      </c>
      <c r="E222" s="133" t="str">
        <f t="shared" si="18"/>
        <v/>
      </c>
      <c r="F222" s="120"/>
      <c r="G222" s="120"/>
      <c r="H222" s="120">
        <f t="shared" si="19"/>
        <v>0</v>
      </c>
    </row>
    <row r="223" spans="1:8" x14ac:dyDescent="0.3">
      <c r="A223" s="25" t="s">
        <v>501</v>
      </c>
      <c r="B223" s="120" t="str">
        <f t="shared" si="15"/>
        <v/>
      </c>
      <c r="C223" s="120" t="str">
        <f t="shared" si="16"/>
        <v xml:space="preserve">, </v>
      </c>
      <c r="D223" s="120" t="str">
        <f t="shared" si="17"/>
        <v/>
      </c>
      <c r="E223" s="133" t="str">
        <f t="shared" si="18"/>
        <v/>
      </c>
      <c r="F223" s="120"/>
      <c r="G223" s="120"/>
      <c r="H223" s="120">
        <f t="shared" si="19"/>
        <v>0</v>
      </c>
    </row>
    <row r="224" spans="1:8" x14ac:dyDescent="0.3">
      <c r="A224" s="25" t="s">
        <v>502</v>
      </c>
      <c r="B224" s="120" t="str">
        <f t="shared" si="15"/>
        <v/>
      </c>
      <c r="C224" s="120" t="str">
        <f t="shared" si="16"/>
        <v xml:space="preserve">, </v>
      </c>
      <c r="D224" s="120" t="str">
        <f t="shared" si="17"/>
        <v/>
      </c>
      <c r="E224" s="133" t="str">
        <f t="shared" si="18"/>
        <v/>
      </c>
      <c r="F224" s="120"/>
      <c r="G224" s="120"/>
      <c r="H224" s="120">
        <f t="shared" si="19"/>
        <v>0</v>
      </c>
    </row>
    <row r="225" spans="1:8" x14ac:dyDescent="0.3">
      <c r="A225" s="25" t="s">
        <v>503</v>
      </c>
      <c r="B225" s="120" t="str">
        <f t="shared" si="15"/>
        <v/>
      </c>
      <c r="C225" s="120" t="str">
        <f t="shared" si="16"/>
        <v xml:space="preserve">, </v>
      </c>
      <c r="D225" s="120" t="str">
        <f t="shared" si="17"/>
        <v/>
      </c>
      <c r="E225" s="133" t="str">
        <f t="shared" si="18"/>
        <v/>
      </c>
      <c r="F225" s="120"/>
      <c r="G225" s="120"/>
      <c r="H225" s="120">
        <f t="shared" si="19"/>
        <v>0</v>
      </c>
    </row>
    <row r="226" spans="1:8" x14ac:dyDescent="0.3">
      <c r="A226" s="25" t="s">
        <v>504</v>
      </c>
      <c r="B226" s="120" t="str">
        <f t="shared" si="15"/>
        <v/>
      </c>
      <c r="C226" s="120" t="str">
        <f t="shared" si="16"/>
        <v xml:space="preserve">, </v>
      </c>
      <c r="D226" s="120" t="str">
        <f t="shared" si="17"/>
        <v/>
      </c>
      <c r="E226" s="133" t="str">
        <f t="shared" si="18"/>
        <v/>
      </c>
      <c r="F226" s="120"/>
      <c r="G226" s="120"/>
      <c r="H226" s="120">
        <f t="shared" si="19"/>
        <v>0</v>
      </c>
    </row>
    <row r="227" spans="1:8" x14ac:dyDescent="0.3">
      <c r="A227" s="25" t="s">
        <v>505</v>
      </c>
      <c r="B227" s="120" t="str">
        <f t="shared" si="15"/>
        <v/>
      </c>
      <c r="C227" s="120" t="str">
        <f t="shared" si="16"/>
        <v xml:space="preserve">, </v>
      </c>
      <c r="D227" s="120" t="str">
        <f t="shared" si="17"/>
        <v/>
      </c>
      <c r="E227" s="133" t="str">
        <f t="shared" si="18"/>
        <v/>
      </c>
      <c r="F227" s="120"/>
      <c r="G227" s="120"/>
      <c r="H227" s="120">
        <f t="shared" si="19"/>
        <v>0</v>
      </c>
    </row>
    <row r="228" spans="1:8" x14ac:dyDescent="0.3">
      <c r="A228" s="25" t="s">
        <v>506</v>
      </c>
      <c r="B228" s="120" t="str">
        <f t="shared" si="15"/>
        <v/>
      </c>
      <c r="C228" s="120" t="str">
        <f t="shared" si="16"/>
        <v xml:space="preserve">, </v>
      </c>
      <c r="D228" s="120" t="str">
        <f t="shared" si="17"/>
        <v/>
      </c>
      <c r="E228" s="133" t="str">
        <f t="shared" si="18"/>
        <v/>
      </c>
      <c r="F228" s="120"/>
      <c r="G228" s="120"/>
      <c r="H228" s="120">
        <f t="shared" si="19"/>
        <v>0</v>
      </c>
    </row>
    <row r="229" spans="1:8" x14ac:dyDescent="0.3">
      <c r="A229" s="25" t="s">
        <v>507</v>
      </c>
      <c r="B229" s="120" t="str">
        <f t="shared" si="15"/>
        <v/>
      </c>
      <c r="C229" s="120" t="str">
        <f t="shared" si="16"/>
        <v xml:space="preserve">, </v>
      </c>
      <c r="D229" s="120" t="str">
        <f t="shared" si="17"/>
        <v/>
      </c>
      <c r="E229" s="133" t="str">
        <f t="shared" si="18"/>
        <v/>
      </c>
      <c r="F229" s="120"/>
      <c r="G229" s="120"/>
      <c r="H229" s="120">
        <f t="shared" si="19"/>
        <v>0</v>
      </c>
    </row>
    <row r="230" spans="1:8" x14ac:dyDescent="0.3">
      <c r="A230" s="25" t="s">
        <v>508</v>
      </c>
      <c r="B230" s="120" t="str">
        <f t="shared" si="15"/>
        <v/>
      </c>
      <c r="C230" s="120" t="str">
        <f t="shared" si="16"/>
        <v xml:space="preserve">, </v>
      </c>
      <c r="D230" s="120" t="str">
        <f t="shared" si="17"/>
        <v/>
      </c>
      <c r="E230" s="133" t="str">
        <f t="shared" si="18"/>
        <v/>
      </c>
      <c r="F230" s="120"/>
      <c r="G230" s="120"/>
      <c r="H230" s="120">
        <f t="shared" si="19"/>
        <v>0</v>
      </c>
    </row>
    <row r="231" spans="1:8" x14ac:dyDescent="0.3">
      <c r="A231" s="25" t="s">
        <v>509</v>
      </c>
      <c r="B231" s="120" t="str">
        <f t="shared" si="15"/>
        <v/>
      </c>
      <c r="C231" s="120" t="str">
        <f t="shared" si="16"/>
        <v xml:space="preserve">, </v>
      </c>
      <c r="D231" s="120" t="str">
        <f t="shared" si="17"/>
        <v/>
      </c>
      <c r="E231" s="133" t="str">
        <f t="shared" si="18"/>
        <v/>
      </c>
      <c r="F231" s="120"/>
      <c r="G231" s="120"/>
      <c r="H231" s="120">
        <f t="shared" si="19"/>
        <v>0</v>
      </c>
    </row>
    <row r="232" spans="1:8" x14ac:dyDescent="0.3">
      <c r="A232" s="25" t="s">
        <v>510</v>
      </c>
      <c r="B232" s="120" t="str">
        <f t="shared" si="15"/>
        <v/>
      </c>
      <c r="C232" s="120" t="str">
        <f t="shared" si="16"/>
        <v xml:space="preserve">, </v>
      </c>
      <c r="D232" s="120" t="str">
        <f t="shared" si="17"/>
        <v/>
      </c>
      <c r="E232" s="133" t="str">
        <f t="shared" si="18"/>
        <v/>
      </c>
      <c r="F232" s="120"/>
      <c r="G232" s="120"/>
      <c r="H232" s="120">
        <f t="shared" si="19"/>
        <v>0</v>
      </c>
    </row>
    <row r="233" spans="1:8" x14ac:dyDescent="0.3">
      <c r="A233" s="25" t="s">
        <v>511</v>
      </c>
      <c r="B233" s="120" t="str">
        <f t="shared" si="15"/>
        <v/>
      </c>
      <c r="C233" s="120" t="str">
        <f t="shared" si="16"/>
        <v xml:space="preserve">, </v>
      </c>
      <c r="D233" s="120" t="str">
        <f t="shared" si="17"/>
        <v/>
      </c>
      <c r="E233" s="133" t="str">
        <f t="shared" si="18"/>
        <v/>
      </c>
      <c r="F233" s="120"/>
      <c r="G233" s="120"/>
      <c r="H233" s="120">
        <f t="shared" si="19"/>
        <v>0</v>
      </c>
    </row>
    <row r="234" spans="1:8" x14ac:dyDescent="0.3">
      <c r="A234" s="25" t="s">
        <v>512</v>
      </c>
      <c r="B234" s="120" t="str">
        <f t="shared" si="15"/>
        <v/>
      </c>
      <c r="C234" s="120" t="str">
        <f t="shared" si="16"/>
        <v xml:space="preserve">, </v>
      </c>
      <c r="D234" s="120" t="str">
        <f t="shared" si="17"/>
        <v/>
      </c>
      <c r="E234" s="133" t="str">
        <f t="shared" si="18"/>
        <v/>
      </c>
      <c r="F234" s="120"/>
      <c r="G234" s="120"/>
      <c r="H234" s="120">
        <f t="shared" si="19"/>
        <v>0</v>
      </c>
    </row>
    <row r="235" spans="1:8" x14ac:dyDescent="0.3">
      <c r="A235" s="25" t="s">
        <v>513</v>
      </c>
      <c r="B235" s="120" t="str">
        <f t="shared" si="15"/>
        <v/>
      </c>
      <c r="C235" s="120" t="str">
        <f t="shared" si="16"/>
        <v xml:space="preserve">, </v>
      </c>
      <c r="D235" s="120" t="str">
        <f t="shared" si="17"/>
        <v/>
      </c>
      <c r="E235" s="133" t="str">
        <f t="shared" si="18"/>
        <v/>
      </c>
      <c r="F235" s="120"/>
      <c r="G235" s="120"/>
      <c r="H235" s="120">
        <f t="shared" si="19"/>
        <v>0</v>
      </c>
    </row>
    <row r="236" spans="1:8" x14ac:dyDescent="0.3">
      <c r="A236" s="25" t="s">
        <v>514</v>
      </c>
      <c r="B236" s="120" t="str">
        <f t="shared" si="15"/>
        <v/>
      </c>
      <c r="C236" s="120" t="str">
        <f t="shared" si="16"/>
        <v xml:space="preserve">, </v>
      </c>
      <c r="D236" s="120" t="str">
        <f t="shared" si="17"/>
        <v/>
      </c>
      <c r="E236" s="133" t="str">
        <f t="shared" si="18"/>
        <v/>
      </c>
      <c r="F236" s="120"/>
      <c r="G236" s="120"/>
      <c r="H236" s="120">
        <f t="shared" si="19"/>
        <v>0</v>
      </c>
    </row>
    <row r="237" spans="1:8" x14ac:dyDescent="0.3">
      <c r="A237" s="25" t="s">
        <v>515</v>
      </c>
      <c r="B237" s="120" t="str">
        <f t="shared" si="15"/>
        <v/>
      </c>
      <c r="C237" s="120" t="str">
        <f t="shared" si="16"/>
        <v xml:space="preserve">, </v>
      </c>
      <c r="D237" s="120" t="str">
        <f t="shared" si="17"/>
        <v/>
      </c>
      <c r="E237" s="133" t="str">
        <f t="shared" si="18"/>
        <v/>
      </c>
      <c r="F237" s="120"/>
      <c r="G237" s="120"/>
      <c r="H237" s="120">
        <f t="shared" si="19"/>
        <v>0</v>
      </c>
    </row>
    <row r="238" spans="1:8" x14ac:dyDescent="0.3">
      <c r="A238" s="25" t="s">
        <v>516</v>
      </c>
      <c r="B238" s="120" t="str">
        <f t="shared" si="15"/>
        <v/>
      </c>
      <c r="C238" s="120" t="str">
        <f t="shared" si="16"/>
        <v xml:space="preserve">, </v>
      </c>
      <c r="D238" s="120" t="str">
        <f t="shared" si="17"/>
        <v/>
      </c>
      <c r="E238" s="133" t="str">
        <f t="shared" si="18"/>
        <v/>
      </c>
      <c r="F238" s="120"/>
      <c r="G238" s="120"/>
      <c r="H238" s="120">
        <f t="shared" si="19"/>
        <v>0</v>
      </c>
    </row>
    <row r="239" spans="1:8" x14ac:dyDescent="0.3">
      <c r="A239" s="25" t="s">
        <v>517</v>
      </c>
      <c r="B239" s="120" t="str">
        <f t="shared" si="15"/>
        <v/>
      </c>
      <c r="C239" s="120" t="str">
        <f t="shared" si="16"/>
        <v xml:space="preserve">, </v>
      </c>
      <c r="D239" s="120" t="str">
        <f t="shared" si="17"/>
        <v/>
      </c>
      <c r="E239" s="133" t="str">
        <f t="shared" si="18"/>
        <v/>
      </c>
      <c r="F239" s="120"/>
      <c r="G239" s="120"/>
      <c r="H239" s="120">
        <f t="shared" si="19"/>
        <v>0</v>
      </c>
    </row>
    <row r="240" spans="1:8" x14ac:dyDescent="0.3">
      <c r="A240" s="25" t="s">
        <v>518</v>
      </c>
      <c r="B240" s="120" t="str">
        <f t="shared" si="15"/>
        <v/>
      </c>
      <c r="C240" s="120" t="str">
        <f t="shared" si="16"/>
        <v xml:space="preserve">, </v>
      </c>
      <c r="D240" s="120" t="str">
        <f t="shared" si="17"/>
        <v/>
      </c>
      <c r="E240" s="133" t="str">
        <f t="shared" si="18"/>
        <v/>
      </c>
      <c r="F240" s="120"/>
      <c r="G240" s="120"/>
      <c r="H240" s="120">
        <f t="shared" si="19"/>
        <v>0</v>
      </c>
    </row>
    <row r="241" spans="1:8" x14ac:dyDescent="0.3">
      <c r="A241" s="25" t="s">
        <v>519</v>
      </c>
      <c r="B241" s="120" t="str">
        <f t="shared" si="15"/>
        <v/>
      </c>
      <c r="C241" s="120" t="str">
        <f t="shared" si="16"/>
        <v xml:space="preserve">, </v>
      </c>
      <c r="D241" s="120" t="str">
        <f t="shared" si="17"/>
        <v/>
      </c>
      <c r="E241" s="133" t="str">
        <f t="shared" si="18"/>
        <v/>
      </c>
      <c r="F241" s="120"/>
      <c r="G241" s="120"/>
      <c r="H241" s="120">
        <f t="shared" si="19"/>
        <v>0</v>
      </c>
    </row>
    <row r="242" spans="1:8" x14ac:dyDescent="0.3">
      <c r="A242" s="25" t="s">
        <v>520</v>
      </c>
      <c r="B242" s="120" t="str">
        <f t="shared" si="15"/>
        <v/>
      </c>
      <c r="C242" s="120" t="str">
        <f t="shared" si="16"/>
        <v xml:space="preserve">, </v>
      </c>
      <c r="D242" s="120" t="str">
        <f t="shared" si="17"/>
        <v/>
      </c>
      <c r="E242" s="133" t="str">
        <f t="shared" si="18"/>
        <v/>
      </c>
      <c r="F242" s="120"/>
      <c r="G242" s="120"/>
      <c r="H242" s="120">
        <f t="shared" si="19"/>
        <v>0</v>
      </c>
    </row>
    <row r="243" spans="1:8" x14ac:dyDescent="0.3">
      <c r="A243" s="25" t="s">
        <v>521</v>
      </c>
      <c r="B243" s="120" t="str">
        <f t="shared" si="15"/>
        <v/>
      </c>
      <c r="C243" s="120" t="str">
        <f t="shared" si="16"/>
        <v xml:space="preserve">, </v>
      </c>
      <c r="D243" s="120" t="str">
        <f t="shared" si="17"/>
        <v/>
      </c>
      <c r="E243" s="133" t="str">
        <f t="shared" si="18"/>
        <v/>
      </c>
      <c r="F243" s="120"/>
      <c r="G243" s="120"/>
      <c r="H243" s="120">
        <f t="shared" si="19"/>
        <v>0</v>
      </c>
    </row>
    <row r="244" spans="1:8" x14ac:dyDescent="0.3">
      <c r="A244" s="25" t="s">
        <v>522</v>
      </c>
      <c r="B244" s="120" t="str">
        <f t="shared" si="15"/>
        <v/>
      </c>
      <c r="C244" s="120" t="str">
        <f t="shared" si="16"/>
        <v xml:space="preserve">, </v>
      </c>
      <c r="D244" s="120" t="str">
        <f t="shared" si="17"/>
        <v/>
      </c>
      <c r="E244" s="133" t="str">
        <f t="shared" si="18"/>
        <v/>
      </c>
      <c r="F244" s="120"/>
      <c r="G244" s="120"/>
      <c r="H244" s="120">
        <f t="shared" si="19"/>
        <v>0</v>
      </c>
    </row>
    <row r="245" spans="1:8" x14ac:dyDescent="0.3">
      <c r="A245" s="25" t="s">
        <v>523</v>
      </c>
      <c r="B245" s="120" t="str">
        <f t="shared" si="15"/>
        <v/>
      </c>
      <c r="C245" s="120" t="str">
        <f t="shared" si="16"/>
        <v xml:space="preserve">, </v>
      </c>
      <c r="D245" s="120" t="str">
        <f t="shared" si="17"/>
        <v/>
      </c>
      <c r="E245" s="133" t="str">
        <f t="shared" si="18"/>
        <v/>
      </c>
      <c r="F245" s="120"/>
      <c r="G245" s="120"/>
      <c r="H245" s="120">
        <f t="shared" si="19"/>
        <v>0</v>
      </c>
    </row>
    <row r="246" spans="1:8" x14ac:dyDescent="0.3">
      <c r="A246" s="25" t="s">
        <v>524</v>
      </c>
      <c r="B246" s="120" t="str">
        <f t="shared" si="15"/>
        <v/>
      </c>
      <c r="C246" s="120" t="str">
        <f t="shared" si="16"/>
        <v xml:space="preserve">, </v>
      </c>
      <c r="D246" s="120" t="str">
        <f t="shared" si="17"/>
        <v/>
      </c>
      <c r="E246" s="133" t="str">
        <f t="shared" si="18"/>
        <v/>
      </c>
      <c r="F246" s="120"/>
      <c r="G246" s="120"/>
      <c r="H246" s="120">
        <f t="shared" si="19"/>
        <v>0</v>
      </c>
    </row>
    <row r="247" spans="1:8" x14ac:dyDescent="0.3">
      <c r="A247" s="25" t="s">
        <v>525</v>
      </c>
      <c r="B247" s="120" t="str">
        <f t="shared" si="15"/>
        <v/>
      </c>
      <c r="C247" s="120" t="str">
        <f t="shared" si="16"/>
        <v xml:space="preserve">, </v>
      </c>
      <c r="D247" s="120" t="str">
        <f t="shared" si="17"/>
        <v/>
      </c>
      <c r="E247" s="133" t="str">
        <f t="shared" si="18"/>
        <v/>
      </c>
      <c r="F247" s="120"/>
      <c r="G247" s="120"/>
      <c r="H247" s="120">
        <f t="shared" si="19"/>
        <v>0</v>
      </c>
    </row>
    <row r="248" spans="1:8" x14ac:dyDescent="0.3">
      <c r="A248" s="25" t="s">
        <v>526</v>
      </c>
      <c r="B248" s="120" t="str">
        <f t="shared" si="15"/>
        <v/>
      </c>
      <c r="C248" s="120" t="str">
        <f t="shared" si="16"/>
        <v xml:space="preserve">, </v>
      </c>
      <c r="D248" s="120" t="str">
        <f t="shared" si="17"/>
        <v/>
      </c>
      <c r="E248" s="133" t="str">
        <f t="shared" si="18"/>
        <v/>
      </c>
      <c r="F248" s="120"/>
      <c r="G248" s="120"/>
      <c r="H248" s="120">
        <f t="shared" si="19"/>
        <v>0</v>
      </c>
    </row>
    <row r="249" spans="1:8" x14ac:dyDescent="0.3">
      <c r="A249" s="25" t="s">
        <v>527</v>
      </c>
      <c r="B249" s="120" t="str">
        <f t="shared" si="15"/>
        <v/>
      </c>
      <c r="C249" s="120" t="str">
        <f t="shared" si="16"/>
        <v xml:space="preserve">, </v>
      </c>
      <c r="D249" s="120" t="str">
        <f t="shared" si="17"/>
        <v/>
      </c>
      <c r="E249" s="133" t="str">
        <f t="shared" si="18"/>
        <v/>
      </c>
      <c r="F249" s="120"/>
      <c r="G249" s="120"/>
      <c r="H249" s="120">
        <f t="shared" si="19"/>
        <v>0</v>
      </c>
    </row>
    <row r="250" spans="1:8" x14ac:dyDescent="0.3">
      <c r="A250" s="25" t="s">
        <v>528</v>
      </c>
      <c r="B250" s="120" t="str">
        <f t="shared" si="15"/>
        <v/>
      </c>
      <c r="C250" s="120" t="str">
        <f t="shared" si="16"/>
        <v xml:space="preserve">, </v>
      </c>
      <c r="D250" s="120" t="str">
        <f t="shared" si="17"/>
        <v/>
      </c>
      <c r="E250" s="133" t="str">
        <f t="shared" si="18"/>
        <v/>
      </c>
      <c r="F250" s="120"/>
      <c r="G250" s="120"/>
      <c r="H250" s="120">
        <f t="shared" si="19"/>
        <v>0</v>
      </c>
    </row>
    <row r="251" spans="1:8" x14ac:dyDescent="0.3">
      <c r="A251" s="25" t="s">
        <v>529</v>
      </c>
      <c r="B251" s="120" t="str">
        <f t="shared" si="15"/>
        <v/>
      </c>
      <c r="C251" s="120" t="str">
        <f t="shared" si="16"/>
        <v xml:space="preserve">, </v>
      </c>
      <c r="D251" s="120" t="str">
        <f t="shared" si="17"/>
        <v/>
      </c>
      <c r="E251" s="133" t="str">
        <f t="shared" si="18"/>
        <v/>
      </c>
      <c r="F251" s="120"/>
      <c r="G251" s="120"/>
      <c r="H251" s="120">
        <f t="shared" si="19"/>
        <v>0</v>
      </c>
    </row>
    <row r="252" spans="1:8" x14ac:dyDescent="0.3">
      <c r="A252" s="25" t="s">
        <v>530</v>
      </c>
      <c r="B252" s="120" t="str">
        <f t="shared" si="15"/>
        <v/>
      </c>
      <c r="C252" s="120" t="str">
        <f t="shared" si="16"/>
        <v xml:space="preserve">, </v>
      </c>
      <c r="D252" s="120" t="str">
        <f t="shared" si="17"/>
        <v/>
      </c>
      <c r="E252" s="133" t="str">
        <f t="shared" si="18"/>
        <v/>
      </c>
      <c r="F252" s="120"/>
      <c r="G252" s="120"/>
      <c r="H252" s="120">
        <f t="shared" si="19"/>
        <v>0</v>
      </c>
    </row>
    <row r="253" spans="1:8" x14ac:dyDescent="0.3">
      <c r="A253" s="25" t="s">
        <v>531</v>
      </c>
      <c r="B253" s="120" t="str">
        <f t="shared" si="15"/>
        <v/>
      </c>
      <c r="C253" s="120" t="str">
        <f t="shared" si="16"/>
        <v xml:space="preserve">, </v>
      </c>
      <c r="D253" s="120" t="str">
        <f t="shared" si="17"/>
        <v/>
      </c>
      <c r="E253" s="133" t="str">
        <f t="shared" si="18"/>
        <v/>
      </c>
      <c r="F253" s="120"/>
      <c r="G253" s="120"/>
      <c r="H253" s="120">
        <f t="shared" si="19"/>
        <v>0</v>
      </c>
    </row>
    <row r="254" spans="1:8" x14ac:dyDescent="0.3">
      <c r="A254" s="25" t="s">
        <v>532</v>
      </c>
      <c r="B254" s="120" t="str">
        <f t="shared" si="15"/>
        <v/>
      </c>
      <c r="C254" s="120" t="str">
        <f t="shared" si="16"/>
        <v xml:space="preserve">, </v>
      </c>
      <c r="D254" s="120" t="str">
        <f t="shared" si="17"/>
        <v/>
      </c>
      <c r="E254" s="133" t="str">
        <f t="shared" si="18"/>
        <v/>
      </c>
      <c r="F254" s="120"/>
      <c r="G254" s="120"/>
      <c r="H254" s="120">
        <f t="shared" si="19"/>
        <v>0</v>
      </c>
    </row>
    <row r="255" spans="1:8" x14ac:dyDescent="0.3">
      <c r="A255" s="25" t="s">
        <v>533</v>
      </c>
      <c r="B255" s="120" t="str">
        <f t="shared" si="15"/>
        <v/>
      </c>
      <c r="C255" s="120" t="str">
        <f t="shared" si="16"/>
        <v xml:space="preserve">, </v>
      </c>
      <c r="D255" s="120" t="str">
        <f t="shared" si="17"/>
        <v/>
      </c>
      <c r="E255" s="133" t="str">
        <f t="shared" si="18"/>
        <v/>
      </c>
      <c r="F255" s="120"/>
      <c r="G255" s="120"/>
      <c r="H255" s="120">
        <f t="shared" si="19"/>
        <v>0</v>
      </c>
    </row>
    <row r="256" spans="1:8" x14ac:dyDescent="0.3">
      <c r="A256" s="25" t="s">
        <v>534</v>
      </c>
      <c r="B256" s="120" t="str">
        <f t="shared" si="15"/>
        <v/>
      </c>
      <c r="C256" s="120" t="str">
        <f t="shared" si="16"/>
        <v xml:space="preserve">, </v>
      </c>
      <c r="D256" s="120" t="str">
        <f t="shared" si="17"/>
        <v/>
      </c>
      <c r="E256" s="133" t="str">
        <f t="shared" si="18"/>
        <v/>
      </c>
      <c r="F256" s="120"/>
      <c r="G256" s="120"/>
      <c r="H256" s="120">
        <f t="shared" si="19"/>
        <v>0</v>
      </c>
    </row>
    <row r="257" spans="1:8" x14ac:dyDescent="0.3">
      <c r="A257" s="25" t="s">
        <v>535</v>
      </c>
      <c r="B257" s="120" t="str">
        <f t="shared" si="15"/>
        <v/>
      </c>
      <c r="C257" s="120" t="str">
        <f t="shared" si="16"/>
        <v xml:space="preserve">, </v>
      </c>
      <c r="D257" s="120" t="str">
        <f t="shared" si="17"/>
        <v/>
      </c>
      <c r="E257" s="133" t="str">
        <f t="shared" si="18"/>
        <v/>
      </c>
      <c r="F257" s="120"/>
      <c r="G257" s="120"/>
      <c r="H257" s="120">
        <f t="shared" si="19"/>
        <v>0</v>
      </c>
    </row>
    <row r="258" spans="1:8" x14ac:dyDescent="0.3">
      <c r="A258" s="25" t="s">
        <v>536</v>
      </c>
      <c r="B258" s="120" t="str">
        <f t="shared" ref="B258:B321" si="20">IF(LEN(VLOOKUP($A258,playerDetails,7,FALSE))=0,"",VLOOKUP($A258,playerDetails,7,FALSE))</f>
        <v/>
      </c>
      <c r="C258" s="120" t="str">
        <f t="shared" ref="C258:C321" si="21">IF(LEN(VLOOKUP($A258,playerDetails,9,FALSE))=0,"",VLOOKUP($A258,playerDetails,9,FALSE))</f>
        <v xml:space="preserve">, </v>
      </c>
      <c r="D258" s="120" t="str">
        <f t="shared" ref="D258:D321" si="22">IF(LEN(VLOOKUP($A258,playerDetails,6,FALSE))=0,"",VLOOKUP($A258,playerDetails,6,FALSE))</f>
        <v/>
      </c>
      <c r="E258" s="133" t="str">
        <f t="shared" ref="E258:E321" si="23">IF(LEN(VLOOKUP($A258,playerDetails,5,FALSE))=0,"",VLOOKUP($A258,playerDetails,5,FALSE))</f>
        <v/>
      </c>
      <c r="F258" s="120"/>
      <c r="G258" s="120"/>
      <c r="H258" s="120">
        <f t="shared" ref="H258:H321" si="24">VLOOKUP(LEFT($A258,1),TeamLookup,2,FALSE)</f>
        <v>0</v>
      </c>
    </row>
    <row r="259" spans="1:8" x14ac:dyDescent="0.3">
      <c r="A259" s="25" t="s">
        <v>537</v>
      </c>
      <c r="B259" s="120" t="str">
        <f t="shared" si="20"/>
        <v/>
      </c>
      <c r="C259" s="120" t="str">
        <f t="shared" si="21"/>
        <v xml:space="preserve">, </v>
      </c>
      <c r="D259" s="120" t="str">
        <f t="shared" si="22"/>
        <v/>
      </c>
      <c r="E259" s="133" t="str">
        <f t="shared" si="23"/>
        <v/>
      </c>
      <c r="F259" s="120"/>
      <c r="G259" s="120"/>
      <c r="H259" s="120">
        <f t="shared" si="24"/>
        <v>0</v>
      </c>
    </row>
    <row r="260" spans="1:8" x14ac:dyDescent="0.3">
      <c r="A260" s="25" t="s">
        <v>538</v>
      </c>
      <c r="B260" s="120" t="str">
        <f t="shared" si="20"/>
        <v/>
      </c>
      <c r="C260" s="120" t="str">
        <f t="shared" si="21"/>
        <v xml:space="preserve">, </v>
      </c>
      <c r="D260" s="120" t="str">
        <f t="shared" si="22"/>
        <v/>
      </c>
      <c r="E260" s="133" t="str">
        <f t="shared" si="23"/>
        <v/>
      </c>
      <c r="F260" s="120"/>
      <c r="G260" s="120"/>
      <c r="H260" s="120">
        <f t="shared" si="24"/>
        <v>0</v>
      </c>
    </row>
    <row r="261" spans="1:8" x14ac:dyDescent="0.3">
      <c r="A261" s="25" t="s">
        <v>539</v>
      </c>
      <c r="B261" s="120" t="str">
        <f t="shared" si="20"/>
        <v/>
      </c>
      <c r="C261" s="120" t="str">
        <f t="shared" si="21"/>
        <v xml:space="preserve">, </v>
      </c>
      <c r="D261" s="120" t="str">
        <f t="shared" si="22"/>
        <v/>
      </c>
      <c r="E261" s="133" t="str">
        <f t="shared" si="23"/>
        <v/>
      </c>
      <c r="F261" s="120"/>
      <c r="G261" s="120"/>
      <c r="H261" s="120">
        <f t="shared" si="24"/>
        <v>0</v>
      </c>
    </row>
    <row r="262" spans="1:8" x14ac:dyDescent="0.3">
      <c r="A262" s="25" t="s">
        <v>540</v>
      </c>
      <c r="B262" s="120" t="str">
        <f t="shared" si="20"/>
        <v/>
      </c>
      <c r="C262" s="120" t="str">
        <f t="shared" si="21"/>
        <v xml:space="preserve">, </v>
      </c>
      <c r="D262" s="120" t="str">
        <f t="shared" si="22"/>
        <v/>
      </c>
      <c r="E262" s="133" t="str">
        <f t="shared" si="23"/>
        <v/>
      </c>
      <c r="F262" s="120"/>
      <c r="G262" s="120"/>
      <c r="H262" s="120">
        <f t="shared" si="24"/>
        <v>0</v>
      </c>
    </row>
    <row r="263" spans="1:8" x14ac:dyDescent="0.3">
      <c r="A263" s="25" t="s">
        <v>541</v>
      </c>
      <c r="B263" s="120" t="str">
        <f t="shared" si="20"/>
        <v/>
      </c>
      <c r="C263" s="120" t="str">
        <f t="shared" si="21"/>
        <v xml:space="preserve">, </v>
      </c>
      <c r="D263" s="120" t="str">
        <f t="shared" si="22"/>
        <v/>
      </c>
      <c r="E263" s="133" t="str">
        <f t="shared" si="23"/>
        <v/>
      </c>
      <c r="F263" s="120"/>
      <c r="G263" s="120"/>
      <c r="H263" s="120">
        <f t="shared" si="24"/>
        <v>0</v>
      </c>
    </row>
    <row r="264" spans="1:8" x14ac:dyDescent="0.3">
      <c r="A264" s="25" t="s">
        <v>542</v>
      </c>
      <c r="B264" s="120" t="str">
        <f t="shared" si="20"/>
        <v/>
      </c>
      <c r="C264" s="120" t="str">
        <f t="shared" si="21"/>
        <v xml:space="preserve">, </v>
      </c>
      <c r="D264" s="120" t="str">
        <f t="shared" si="22"/>
        <v/>
      </c>
      <c r="E264" s="133" t="str">
        <f t="shared" si="23"/>
        <v/>
      </c>
      <c r="F264" s="120"/>
      <c r="G264" s="120"/>
      <c r="H264" s="120">
        <f t="shared" si="24"/>
        <v>0</v>
      </c>
    </row>
    <row r="265" spans="1:8" x14ac:dyDescent="0.3">
      <c r="A265" s="25" t="s">
        <v>543</v>
      </c>
      <c r="B265" s="120" t="str">
        <f t="shared" si="20"/>
        <v/>
      </c>
      <c r="C265" s="120" t="str">
        <f t="shared" si="21"/>
        <v xml:space="preserve">, </v>
      </c>
      <c r="D265" s="120" t="str">
        <f t="shared" si="22"/>
        <v/>
      </c>
      <c r="E265" s="133" t="str">
        <f t="shared" si="23"/>
        <v/>
      </c>
      <c r="F265" s="120"/>
      <c r="G265" s="120"/>
      <c r="H265" s="120">
        <f t="shared" si="24"/>
        <v>0</v>
      </c>
    </row>
    <row r="266" spans="1:8" x14ac:dyDescent="0.3">
      <c r="A266" s="25" t="s">
        <v>544</v>
      </c>
      <c r="B266" s="120" t="str">
        <f t="shared" si="20"/>
        <v/>
      </c>
      <c r="C266" s="120" t="str">
        <f t="shared" si="21"/>
        <v xml:space="preserve">, </v>
      </c>
      <c r="D266" s="120" t="str">
        <f t="shared" si="22"/>
        <v/>
      </c>
      <c r="E266" s="133" t="str">
        <f t="shared" si="23"/>
        <v/>
      </c>
      <c r="F266" s="120"/>
      <c r="G266" s="120"/>
      <c r="H266" s="120">
        <f t="shared" si="24"/>
        <v>0</v>
      </c>
    </row>
    <row r="267" spans="1:8" x14ac:dyDescent="0.3">
      <c r="A267" s="25" t="s">
        <v>545</v>
      </c>
      <c r="B267" s="120" t="str">
        <f t="shared" si="20"/>
        <v/>
      </c>
      <c r="C267" s="120" t="str">
        <f t="shared" si="21"/>
        <v xml:space="preserve">, </v>
      </c>
      <c r="D267" s="120" t="str">
        <f t="shared" si="22"/>
        <v/>
      </c>
      <c r="E267" s="133" t="str">
        <f t="shared" si="23"/>
        <v/>
      </c>
      <c r="F267" s="120"/>
      <c r="G267" s="120"/>
      <c r="H267" s="120">
        <f t="shared" si="24"/>
        <v>0</v>
      </c>
    </row>
    <row r="268" spans="1:8" x14ac:dyDescent="0.3">
      <c r="A268" s="25" t="s">
        <v>546</v>
      </c>
      <c r="B268" s="120" t="str">
        <f t="shared" si="20"/>
        <v/>
      </c>
      <c r="C268" s="120" t="str">
        <f t="shared" si="21"/>
        <v xml:space="preserve">, </v>
      </c>
      <c r="D268" s="120" t="str">
        <f t="shared" si="22"/>
        <v/>
      </c>
      <c r="E268" s="133" t="str">
        <f t="shared" si="23"/>
        <v/>
      </c>
      <c r="F268" s="120"/>
      <c r="G268" s="120"/>
      <c r="H268" s="120">
        <f t="shared" si="24"/>
        <v>0</v>
      </c>
    </row>
    <row r="269" spans="1:8" x14ac:dyDescent="0.3">
      <c r="A269" s="25" t="s">
        <v>547</v>
      </c>
      <c r="B269" s="120" t="str">
        <f t="shared" si="20"/>
        <v/>
      </c>
      <c r="C269" s="120" t="str">
        <f t="shared" si="21"/>
        <v xml:space="preserve">, </v>
      </c>
      <c r="D269" s="120" t="str">
        <f t="shared" si="22"/>
        <v/>
      </c>
      <c r="E269" s="133" t="str">
        <f t="shared" si="23"/>
        <v/>
      </c>
      <c r="F269" s="120"/>
      <c r="G269" s="120"/>
      <c r="H269" s="120">
        <f t="shared" si="24"/>
        <v>0</v>
      </c>
    </row>
    <row r="270" spans="1:8" x14ac:dyDescent="0.3">
      <c r="A270" s="25" t="s">
        <v>548</v>
      </c>
      <c r="B270" s="120" t="str">
        <f t="shared" si="20"/>
        <v/>
      </c>
      <c r="C270" s="120" t="str">
        <f t="shared" si="21"/>
        <v xml:space="preserve">, </v>
      </c>
      <c r="D270" s="120" t="str">
        <f t="shared" si="22"/>
        <v/>
      </c>
      <c r="E270" s="133" t="str">
        <f t="shared" si="23"/>
        <v/>
      </c>
      <c r="F270" s="120"/>
      <c r="G270" s="120"/>
      <c r="H270" s="120">
        <f t="shared" si="24"/>
        <v>0</v>
      </c>
    </row>
    <row r="271" spans="1:8" x14ac:dyDescent="0.3">
      <c r="A271" s="25" t="s">
        <v>549</v>
      </c>
      <c r="B271" s="120" t="str">
        <f t="shared" si="20"/>
        <v/>
      </c>
      <c r="C271" s="120" t="str">
        <f t="shared" si="21"/>
        <v xml:space="preserve">, </v>
      </c>
      <c r="D271" s="120" t="str">
        <f t="shared" si="22"/>
        <v/>
      </c>
      <c r="E271" s="133" t="str">
        <f t="shared" si="23"/>
        <v/>
      </c>
      <c r="F271" s="120"/>
      <c r="G271" s="120"/>
      <c r="H271" s="120">
        <f t="shared" si="24"/>
        <v>0</v>
      </c>
    </row>
    <row r="272" spans="1:8" x14ac:dyDescent="0.3">
      <c r="A272" s="25" t="s">
        <v>550</v>
      </c>
      <c r="B272" s="120" t="str">
        <f t="shared" si="20"/>
        <v/>
      </c>
      <c r="C272" s="120" t="str">
        <f t="shared" si="21"/>
        <v xml:space="preserve">, </v>
      </c>
      <c r="D272" s="120" t="str">
        <f t="shared" si="22"/>
        <v/>
      </c>
      <c r="E272" s="133" t="str">
        <f t="shared" si="23"/>
        <v/>
      </c>
      <c r="F272" s="120"/>
      <c r="G272" s="120"/>
      <c r="H272" s="120">
        <f t="shared" si="24"/>
        <v>0</v>
      </c>
    </row>
    <row r="273" spans="1:8" x14ac:dyDescent="0.3">
      <c r="A273" s="25" t="s">
        <v>551</v>
      </c>
      <c r="B273" s="120" t="str">
        <f t="shared" si="20"/>
        <v/>
      </c>
      <c r="C273" s="120" t="str">
        <f t="shared" si="21"/>
        <v xml:space="preserve">, </v>
      </c>
      <c r="D273" s="120" t="str">
        <f t="shared" si="22"/>
        <v/>
      </c>
      <c r="E273" s="133" t="str">
        <f t="shared" si="23"/>
        <v/>
      </c>
      <c r="F273" s="120"/>
      <c r="G273" s="120"/>
      <c r="H273" s="120">
        <f t="shared" si="24"/>
        <v>0</v>
      </c>
    </row>
    <row r="274" spans="1:8" x14ac:dyDescent="0.3">
      <c r="A274" s="25" t="s">
        <v>552</v>
      </c>
      <c r="B274" s="120" t="str">
        <f t="shared" si="20"/>
        <v/>
      </c>
      <c r="C274" s="120" t="str">
        <f t="shared" si="21"/>
        <v xml:space="preserve">, </v>
      </c>
      <c r="D274" s="120" t="str">
        <f t="shared" si="22"/>
        <v/>
      </c>
      <c r="E274" s="133" t="str">
        <f t="shared" si="23"/>
        <v/>
      </c>
      <c r="F274" s="120"/>
      <c r="G274" s="120"/>
      <c r="H274" s="120">
        <f t="shared" si="24"/>
        <v>0</v>
      </c>
    </row>
    <row r="275" spans="1:8" x14ac:dyDescent="0.3">
      <c r="A275" s="25" t="s">
        <v>553</v>
      </c>
      <c r="B275" s="120" t="str">
        <f t="shared" si="20"/>
        <v/>
      </c>
      <c r="C275" s="120" t="str">
        <f t="shared" si="21"/>
        <v xml:space="preserve">, </v>
      </c>
      <c r="D275" s="120" t="str">
        <f t="shared" si="22"/>
        <v/>
      </c>
      <c r="E275" s="133" t="str">
        <f t="shared" si="23"/>
        <v/>
      </c>
      <c r="F275" s="120"/>
      <c r="G275" s="120"/>
      <c r="H275" s="120">
        <f t="shared" si="24"/>
        <v>0</v>
      </c>
    </row>
    <row r="276" spans="1:8" x14ac:dyDescent="0.3">
      <c r="A276" s="25" t="s">
        <v>554</v>
      </c>
      <c r="B276" s="120" t="str">
        <f t="shared" si="20"/>
        <v/>
      </c>
      <c r="C276" s="120" t="str">
        <f t="shared" si="21"/>
        <v xml:space="preserve">, </v>
      </c>
      <c r="D276" s="120" t="str">
        <f t="shared" si="22"/>
        <v/>
      </c>
      <c r="E276" s="133" t="str">
        <f t="shared" si="23"/>
        <v/>
      </c>
      <c r="F276" s="120"/>
      <c r="G276" s="120"/>
      <c r="H276" s="120">
        <f t="shared" si="24"/>
        <v>0</v>
      </c>
    </row>
    <row r="277" spans="1:8" x14ac:dyDescent="0.3">
      <c r="A277" s="25" t="s">
        <v>555</v>
      </c>
      <c r="B277" s="120" t="str">
        <f t="shared" si="20"/>
        <v/>
      </c>
      <c r="C277" s="120" t="str">
        <f t="shared" si="21"/>
        <v xml:space="preserve">, </v>
      </c>
      <c r="D277" s="120" t="str">
        <f t="shared" si="22"/>
        <v/>
      </c>
      <c r="E277" s="133" t="str">
        <f t="shared" si="23"/>
        <v/>
      </c>
      <c r="F277" s="120"/>
      <c r="G277" s="120"/>
      <c r="H277" s="120">
        <f t="shared" si="24"/>
        <v>0</v>
      </c>
    </row>
    <row r="278" spans="1:8" x14ac:dyDescent="0.3">
      <c r="A278" s="25" t="s">
        <v>556</v>
      </c>
      <c r="B278" s="120" t="str">
        <f t="shared" si="20"/>
        <v/>
      </c>
      <c r="C278" s="120" t="str">
        <f t="shared" si="21"/>
        <v xml:space="preserve">, </v>
      </c>
      <c r="D278" s="120" t="str">
        <f t="shared" si="22"/>
        <v/>
      </c>
      <c r="E278" s="133" t="str">
        <f t="shared" si="23"/>
        <v/>
      </c>
      <c r="F278" s="120"/>
      <c r="G278" s="120"/>
      <c r="H278" s="120">
        <f t="shared" si="24"/>
        <v>0</v>
      </c>
    </row>
    <row r="279" spans="1:8" x14ac:dyDescent="0.3">
      <c r="A279" s="25" t="s">
        <v>557</v>
      </c>
      <c r="B279" s="120" t="str">
        <f t="shared" si="20"/>
        <v/>
      </c>
      <c r="C279" s="120" t="str">
        <f t="shared" si="21"/>
        <v xml:space="preserve">, </v>
      </c>
      <c r="D279" s="120" t="str">
        <f t="shared" si="22"/>
        <v/>
      </c>
      <c r="E279" s="133" t="str">
        <f t="shared" si="23"/>
        <v/>
      </c>
      <c r="F279" s="120"/>
      <c r="G279" s="120"/>
      <c r="H279" s="120">
        <f t="shared" si="24"/>
        <v>0</v>
      </c>
    </row>
    <row r="280" spans="1:8" x14ac:dyDescent="0.3">
      <c r="A280" s="25" t="s">
        <v>558</v>
      </c>
      <c r="B280" s="120" t="str">
        <f t="shared" si="20"/>
        <v/>
      </c>
      <c r="C280" s="120" t="str">
        <f t="shared" si="21"/>
        <v xml:space="preserve">, </v>
      </c>
      <c r="D280" s="120" t="str">
        <f t="shared" si="22"/>
        <v/>
      </c>
      <c r="E280" s="133" t="str">
        <f t="shared" si="23"/>
        <v/>
      </c>
      <c r="F280" s="120"/>
      <c r="G280" s="120"/>
      <c r="H280" s="120">
        <f t="shared" si="24"/>
        <v>0</v>
      </c>
    </row>
    <row r="281" spans="1:8" x14ac:dyDescent="0.3">
      <c r="A281" s="25" t="s">
        <v>559</v>
      </c>
      <c r="B281" s="120" t="str">
        <f t="shared" si="20"/>
        <v/>
      </c>
      <c r="C281" s="120" t="str">
        <f t="shared" si="21"/>
        <v xml:space="preserve">, </v>
      </c>
      <c r="D281" s="120" t="str">
        <f t="shared" si="22"/>
        <v/>
      </c>
      <c r="E281" s="133" t="str">
        <f t="shared" si="23"/>
        <v/>
      </c>
      <c r="F281" s="120"/>
      <c r="G281" s="120"/>
      <c r="H281" s="120">
        <f t="shared" si="24"/>
        <v>0</v>
      </c>
    </row>
    <row r="282" spans="1:8" x14ac:dyDescent="0.3">
      <c r="A282" s="25" t="s">
        <v>560</v>
      </c>
      <c r="B282" s="120" t="str">
        <f t="shared" si="20"/>
        <v/>
      </c>
      <c r="C282" s="120" t="str">
        <f t="shared" si="21"/>
        <v xml:space="preserve">, </v>
      </c>
      <c r="D282" s="120" t="str">
        <f t="shared" si="22"/>
        <v/>
      </c>
      <c r="E282" s="133" t="str">
        <f t="shared" si="23"/>
        <v/>
      </c>
      <c r="F282" s="120"/>
      <c r="G282" s="120"/>
      <c r="H282" s="120">
        <f t="shared" si="24"/>
        <v>0</v>
      </c>
    </row>
    <row r="283" spans="1:8" x14ac:dyDescent="0.3">
      <c r="A283" s="25" t="s">
        <v>561</v>
      </c>
      <c r="B283" s="120" t="str">
        <f t="shared" si="20"/>
        <v/>
      </c>
      <c r="C283" s="120" t="str">
        <f t="shared" si="21"/>
        <v xml:space="preserve">, </v>
      </c>
      <c r="D283" s="120" t="str">
        <f t="shared" si="22"/>
        <v/>
      </c>
      <c r="E283" s="133" t="str">
        <f t="shared" si="23"/>
        <v/>
      </c>
      <c r="F283" s="120"/>
      <c r="G283" s="120"/>
      <c r="H283" s="120">
        <f t="shared" si="24"/>
        <v>0</v>
      </c>
    </row>
    <row r="284" spans="1:8" x14ac:dyDescent="0.3">
      <c r="A284" s="25" t="s">
        <v>562</v>
      </c>
      <c r="B284" s="120" t="str">
        <f t="shared" si="20"/>
        <v/>
      </c>
      <c r="C284" s="120" t="str">
        <f t="shared" si="21"/>
        <v xml:space="preserve">, </v>
      </c>
      <c r="D284" s="120" t="str">
        <f t="shared" si="22"/>
        <v/>
      </c>
      <c r="E284" s="133" t="str">
        <f t="shared" si="23"/>
        <v/>
      </c>
      <c r="F284" s="120"/>
      <c r="G284" s="120"/>
      <c r="H284" s="120">
        <f t="shared" si="24"/>
        <v>0</v>
      </c>
    </row>
    <row r="285" spans="1:8" x14ac:dyDescent="0.3">
      <c r="A285" s="25" t="s">
        <v>563</v>
      </c>
      <c r="B285" s="120" t="str">
        <f t="shared" si="20"/>
        <v/>
      </c>
      <c r="C285" s="120" t="str">
        <f t="shared" si="21"/>
        <v xml:space="preserve">, </v>
      </c>
      <c r="D285" s="120" t="str">
        <f t="shared" si="22"/>
        <v/>
      </c>
      <c r="E285" s="133" t="str">
        <f t="shared" si="23"/>
        <v/>
      </c>
      <c r="F285" s="120"/>
      <c r="G285" s="120"/>
      <c r="H285" s="120">
        <f t="shared" si="24"/>
        <v>0</v>
      </c>
    </row>
    <row r="286" spans="1:8" x14ac:dyDescent="0.3">
      <c r="A286" s="25" t="s">
        <v>564</v>
      </c>
      <c r="B286" s="120" t="str">
        <f t="shared" si="20"/>
        <v/>
      </c>
      <c r="C286" s="120" t="str">
        <f t="shared" si="21"/>
        <v xml:space="preserve">, </v>
      </c>
      <c r="D286" s="120" t="str">
        <f t="shared" si="22"/>
        <v/>
      </c>
      <c r="E286" s="133" t="str">
        <f t="shared" si="23"/>
        <v/>
      </c>
      <c r="F286" s="120"/>
      <c r="G286" s="120"/>
      <c r="H286" s="120">
        <f t="shared" si="24"/>
        <v>0</v>
      </c>
    </row>
    <row r="287" spans="1:8" x14ac:dyDescent="0.3">
      <c r="A287" s="25" t="s">
        <v>565</v>
      </c>
      <c r="B287" s="120" t="str">
        <f t="shared" si="20"/>
        <v/>
      </c>
      <c r="C287" s="120" t="str">
        <f t="shared" si="21"/>
        <v xml:space="preserve">, </v>
      </c>
      <c r="D287" s="120" t="str">
        <f t="shared" si="22"/>
        <v/>
      </c>
      <c r="E287" s="133" t="str">
        <f t="shared" si="23"/>
        <v/>
      </c>
      <c r="F287" s="120"/>
      <c r="G287" s="120"/>
      <c r="H287" s="120">
        <f t="shared" si="24"/>
        <v>0</v>
      </c>
    </row>
    <row r="288" spans="1:8" x14ac:dyDescent="0.3">
      <c r="A288" s="25" t="s">
        <v>566</v>
      </c>
      <c r="B288" s="120" t="str">
        <f t="shared" si="20"/>
        <v/>
      </c>
      <c r="C288" s="120" t="str">
        <f t="shared" si="21"/>
        <v xml:space="preserve">, </v>
      </c>
      <c r="D288" s="120" t="str">
        <f t="shared" si="22"/>
        <v/>
      </c>
      <c r="E288" s="133" t="str">
        <f t="shared" si="23"/>
        <v/>
      </c>
      <c r="F288" s="120"/>
      <c r="G288" s="120"/>
      <c r="H288" s="120">
        <f t="shared" si="24"/>
        <v>0</v>
      </c>
    </row>
    <row r="289" spans="1:8" x14ac:dyDescent="0.3">
      <c r="A289" s="25" t="s">
        <v>567</v>
      </c>
      <c r="B289" s="120" t="str">
        <f t="shared" si="20"/>
        <v/>
      </c>
      <c r="C289" s="120" t="str">
        <f t="shared" si="21"/>
        <v xml:space="preserve">, </v>
      </c>
      <c r="D289" s="120" t="str">
        <f t="shared" si="22"/>
        <v/>
      </c>
      <c r="E289" s="133" t="str">
        <f t="shared" si="23"/>
        <v/>
      </c>
      <c r="F289" s="120"/>
      <c r="G289" s="120"/>
      <c r="H289" s="120">
        <f t="shared" si="24"/>
        <v>0</v>
      </c>
    </row>
    <row r="290" spans="1:8" x14ac:dyDescent="0.3">
      <c r="A290" s="25" t="s">
        <v>568</v>
      </c>
      <c r="B290" s="120" t="str">
        <f t="shared" si="20"/>
        <v/>
      </c>
      <c r="C290" s="120" t="str">
        <f t="shared" si="21"/>
        <v xml:space="preserve">, </v>
      </c>
      <c r="D290" s="120" t="str">
        <f t="shared" si="22"/>
        <v/>
      </c>
      <c r="E290" s="133" t="str">
        <f t="shared" si="23"/>
        <v/>
      </c>
      <c r="F290" s="120"/>
      <c r="G290" s="120"/>
      <c r="H290" s="120">
        <f t="shared" si="24"/>
        <v>0</v>
      </c>
    </row>
    <row r="291" spans="1:8" x14ac:dyDescent="0.3">
      <c r="A291" s="25" t="s">
        <v>569</v>
      </c>
      <c r="B291" s="120" t="str">
        <f t="shared" si="20"/>
        <v/>
      </c>
      <c r="C291" s="120" t="str">
        <f t="shared" si="21"/>
        <v xml:space="preserve">, </v>
      </c>
      <c r="D291" s="120" t="str">
        <f t="shared" si="22"/>
        <v/>
      </c>
      <c r="E291" s="133" t="str">
        <f t="shared" si="23"/>
        <v/>
      </c>
      <c r="F291" s="120"/>
      <c r="G291" s="120"/>
      <c r="H291" s="120">
        <f t="shared" si="24"/>
        <v>0</v>
      </c>
    </row>
    <row r="292" spans="1:8" x14ac:dyDescent="0.3">
      <c r="A292" s="25" t="s">
        <v>570</v>
      </c>
      <c r="B292" s="120" t="str">
        <f t="shared" si="20"/>
        <v/>
      </c>
      <c r="C292" s="120" t="str">
        <f t="shared" si="21"/>
        <v xml:space="preserve">, </v>
      </c>
      <c r="D292" s="120" t="str">
        <f t="shared" si="22"/>
        <v/>
      </c>
      <c r="E292" s="133" t="str">
        <f t="shared" si="23"/>
        <v/>
      </c>
      <c r="F292" s="120"/>
      <c r="G292" s="120"/>
      <c r="H292" s="120">
        <f t="shared" si="24"/>
        <v>0</v>
      </c>
    </row>
    <row r="293" spans="1:8" x14ac:dyDescent="0.3">
      <c r="A293" s="25" t="s">
        <v>571</v>
      </c>
      <c r="B293" s="120" t="str">
        <f t="shared" si="20"/>
        <v/>
      </c>
      <c r="C293" s="120" t="str">
        <f t="shared" si="21"/>
        <v xml:space="preserve">, </v>
      </c>
      <c r="D293" s="120" t="str">
        <f t="shared" si="22"/>
        <v/>
      </c>
      <c r="E293" s="133" t="str">
        <f t="shared" si="23"/>
        <v/>
      </c>
      <c r="F293" s="120"/>
      <c r="G293" s="120"/>
      <c r="H293" s="120">
        <f t="shared" si="24"/>
        <v>0</v>
      </c>
    </row>
    <row r="294" spans="1:8" x14ac:dyDescent="0.3">
      <c r="A294" s="25" t="s">
        <v>572</v>
      </c>
      <c r="B294" s="120" t="str">
        <f t="shared" si="20"/>
        <v/>
      </c>
      <c r="C294" s="120" t="str">
        <f t="shared" si="21"/>
        <v xml:space="preserve">, </v>
      </c>
      <c r="D294" s="120" t="str">
        <f t="shared" si="22"/>
        <v/>
      </c>
      <c r="E294" s="133" t="str">
        <f t="shared" si="23"/>
        <v/>
      </c>
      <c r="F294" s="120"/>
      <c r="G294" s="120"/>
      <c r="H294" s="120">
        <f t="shared" si="24"/>
        <v>0</v>
      </c>
    </row>
    <row r="295" spans="1:8" x14ac:dyDescent="0.3">
      <c r="A295" s="25" t="s">
        <v>573</v>
      </c>
      <c r="B295" s="120" t="str">
        <f t="shared" si="20"/>
        <v/>
      </c>
      <c r="C295" s="120" t="str">
        <f t="shared" si="21"/>
        <v xml:space="preserve">, </v>
      </c>
      <c r="D295" s="120" t="str">
        <f t="shared" si="22"/>
        <v/>
      </c>
      <c r="E295" s="133" t="str">
        <f t="shared" si="23"/>
        <v/>
      </c>
      <c r="F295" s="120"/>
      <c r="G295" s="120"/>
      <c r="H295" s="120">
        <f t="shared" si="24"/>
        <v>0</v>
      </c>
    </row>
    <row r="296" spans="1:8" x14ac:dyDescent="0.3">
      <c r="A296" s="25" t="s">
        <v>574</v>
      </c>
      <c r="B296" s="120" t="str">
        <f t="shared" si="20"/>
        <v/>
      </c>
      <c r="C296" s="120" t="str">
        <f t="shared" si="21"/>
        <v xml:space="preserve">, </v>
      </c>
      <c r="D296" s="120" t="str">
        <f t="shared" si="22"/>
        <v/>
      </c>
      <c r="E296" s="133" t="str">
        <f t="shared" si="23"/>
        <v/>
      </c>
      <c r="F296" s="120"/>
      <c r="G296" s="120"/>
      <c r="H296" s="120">
        <f t="shared" si="24"/>
        <v>0</v>
      </c>
    </row>
    <row r="297" spans="1:8" x14ac:dyDescent="0.3">
      <c r="A297" s="25" t="s">
        <v>575</v>
      </c>
      <c r="B297" s="120" t="str">
        <f t="shared" si="20"/>
        <v/>
      </c>
      <c r="C297" s="120" t="str">
        <f t="shared" si="21"/>
        <v xml:space="preserve">, </v>
      </c>
      <c r="D297" s="120" t="str">
        <f t="shared" si="22"/>
        <v/>
      </c>
      <c r="E297" s="133" t="str">
        <f t="shared" si="23"/>
        <v/>
      </c>
      <c r="F297" s="120"/>
      <c r="G297" s="120"/>
      <c r="H297" s="120">
        <f t="shared" si="24"/>
        <v>0</v>
      </c>
    </row>
    <row r="298" spans="1:8" x14ac:dyDescent="0.3">
      <c r="A298" s="25" t="s">
        <v>576</v>
      </c>
      <c r="B298" s="120" t="str">
        <f t="shared" si="20"/>
        <v/>
      </c>
      <c r="C298" s="120" t="str">
        <f t="shared" si="21"/>
        <v xml:space="preserve">, </v>
      </c>
      <c r="D298" s="120" t="str">
        <f t="shared" si="22"/>
        <v/>
      </c>
      <c r="E298" s="133" t="str">
        <f t="shared" si="23"/>
        <v/>
      </c>
      <c r="F298" s="120"/>
      <c r="G298" s="120"/>
      <c r="H298" s="120">
        <f t="shared" si="24"/>
        <v>0</v>
      </c>
    </row>
    <row r="299" spans="1:8" x14ac:dyDescent="0.3">
      <c r="A299" s="25" t="s">
        <v>577</v>
      </c>
      <c r="B299" s="120" t="str">
        <f t="shared" si="20"/>
        <v/>
      </c>
      <c r="C299" s="120" t="str">
        <f t="shared" si="21"/>
        <v xml:space="preserve">, </v>
      </c>
      <c r="D299" s="120" t="str">
        <f t="shared" si="22"/>
        <v/>
      </c>
      <c r="E299" s="133" t="str">
        <f t="shared" si="23"/>
        <v/>
      </c>
      <c r="F299" s="120"/>
      <c r="G299" s="120"/>
      <c r="H299" s="120">
        <f t="shared" si="24"/>
        <v>0</v>
      </c>
    </row>
    <row r="300" spans="1:8" x14ac:dyDescent="0.3">
      <c r="A300" s="25" t="s">
        <v>578</v>
      </c>
      <c r="B300" s="120" t="str">
        <f t="shared" si="20"/>
        <v/>
      </c>
      <c r="C300" s="120" t="str">
        <f t="shared" si="21"/>
        <v xml:space="preserve">, </v>
      </c>
      <c r="D300" s="120" t="str">
        <f t="shared" si="22"/>
        <v/>
      </c>
      <c r="E300" s="133" t="str">
        <f t="shared" si="23"/>
        <v/>
      </c>
      <c r="F300" s="120"/>
      <c r="G300" s="120"/>
      <c r="H300" s="120">
        <f t="shared" si="24"/>
        <v>0</v>
      </c>
    </row>
    <row r="301" spans="1:8" x14ac:dyDescent="0.3">
      <c r="A301" s="25" t="s">
        <v>579</v>
      </c>
      <c r="B301" s="120" t="str">
        <f t="shared" si="20"/>
        <v/>
      </c>
      <c r="C301" s="120" t="str">
        <f t="shared" si="21"/>
        <v xml:space="preserve">, </v>
      </c>
      <c r="D301" s="120" t="str">
        <f t="shared" si="22"/>
        <v/>
      </c>
      <c r="E301" s="133" t="str">
        <f t="shared" si="23"/>
        <v/>
      </c>
      <c r="F301" s="120"/>
      <c r="G301" s="120"/>
      <c r="H301" s="120">
        <f t="shared" si="24"/>
        <v>0</v>
      </c>
    </row>
    <row r="302" spans="1:8" x14ac:dyDescent="0.3">
      <c r="A302" s="25" t="s">
        <v>580</v>
      </c>
      <c r="B302" s="120" t="str">
        <f t="shared" si="20"/>
        <v/>
      </c>
      <c r="C302" s="120" t="str">
        <f t="shared" si="21"/>
        <v xml:space="preserve">, </v>
      </c>
      <c r="D302" s="120" t="str">
        <f t="shared" si="22"/>
        <v/>
      </c>
      <c r="E302" s="133" t="str">
        <f t="shared" si="23"/>
        <v/>
      </c>
      <c r="F302" s="120"/>
      <c r="G302" s="120"/>
      <c r="H302" s="120">
        <f t="shared" si="24"/>
        <v>0</v>
      </c>
    </row>
    <row r="303" spans="1:8" x14ac:dyDescent="0.3">
      <c r="A303" s="25" t="s">
        <v>581</v>
      </c>
      <c r="B303" s="120" t="str">
        <f t="shared" si="20"/>
        <v/>
      </c>
      <c r="C303" s="120" t="str">
        <f t="shared" si="21"/>
        <v xml:space="preserve">, </v>
      </c>
      <c r="D303" s="120" t="str">
        <f t="shared" si="22"/>
        <v/>
      </c>
      <c r="E303" s="133" t="str">
        <f t="shared" si="23"/>
        <v/>
      </c>
      <c r="F303" s="120"/>
      <c r="G303" s="120"/>
      <c r="H303" s="120">
        <f t="shared" si="24"/>
        <v>0</v>
      </c>
    </row>
    <row r="304" spans="1:8" x14ac:dyDescent="0.3">
      <c r="A304" s="25" t="s">
        <v>582</v>
      </c>
      <c r="B304" s="120" t="str">
        <f t="shared" si="20"/>
        <v/>
      </c>
      <c r="C304" s="120" t="str">
        <f t="shared" si="21"/>
        <v xml:space="preserve">, </v>
      </c>
      <c r="D304" s="120" t="str">
        <f t="shared" si="22"/>
        <v/>
      </c>
      <c r="E304" s="133" t="str">
        <f t="shared" si="23"/>
        <v/>
      </c>
      <c r="F304" s="120"/>
      <c r="G304" s="120"/>
      <c r="H304" s="120">
        <f t="shared" si="24"/>
        <v>0</v>
      </c>
    </row>
    <row r="305" spans="1:8" x14ac:dyDescent="0.3">
      <c r="A305" s="25" t="s">
        <v>583</v>
      </c>
      <c r="B305" s="120" t="str">
        <f t="shared" si="20"/>
        <v/>
      </c>
      <c r="C305" s="120" t="str">
        <f t="shared" si="21"/>
        <v xml:space="preserve">, </v>
      </c>
      <c r="D305" s="120" t="str">
        <f t="shared" si="22"/>
        <v/>
      </c>
      <c r="E305" s="133" t="str">
        <f t="shared" si="23"/>
        <v/>
      </c>
      <c r="F305" s="120"/>
      <c r="G305" s="120"/>
      <c r="H305" s="120">
        <f t="shared" si="24"/>
        <v>0</v>
      </c>
    </row>
    <row r="306" spans="1:8" x14ac:dyDescent="0.3">
      <c r="A306" s="25" t="s">
        <v>584</v>
      </c>
      <c r="B306" s="120" t="str">
        <f t="shared" si="20"/>
        <v/>
      </c>
      <c r="C306" s="120" t="str">
        <f t="shared" si="21"/>
        <v xml:space="preserve">, </v>
      </c>
      <c r="D306" s="120" t="str">
        <f t="shared" si="22"/>
        <v/>
      </c>
      <c r="E306" s="133" t="str">
        <f t="shared" si="23"/>
        <v/>
      </c>
      <c r="F306" s="120"/>
      <c r="G306" s="120"/>
      <c r="H306" s="120">
        <f t="shared" si="24"/>
        <v>0</v>
      </c>
    </row>
    <row r="307" spans="1:8" x14ac:dyDescent="0.3">
      <c r="A307" s="25" t="s">
        <v>585</v>
      </c>
      <c r="B307" s="120" t="str">
        <f t="shared" si="20"/>
        <v/>
      </c>
      <c r="C307" s="120" t="str">
        <f t="shared" si="21"/>
        <v xml:space="preserve">, </v>
      </c>
      <c r="D307" s="120" t="str">
        <f t="shared" si="22"/>
        <v/>
      </c>
      <c r="E307" s="133" t="str">
        <f t="shared" si="23"/>
        <v/>
      </c>
      <c r="F307" s="120"/>
      <c r="G307" s="120"/>
      <c r="H307" s="120">
        <f t="shared" si="24"/>
        <v>0</v>
      </c>
    </row>
    <row r="308" spans="1:8" x14ac:dyDescent="0.3">
      <c r="A308" s="25" t="s">
        <v>586</v>
      </c>
      <c r="B308" s="120" t="str">
        <f t="shared" si="20"/>
        <v/>
      </c>
      <c r="C308" s="120" t="str">
        <f t="shared" si="21"/>
        <v xml:space="preserve">, </v>
      </c>
      <c r="D308" s="120" t="str">
        <f t="shared" si="22"/>
        <v/>
      </c>
      <c r="E308" s="133" t="str">
        <f t="shared" si="23"/>
        <v/>
      </c>
      <c r="F308" s="120"/>
      <c r="G308" s="120"/>
      <c r="H308" s="120">
        <f t="shared" si="24"/>
        <v>0</v>
      </c>
    </row>
    <row r="309" spans="1:8" x14ac:dyDescent="0.3">
      <c r="A309" s="25" t="s">
        <v>587</v>
      </c>
      <c r="B309" s="120" t="str">
        <f t="shared" si="20"/>
        <v/>
      </c>
      <c r="C309" s="120" t="str">
        <f t="shared" si="21"/>
        <v xml:space="preserve">, </v>
      </c>
      <c r="D309" s="120" t="str">
        <f t="shared" si="22"/>
        <v/>
      </c>
      <c r="E309" s="133" t="str">
        <f t="shared" si="23"/>
        <v/>
      </c>
      <c r="F309" s="120"/>
      <c r="G309" s="120"/>
      <c r="H309" s="120">
        <f t="shared" si="24"/>
        <v>0</v>
      </c>
    </row>
    <row r="310" spans="1:8" x14ac:dyDescent="0.3">
      <c r="A310" s="25" t="s">
        <v>588</v>
      </c>
      <c r="B310" s="120" t="str">
        <f t="shared" si="20"/>
        <v/>
      </c>
      <c r="C310" s="120" t="str">
        <f t="shared" si="21"/>
        <v xml:space="preserve">, </v>
      </c>
      <c r="D310" s="120" t="str">
        <f t="shared" si="22"/>
        <v/>
      </c>
      <c r="E310" s="133" t="str">
        <f t="shared" si="23"/>
        <v/>
      </c>
      <c r="F310" s="120"/>
      <c r="G310" s="120"/>
      <c r="H310" s="120">
        <f t="shared" si="24"/>
        <v>0</v>
      </c>
    </row>
    <row r="311" spans="1:8" x14ac:dyDescent="0.3">
      <c r="A311" s="25" t="s">
        <v>589</v>
      </c>
      <c r="B311" s="120" t="str">
        <f t="shared" si="20"/>
        <v/>
      </c>
      <c r="C311" s="120" t="str">
        <f t="shared" si="21"/>
        <v xml:space="preserve">, </v>
      </c>
      <c r="D311" s="120" t="str">
        <f t="shared" si="22"/>
        <v/>
      </c>
      <c r="E311" s="133" t="str">
        <f t="shared" si="23"/>
        <v/>
      </c>
      <c r="F311" s="120"/>
      <c r="G311" s="120"/>
      <c r="H311" s="120">
        <f t="shared" si="24"/>
        <v>0</v>
      </c>
    </row>
    <row r="312" spans="1:8" x14ac:dyDescent="0.3">
      <c r="A312" s="25" t="s">
        <v>590</v>
      </c>
      <c r="B312" s="120" t="str">
        <f t="shared" si="20"/>
        <v/>
      </c>
      <c r="C312" s="120" t="str">
        <f t="shared" si="21"/>
        <v xml:space="preserve">, </v>
      </c>
      <c r="D312" s="120" t="str">
        <f t="shared" si="22"/>
        <v/>
      </c>
      <c r="E312" s="133" t="str">
        <f t="shared" si="23"/>
        <v/>
      </c>
      <c r="F312" s="120"/>
      <c r="G312" s="120"/>
      <c r="H312" s="120">
        <f t="shared" si="24"/>
        <v>0</v>
      </c>
    </row>
    <row r="313" spans="1:8" x14ac:dyDescent="0.3">
      <c r="A313" s="25" t="s">
        <v>591</v>
      </c>
      <c r="B313" s="120" t="str">
        <f t="shared" si="20"/>
        <v/>
      </c>
      <c r="C313" s="120" t="str">
        <f t="shared" si="21"/>
        <v xml:space="preserve">, </v>
      </c>
      <c r="D313" s="120" t="str">
        <f t="shared" si="22"/>
        <v/>
      </c>
      <c r="E313" s="133" t="str">
        <f t="shared" si="23"/>
        <v/>
      </c>
      <c r="F313" s="120"/>
      <c r="G313" s="120"/>
      <c r="H313" s="120">
        <f t="shared" si="24"/>
        <v>0</v>
      </c>
    </row>
    <row r="314" spans="1:8" x14ac:dyDescent="0.3">
      <c r="A314" s="25" t="s">
        <v>592</v>
      </c>
      <c r="B314" s="120" t="str">
        <f t="shared" si="20"/>
        <v/>
      </c>
      <c r="C314" s="120" t="str">
        <f t="shared" si="21"/>
        <v xml:space="preserve">, </v>
      </c>
      <c r="D314" s="120" t="str">
        <f t="shared" si="22"/>
        <v/>
      </c>
      <c r="E314" s="133" t="str">
        <f t="shared" si="23"/>
        <v/>
      </c>
      <c r="F314" s="120"/>
      <c r="G314" s="120"/>
      <c r="H314" s="120">
        <f t="shared" si="24"/>
        <v>0</v>
      </c>
    </row>
    <row r="315" spans="1:8" x14ac:dyDescent="0.3">
      <c r="A315" s="25" t="s">
        <v>593</v>
      </c>
      <c r="B315" s="120" t="str">
        <f t="shared" si="20"/>
        <v/>
      </c>
      <c r="C315" s="120" t="str">
        <f t="shared" si="21"/>
        <v xml:space="preserve">, </v>
      </c>
      <c r="D315" s="120" t="str">
        <f t="shared" si="22"/>
        <v/>
      </c>
      <c r="E315" s="133" t="str">
        <f t="shared" si="23"/>
        <v/>
      </c>
      <c r="F315" s="120"/>
      <c r="G315" s="120"/>
      <c r="H315" s="120">
        <f t="shared" si="24"/>
        <v>0</v>
      </c>
    </row>
    <row r="316" spans="1:8" x14ac:dyDescent="0.3">
      <c r="A316" s="25" t="s">
        <v>594</v>
      </c>
      <c r="B316" s="120" t="str">
        <f t="shared" si="20"/>
        <v/>
      </c>
      <c r="C316" s="120" t="str">
        <f t="shared" si="21"/>
        <v xml:space="preserve">, </v>
      </c>
      <c r="D316" s="120" t="str">
        <f t="shared" si="22"/>
        <v/>
      </c>
      <c r="E316" s="133" t="str">
        <f t="shared" si="23"/>
        <v/>
      </c>
      <c r="F316" s="120"/>
      <c r="G316" s="120"/>
      <c r="H316" s="120">
        <f t="shared" si="24"/>
        <v>0</v>
      </c>
    </row>
    <row r="317" spans="1:8" x14ac:dyDescent="0.3">
      <c r="A317" s="25" t="s">
        <v>595</v>
      </c>
      <c r="B317" s="120" t="str">
        <f t="shared" si="20"/>
        <v/>
      </c>
      <c r="C317" s="120" t="str">
        <f t="shared" si="21"/>
        <v xml:space="preserve">, </v>
      </c>
      <c r="D317" s="120" t="str">
        <f t="shared" si="22"/>
        <v/>
      </c>
      <c r="E317" s="133" t="str">
        <f t="shared" si="23"/>
        <v/>
      </c>
      <c r="F317" s="120"/>
      <c r="G317" s="120"/>
      <c r="H317" s="120">
        <f t="shared" si="24"/>
        <v>0</v>
      </c>
    </row>
    <row r="318" spans="1:8" x14ac:dyDescent="0.3">
      <c r="A318" s="25" t="s">
        <v>596</v>
      </c>
      <c r="B318" s="120" t="str">
        <f t="shared" si="20"/>
        <v/>
      </c>
      <c r="C318" s="120" t="str">
        <f t="shared" si="21"/>
        <v xml:space="preserve">, </v>
      </c>
      <c r="D318" s="120" t="str">
        <f t="shared" si="22"/>
        <v/>
      </c>
      <c r="E318" s="133" t="str">
        <f t="shared" si="23"/>
        <v/>
      </c>
      <c r="F318" s="120"/>
      <c r="G318" s="120"/>
      <c r="H318" s="120">
        <f t="shared" si="24"/>
        <v>0</v>
      </c>
    </row>
    <row r="319" spans="1:8" x14ac:dyDescent="0.3">
      <c r="A319" s="25" t="s">
        <v>597</v>
      </c>
      <c r="B319" s="120" t="str">
        <f t="shared" si="20"/>
        <v/>
      </c>
      <c r="C319" s="120" t="str">
        <f t="shared" si="21"/>
        <v xml:space="preserve">, </v>
      </c>
      <c r="D319" s="120" t="str">
        <f t="shared" si="22"/>
        <v/>
      </c>
      <c r="E319" s="133" t="str">
        <f t="shared" si="23"/>
        <v/>
      </c>
      <c r="F319" s="120"/>
      <c r="G319" s="120"/>
      <c r="H319" s="120">
        <f t="shared" si="24"/>
        <v>0</v>
      </c>
    </row>
    <row r="320" spans="1:8" x14ac:dyDescent="0.3">
      <c r="A320" s="25" t="s">
        <v>598</v>
      </c>
      <c r="B320" s="120" t="str">
        <f t="shared" si="20"/>
        <v/>
      </c>
      <c r="C320" s="120" t="str">
        <f t="shared" si="21"/>
        <v xml:space="preserve">, </v>
      </c>
      <c r="D320" s="120" t="str">
        <f t="shared" si="22"/>
        <v/>
      </c>
      <c r="E320" s="133" t="str">
        <f t="shared" si="23"/>
        <v/>
      </c>
      <c r="F320" s="120"/>
      <c r="G320" s="120"/>
      <c r="H320" s="120">
        <f t="shared" si="24"/>
        <v>0</v>
      </c>
    </row>
    <row r="321" spans="1:8" x14ac:dyDescent="0.3">
      <c r="A321" s="25" t="s">
        <v>599</v>
      </c>
      <c r="B321" s="120" t="str">
        <f t="shared" si="20"/>
        <v/>
      </c>
      <c r="C321" s="120" t="str">
        <f t="shared" si="21"/>
        <v xml:space="preserve">, </v>
      </c>
      <c r="D321" s="120" t="str">
        <f t="shared" si="22"/>
        <v/>
      </c>
      <c r="E321" s="133" t="str">
        <f t="shared" si="23"/>
        <v/>
      </c>
      <c r="F321" s="120"/>
      <c r="G321" s="120"/>
      <c r="H321" s="120">
        <f t="shared" si="24"/>
        <v>0</v>
      </c>
    </row>
    <row r="322" spans="1:8" x14ac:dyDescent="0.3">
      <c r="A322" s="25" t="s">
        <v>609</v>
      </c>
      <c r="B322" s="120" t="str">
        <f t="shared" ref="B322:B385" si="25">IF(LEN(VLOOKUP($A322,playerDetails,7,FALSE))=0,"",VLOOKUP($A322,playerDetails,7,FALSE))</f>
        <v/>
      </c>
      <c r="C322" s="120" t="str">
        <f t="shared" ref="C322:C385" si="26">IF(LEN(VLOOKUP($A322,playerDetails,9,FALSE))=0,"",VLOOKUP($A322,playerDetails,9,FALSE))</f>
        <v xml:space="preserve">, </v>
      </c>
      <c r="D322" s="120" t="str">
        <f t="shared" ref="D322:D385" si="27">IF(LEN(VLOOKUP($A322,playerDetails,6,FALSE))=0,"",VLOOKUP($A322,playerDetails,6,FALSE))</f>
        <v/>
      </c>
      <c r="E322" s="133" t="str">
        <f t="shared" ref="E322:E385" si="28">IF(LEN(VLOOKUP($A322,playerDetails,5,FALSE))=0,"",VLOOKUP($A322,playerDetails,5,FALSE))</f>
        <v/>
      </c>
      <c r="F322" s="120"/>
      <c r="G322" s="120"/>
      <c r="H322" s="120">
        <f t="shared" ref="H322:H385" si="29">VLOOKUP(LEFT($A322,1),TeamLookup,2,FALSE)</f>
        <v>0</v>
      </c>
    </row>
    <row r="323" spans="1:8" x14ac:dyDescent="0.3">
      <c r="A323" s="25" t="s">
        <v>610</v>
      </c>
      <c r="B323" s="120" t="str">
        <f t="shared" si="25"/>
        <v/>
      </c>
      <c r="C323" s="120" t="str">
        <f t="shared" si="26"/>
        <v xml:space="preserve">, </v>
      </c>
      <c r="D323" s="120" t="str">
        <f t="shared" si="27"/>
        <v/>
      </c>
      <c r="E323" s="133" t="str">
        <f t="shared" si="28"/>
        <v/>
      </c>
      <c r="F323" s="120"/>
      <c r="G323" s="120"/>
      <c r="H323" s="120">
        <f t="shared" si="29"/>
        <v>0</v>
      </c>
    </row>
    <row r="324" spans="1:8" x14ac:dyDescent="0.3">
      <c r="A324" s="25" t="s">
        <v>611</v>
      </c>
      <c r="B324" s="120" t="str">
        <f t="shared" si="25"/>
        <v/>
      </c>
      <c r="C324" s="120" t="str">
        <f t="shared" si="26"/>
        <v xml:space="preserve">, </v>
      </c>
      <c r="D324" s="120" t="str">
        <f t="shared" si="27"/>
        <v/>
      </c>
      <c r="E324" s="133" t="str">
        <f t="shared" si="28"/>
        <v/>
      </c>
      <c r="F324" s="120"/>
      <c r="G324" s="120"/>
      <c r="H324" s="120">
        <f t="shared" si="29"/>
        <v>0</v>
      </c>
    </row>
    <row r="325" spans="1:8" x14ac:dyDescent="0.3">
      <c r="A325" s="25" t="s">
        <v>612</v>
      </c>
      <c r="B325" s="120" t="str">
        <f t="shared" si="25"/>
        <v/>
      </c>
      <c r="C325" s="120" t="str">
        <f t="shared" si="26"/>
        <v xml:space="preserve">, </v>
      </c>
      <c r="D325" s="120" t="str">
        <f t="shared" si="27"/>
        <v/>
      </c>
      <c r="E325" s="133" t="str">
        <f t="shared" si="28"/>
        <v/>
      </c>
      <c r="F325" s="120"/>
      <c r="G325" s="120"/>
      <c r="H325" s="120">
        <f t="shared" si="29"/>
        <v>0</v>
      </c>
    </row>
    <row r="326" spans="1:8" x14ac:dyDescent="0.3">
      <c r="A326" s="25" t="s">
        <v>613</v>
      </c>
      <c r="B326" s="120" t="str">
        <f t="shared" si="25"/>
        <v/>
      </c>
      <c r="C326" s="120" t="str">
        <f t="shared" si="26"/>
        <v xml:space="preserve">, </v>
      </c>
      <c r="D326" s="120" t="str">
        <f t="shared" si="27"/>
        <v/>
      </c>
      <c r="E326" s="133" t="str">
        <f t="shared" si="28"/>
        <v/>
      </c>
      <c r="F326" s="120"/>
      <c r="G326" s="120"/>
      <c r="H326" s="120">
        <f t="shared" si="29"/>
        <v>0</v>
      </c>
    </row>
    <row r="327" spans="1:8" x14ac:dyDescent="0.3">
      <c r="A327" s="25" t="s">
        <v>614</v>
      </c>
      <c r="B327" s="120" t="str">
        <f t="shared" si="25"/>
        <v/>
      </c>
      <c r="C327" s="120" t="str">
        <f t="shared" si="26"/>
        <v xml:space="preserve">, </v>
      </c>
      <c r="D327" s="120" t="str">
        <f t="shared" si="27"/>
        <v/>
      </c>
      <c r="E327" s="133" t="str">
        <f t="shared" si="28"/>
        <v/>
      </c>
      <c r="F327" s="120"/>
      <c r="G327" s="120"/>
      <c r="H327" s="120">
        <f t="shared" si="29"/>
        <v>0</v>
      </c>
    </row>
    <row r="328" spans="1:8" x14ac:dyDescent="0.3">
      <c r="A328" s="25" t="s">
        <v>615</v>
      </c>
      <c r="B328" s="120" t="str">
        <f t="shared" si="25"/>
        <v/>
      </c>
      <c r="C328" s="120" t="str">
        <f t="shared" si="26"/>
        <v xml:space="preserve">, </v>
      </c>
      <c r="D328" s="120" t="str">
        <f t="shared" si="27"/>
        <v/>
      </c>
      <c r="E328" s="133" t="str">
        <f t="shared" si="28"/>
        <v/>
      </c>
      <c r="F328" s="120"/>
      <c r="G328" s="120"/>
      <c r="H328" s="120">
        <f t="shared" si="29"/>
        <v>0</v>
      </c>
    </row>
    <row r="329" spans="1:8" x14ac:dyDescent="0.3">
      <c r="A329" s="25" t="s">
        <v>616</v>
      </c>
      <c r="B329" s="120" t="str">
        <f t="shared" si="25"/>
        <v/>
      </c>
      <c r="C329" s="120" t="str">
        <f t="shared" si="26"/>
        <v xml:space="preserve">, </v>
      </c>
      <c r="D329" s="120" t="str">
        <f t="shared" si="27"/>
        <v/>
      </c>
      <c r="E329" s="133" t="str">
        <f t="shared" si="28"/>
        <v/>
      </c>
      <c r="F329" s="120"/>
      <c r="G329" s="120"/>
      <c r="H329" s="120">
        <f t="shared" si="29"/>
        <v>0</v>
      </c>
    </row>
    <row r="330" spans="1:8" x14ac:dyDescent="0.3">
      <c r="A330" s="25" t="s">
        <v>617</v>
      </c>
      <c r="B330" s="120" t="str">
        <f t="shared" si="25"/>
        <v/>
      </c>
      <c r="C330" s="120" t="str">
        <f t="shared" si="26"/>
        <v xml:space="preserve">, </v>
      </c>
      <c r="D330" s="120" t="str">
        <f t="shared" si="27"/>
        <v/>
      </c>
      <c r="E330" s="133" t="str">
        <f t="shared" si="28"/>
        <v/>
      </c>
      <c r="F330" s="120"/>
      <c r="G330" s="120"/>
      <c r="H330" s="120">
        <f t="shared" si="29"/>
        <v>0</v>
      </c>
    </row>
    <row r="331" spans="1:8" x14ac:dyDescent="0.3">
      <c r="A331" s="25" t="s">
        <v>618</v>
      </c>
      <c r="B331" s="120" t="str">
        <f t="shared" si="25"/>
        <v/>
      </c>
      <c r="C331" s="120" t="str">
        <f t="shared" si="26"/>
        <v xml:space="preserve">, </v>
      </c>
      <c r="D331" s="120" t="str">
        <f t="shared" si="27"/>
        <v/>
      </c>
      <c r="E331" s="133" t="str">
        <f t="shared" si="28"/>
        <v/>
      </c>
      <c r="F331" s="120"/>
      <c r="G331" s="120"/>
      <c r="H331" s="120">
        <f t="shared" si="29"/>
        <v>0</v>
      </c>
    </row>
    <row r="332" spans="1:8" x14ac:dyDescent="0.3">
      <c r="A332" s="25" t="s">
        <v>619</v>
      </c>
      <c r="B332" s="120" t="str">
        <f t="shared" si="25"/>
        <v/>
      </c>
      <c r="C332" s="120" t="str">
        <f t="shared" si="26"/>
        <v xml:space="preserve">, </v>
      </c>
      <c r="D332" s="120" t="str">
        <f t="shared" si="27"/>
        <v/>
      </c>
      <c r="E332" s="133" t="str">
        <f t="shared" si="28"/>
        <v/>
      </c>
      <c r="F332" s="120"/>
      <c r="G332" s="120"/>
      <c r="H332" s="120">
        <f t="shared" si="29"/>
        <v>0</v>
      </c>
    </row>
    <row r="333" spans="1:8" x14ac:dyDescent="0.3">
      <c r="A333" s="25" t="s">
        <v>620</v>
      </c>
      <c r="B333" s="120" t="str">
        <f t="shared" si="25"/>
        <v/>
      </c>
      <c r="C333" s="120" t="str">
        <f t="shared" si="26"/>
        <v xml:space="preserve">, </v>
      </c>
      <c r="D333" s="120" t="str">
        <f t="shared" si="27"/>
        <v/>
      </c>
      <c r="E333" s="133" t="str">
        <f t="shared" si="28"/>
        <v/>
      </c>
      <c r="F333" s="120"/>
      <c r="G333" s="120"/>
      <c r="H333" s="120">
        <f t="shared" si="29"/>
        <v>0</v>
      </c>
    </row>
    <row r="334" spans="1:8" x14ac:dyDescent="0.3">
      <c r="A334" s="25" t="s">
        <v>621</v>
      </c>
      <c r="B334" s="120" t="str">
        <f t="shared" si="25"/>
        <v/>
      </c>
      <c r="C334" s="120" t="str">
        <f t="shared" si="26"/>
        <v xml:space="preserve">, </v>
      </c>
      <c r="D334" s="120" t="str">
        <f t="shared" si="27"/>
        <v/>
      </c>
      <c r="E334" s="133" t="str">
        <f t="shared" si="28"/>
        <v/>
      </c>
      <c r="F334" s="120"/>
      <c r="G334" s="120"/>
      <c r="H334" s="120">
        <f t="shared" si="29"/>
        <v>0</v>
      </c>
    </row>
    <row r="335" spans="1:8" x14ac:dyDescent="0.3">
      <c r="A335" s="25" t="s">
        <v>622</v>
      </c>
      <c r="B335" s="120" t="str">
        <f t="shared" si="25"/>
        <v/>
      </c>
      <c r="C335" s="120" t="str">
        <f t="shared" si="26"/>
        <v xml:space="preserve">, </v>
      </c>
      <c r="D335" s="120" t="str">
        <f t="shared" si="27"/>
        <v/>
      </c>
      <c r="E335" s="133" t="str">
        <f t="shared" si="28"/>
        <v/>
      </c>
      <c r="F335" s="120"/>
      <c r="G335" s="120"/>
      <c r="H335" s="120">
        <f t="shared" si="29"/>
        <v>0</v>
      </c>
    </row>
    <row r="336" spans="1:8" x14ac:dyDescent="0.3">
      <c r="A336" s="25" t="s">
        <v>623</v>
      </c>
      <c r="B336" s="120" t="str">
        <f t="shared" si="25"/>
        <v/>
      </c>
      <c r="C336" s="120" t="str">
        <f t="shared" si="26"/>
        <v xml:space="preserve">, </v>
      </c>
      <c r="D336" s="120" t="str">
        <f t="shared" si="27"/>
        <v/>
      </c>
      <c r="E336" s="133" t="str">
        <f t="shared" si="28"/>
        <v/>
      </c>
      <c r="F336" s="120"/>
      <c r="G336" s="120"/>
      <c r="H336" s="120">
        <f t="shared" si="29"/>
        <v>0</v>
      </c>
    </row>
    <row r="337" spans="1:8" x14ac:dyDescent="0.3">
      <c r="A337" s="25" t="s">
        <v>624</v>
      </c>
      <c r="B337" s="120" t="str">
        <f t="shared" si="25"/>
        <v/>
      </c>
      <c r="C337" s="120" t="str">
        <f t="shared" si="26"/>
        <v xml:space="preserve">, </v>
      </c>
      <c r="D337" s="120" t="str">
        <f t="shared" si="27"/>
        <v/>
      </c>
      <c r="E337" s="133" t="str">
        <f t="shared" si="28"/>
        <v/>
      </c>
      <c r="F337" s="120"/>
      <c r="G337" s="120"/>
      <c r="H337" s="120">
        <f t="shared" si="29"/>
        <v>0</v>
      </c>
    </row>
    <row r="338" spans="1:8" x14ac:dyDescent="0.3">
      <c r="A338" s="25" t="s">
        <v>625</v>
      </c>
      <c r="B338" s="120" t="str">
        <f t="shared" si="25"/>
        <v/>
      </c>
      <c r="C338" s="120" t="str">
        <f t="shared" si="26"/>
        <v xml:space="preserve">, </v>
      </c>
      <c r="D338" s="120" t="str">
        <f t="shared" si="27"/>
        <v/>
      </c>
      <c r="E338" s="133" t="str">
        <f t="shared" si="28"/>
        <v/>
      </c>
      <c r="F338" s="120"/>
      <c r="G338" s="120"/>
      <c r="H338" s="120">
        <f t="shared" si="29"/>
        <v>0</v>
      </c>
    </row>
    <row r="339" spans="1:8" x14ac:dyDescent="0.3">
      <c r="A339" s="25" t="s">
        <v>626</v>
      </c>
      <c r="B339" s="120" t="str">
        <f t="shared" si="25"/>
        <v/>
      </c>
      <c r="C339" s="120" t="str">
        <f t="shared" si="26"/>
        <v xml:space="preserve">, </v>
      </c>
      <c r="D339" s="120" t="str">
        <f t="shared" si="27"/>
        <v/>
      </c>
      <c r="E339" s="133" t="str">
        <f t="shared" si="28"/>
        <v/>
      </c>
      <c r="F339" s="120"/>
      <c r="G339" s="120"/>
      <c r="H339" s="120">
        <f t="shared" si="29"/>
        <v>0</v>
      </c>
    </row>
    <row r="340" spans="1:8" x14ac:dyDescent="0.3">
      <c r="A340" s="25" t="s">
        <v>627</v>
      </c>
      <c r="B340" s="120" t="str">
        <f t="shared" si="25"/>
        <v/>
      </c>
      <c r="C340" s="120" t="str">
        <f t="shared" si="26"/>
        <v xml:space="preserve">, </v>
      </c>
      <c r="D340" s="120" t="str">
        <f t="shared" si="27"/>
        <v/>
      </c>
      <c r="E340" s="133" t="str">
        <f t="shared" si="28"/>
        <v/>
      </c>
      <c r="F340" s="120"/>
      <c r="G340" s="120"/>
      <c r="H340" s="120">
        <f t="shared" si="29"/>
        <v>0</v>
      </c>
    </row>
    <row r="341" spans="1:8" x14ac:dyDescent="0.3">
      <c r="A341" s="25" t="s">
        <v>628</v>
      </c>
      <c r="B341" s="120" t="str">
        <f t="shared" si="25"/>
        <v/>
      </c>
      <c r="C341" s="120" t="str">
        <f t="shared" si="26"/>
        <v xml:space="preserve">, </v>
      </c>
      <c r="D341" s="120" t="str">
        <f t="shared" si="27"/>
        <v/>
      </c>
      <c r="E341" s="133" t="str">
        <f t="shared" si="28"/>
        <v/>
      </c>
      <c r="F341" s="120"/>
      <c r="G341" s="120"/>
      <c r="H341" s="120">
        <f t="shared" si="29"/>
        <v>0</v>
      </c>
    </row>
    <row r="342" spans="1:8" x14ac:dyDescent="0.3">
      <c r="A342" s="25" t="s">
        <v>629</v>
      </c>
      <c r="B342" s="120" t="str">
        <f t="shared" si="25"/>
        <v/>
      </c>
      <c r="C342" s="120" t="str">
        <f t="shared" si="26"/>
        <v xml:space="preserve">, </v>
      </c>
      <c r="D342" s="120" t="str">
        <f t="shared" si="27"/>
        <v/>
      </c>
      <c r="E342" s="133" t="str">
        <f t="shared" si="28"/>
        <v/>
      </c>
      <c r="F342" s="120"/>
      <c r="G342" s="120"/>
      <c r="H342" s="120">
        <f t="shared" si="29"/>
        <v>0</v>
      </c>
    </row>
    <row r="343" spans="1:8" x14ac:dyDescent="0.3">
      <c r="A343" s="25" t="s">
        <v>630</v>
      </c>
      <c r="B343" s="120" t="str">
        <f t="shared" si="25"/>
        <v/>
      </c>
      <c r="C343" s="120" t="str">
        <f t="shared" si="26"/>
        <v xml:space="preserve">, </v>
      </c>
      <c r="D343" s="120" t="str">
        <f t="shared" si="27"/>
        <v/>
      </c>
      <c r="E343" s="133" t="str">
        <f t="shared" si="28"/>
        <v/>
      </c>
      <c r="F343" s="120"/>
      <c r="G343" s="120"/>
      <c r="H343" s="120">
        <f t="shared" si="29"/>
        <v>0</v>
      </c>
    </row>
    <row r="344" spans="1:8" x14ac:dyDescent="0.3">
      <c r="A344" s="25" t="s">
        <v>631</v>
      </c>
      <c r="B344" s="120" t="str">
        <f t="shared" si="25"/>
        <v/>
      </c>
      <c r="C344" s="120" t="str">
        <f t="shared" si="26"/>
        <v xml:space="preserve">, </v>
      </c>
      <c r="D344" s="120" t="str">
        <f t="shared" si="27"/>
        <v/>
      </c>
      <c r="E344" s="133" t="str">
        <f t="shared" si="28"/>
        <v/>
      </c>
      <c r="F344" s="120"/>
      <c r="G344" s="120"/>
      <c r="H344" s="120">
        <f t="shared" si="29"/>
        <v>0</v>
      </c>
    </row>
    <row r="345" spans="1:8" x14ac:dyDescent="0.3">
      <c r="A345" s="25" t="s">
        <v>632</v>
      </c>
      <c r="B345" s="120" t="str">
        <f t="shared" si="25"/>
        <v/>
      </c>
      <c r="C345" s="120" t="str">
        <f t="shared" si="26"/>
        <v xml:space="preserve">, </v>
      </c>
      <c r="D345" s="120" t="str">
        <f t="shared" si="27"/>
        <v/>
      </c>
      <c r="E345" s="133" t="str">
        <f t="shared" si="28"/>
        <v/>
      </c>
      <c r="F345" s="120"/>
      <c r="G345" s="120"/>
      <c r="H345" s="120">
        <f t="shared" si="29"/>
        <v>0</v>
      </c>
    </row>
    <row r="346" spans="1:8" x14ac:dyDescent="0.3">
      <c r="A346" s="25" t="s">
        <v>633</v>
      </c>
      <c r="B346" s="120" t="str">
        <f t="shared" si="25"/>
        <v/>
      </c>
      <c r="C346" s="120" t="str">
        <f t="shared" si="26"/>
        <v xml:space="preserve">, </v>
      </c>
      <c r="D346" s="120" t="str">
        <f t="shared" si="27"/>
        <v/>
      </c>
      <c r="E346" s="133" t="str">
        <f t="shared" si="28"/>
        <v/>
      </c>
      <c r="F346" s="120"/>
      <c r="G346" s="120"/>
      <c r="H346" s="120">
        <f t="shared" si="29"/>
        <v>0</v>
      </c>
    </row>
    <row r="347" spans="1:8" x14ac:dyDescent="0.3">
      <c r="A347" s="25" t="s">
        <v>634</v>
      </c>
      <c r="B347" s="120" t="str">
        <f t="shared" si="25"/>
        <v/>
      </c>
      <c r="C347" s="120" t="str">
        <f t="shared" si="26"/>
        <v xml:space="preserve">, </v>
      </c>
      <c r="D347" s="120" t="str">
        <f t="shared" si="27"/>
        <v/>
      </c>
      <c r="E347" s="133" t="str">
        <f t="shared" si="28"/>
        <v/>
      </c>
      <c r="F347" s="120"/>
      <c r="G347" s="120"/>
      <c r="H347" s="120">
        <f t="shared" si="29"/>
        <v>0</v>
      </c>
    </row>
    <row r="348" spans="1:8" x14ac:dyDescent="0.3">
      <c r="A348" s="25" t="s">
        <v>635</v>
      </c>
      <c r="B348" s="120" t="str">
        <f t="shared" si="25"/>
        <v/>
      </c>
      <c r="C348" s="120" t="str">
        <f t="shared" si="26"/>
        <v xml:space="preserve">, </v>
      </c>
      <c r="D348" s="120" t="str">
        <f t="shared" si="27"/>
        <v/>
      </c>
      <c r="E348" s="133" t="str">
        <f t="shared" si="28"/>
        <v/>
      </c>
      <c r="F348" s="120"/>
      <c r="G348" s="120"/>
      <c r="H348" s="120">
        <f t="shared" si="29"/>
        <v>0</v>
      </c>
    </row>
    <row r="349" spans="1:8" x14ac:dyDescent="0.3">
      <c r="A349" s="25" t="s">
        <v>636</v>
      </c>
      <c r="B349" s="120" t="str">
        <f t="shared" si="25"/>
        <v/>
      </c>
      <c r="C349" s="120" t="str">
        <f t="shared" si="26"/>
        <v xml:space="preserve">, </v>
      </c>
      <c r="D349" s="120" t="str">
        <f t="shared" si="27"/>
        <v/>
      </c>
      <c r="E349" s="133" t="str">
        <f t="shared" si="28"/>
        <v/>
      </c>
      <c r="F349" s="120"/>
      <c r="G349" s="120"/>
      <c r="H349" s="120">
        <f t="shared" si="29"/>
        <v>0</v>
      </c>
    </row>
    <row r="350" spans="1:8" x14ac:dyDescent="0.3">
      <c r="A350" s="25" t="s">
        <v>637</v>
      </c>
      <c r="B350" s="120" t="str">
        <f t="shared" si="25"/>
        <v/>
      </c>
      <c r="C350" s="120" t="str">
        <f t="shared" si="26"/>
        <v xml:space="preserve">, </v>
      </c>
      <c r="D350" s="120" t="str">
        <f t="shared" si="27"/>
        <v/>
      </c>
      <c r="E350" s="133" t="str">
        <f t="shared" si="28"/>
        <v/>
      </c>
      <c r="F350" s="120"/>
      <c r="G350" s="120"/>
      <c r="H350" s="120">
        <f t="shared" si="29"/>
        <v>0</v>
      </c>
    </row>
    <row r="351" spans="1:8" x14ac:dyDescent="0.3">
      <c r="A351" s="25" t="s">
        <v>638</v>
      </c>
      <c r="B351" s="120" t="str">
        <f t="shared" si="25"/>
        <v/>
      </c>
      <c r="C351" s="120" t="str">
        <f t="shared" si="26"/>
        <v xml:space="preserve">, </v>
      </c>
      <c r="D351" s="120" t="str">
        <f t="shared" si="27"/>
        <v/>
      </c>
      <c r="E351" s="133" t="str">
        <f t="shared" si="28"/>
        <v/>
      </c>
      <c r="F351" s="120"/>
      <c r="G351" s="120"/>
      <c r="H351" s="120">
        <f t="shared" si="29"/>
        <v>0</v>
      </c>
    </row>
    <row r="352" spans="1:8" x14ac:dyDescent="0.3">
      <c r="A352" s="25" t="s">
        <v>639</v>
      </c>
      <c r="B352" s="120" t="str">
        <f t="shared" si="25"/>
        <v/>
      </c>
      <c r="C352" s="120" t="str">
        <f t="shared" si="26"/>
        <v xml:space="preserve">, </v>
      </c>
      <c r="D352" s="120" t="str">
        <f t="shared" si="27"/>
        <v/>
      </c>
      <c r="E352" s="133" t="str">
        <f t="shared" si="28"/>
        <v/>
      </c>
      <c r="F352" s="120"/>
      <c r="G352" s="120"/>
      <c r="H352" s="120">
        <f t="shared" si="29"/>
        <v>0</v>
      </c>
    </row>
    <row r="353" spans="1:8" x14ac:dyDescent="0.3">
      <c r="A353" s="25" t="s">
        <v>640</v>
      </c>
      <c r="B353" s="120" t="str">
        <f t="shared" si="25"/>
        <v/>
      </c>
      <c r="C353" s="120" t="str">
        <f t="shared" si="26"/>
        <v xml:space="preserve">, </v>
      </c>
      <c r="D353" s="120" t="str">
        <f t="shared" si="27"/>
        <v/>
      </c>
      <c r="E353" s="133" t="str">
        <f t="shared" si="28"/>
        <v/>
      </c>
      <c r="F353" s="120"/>
      <c r="G353" s="120"/>
      <c r="H353" s="120">
        <f t="shared" si="29"/>
        <v>0</v>
      </c>
    </row>
    <row r="354" spans="1:8" x14ac:dyDescent="0.3">
      <c r="A354" s="25" t="s">
        <v>641</v>
      </c>
      <c r="B354" s="120" t="str">
        <f t="shared" si="25"/>
        <v/>
      </c>
      <c r="C354" s="120" t="str">
        <f t="shared" si="26"/>
        <v xml:space="preserve">, </v>
      </c>
      <c r="D354" s="120" t="str">
        <f t="shared" si="27"/>
        <v/>
      </c>
      <c r="E354" s="133" t="str">
        <f t="shared" si="28"/>
        <v/>
      </c>
      <c r="F354" s="120"/>
      <c r="G354" s="120"/>
      <c r="H354" s="120">
        <f t="shared" si="29"/>
        <v>0</v>
      </c>
    </row>
    <row r="355" spans="1:8" x14ac:dyDescent="0.3">
      <c r="A355" s="25" t="s">
        <v>642</v>
      </c>
      <c r="B355" s="120" t="str">
        <f t="shared" si="25"/>
        <v/>
      </c>
      <c r="C355" s="120" t="str">
        <f t="shared" si="26"/>
        <v xml:space="preserve">, </v>
      </c>
      <c r="D355" s="120" t="str">
        <f t="shared" si="27"/>
        <v/>
      </c>
      <c r="E355" s="133" t="str">
        <f t="shared" si="28"/>
        <v/>
      </c>
      <c r="F355" s="120"/>
      <c r="G355" s="120"/>
      <c r="H355" s="120">
        <f t="shared" si="29"/>
        <v>0</v>
      </c>
    </row>
    <row r="356" spans="1:8" x14ac:dyDescent="0.3">
      <c r="A356" s="25" t="s">
        <v>643</v>
      </c>
      <c r="B356" s="120" t="str">
        <f t="shared" si="25"/>
        <v/>
      </c>
      <c r="C356" s="120" t="str">
        <f t="shared" si="26"/>
        <v xml:space="preserve">, </v>
      </c>
      <c r="D356" s="120" t="str">
        <f t="shared" si="27"/>
        <v/>
      </c>
      <c r="E356" s="133" t="str">
        <f t="shared" si="28"/>
        <v/>
      </c>
      <c r="F356" s="120"/>
      <c r="G356" s="120"/>
      <c r="H356" s="120">
        <f t="shared" si="29"/>
        <v>0</v>
      </c>
    </row>
    <row r="357" spans="1:8" x14ac:dyDescent="0.3">
      <c r="A357" s="25" t="s">
        <v>644</v>
      </c>
      <c r="B357" s="120" t="str">
        <f t="shared" si="25"/>
        <v/>
      </c>
      <c r="C357" s="120" t="str">
        <f t="shared" si="26"/>
        <v xml:space="preserve">, </v>
      </c>
      <c r="D357" s="120" t="str">
        <f t="shared" si="27"/>
        <v/>
      </c>
      <c r="E357" s="133" t="str">
        <f t="shared" si="28"/>
        <v/>
      </c>
      <c r="F357" s="120"/>
      <c r="G357" s="120"/>
      <c r="H357" s="120">
        <f t="shared" si="29"/>
        <v>0</v>
      </c>
    </row>
    <row r="358" spans="1:8" x14ac:dyDescent="0.3">
      <c r="A358" s="25" t="s">
        <v>645</v>
      </c>
      <c r="B358" s="120" t="str">
        <f t="shared" si="25"/>
        <v/>
      </c>
      <c r="C358" s="120" t="str">
        <f t="shared" si="26"/>
        <v xml:space="preserve">, </v>
      </c>
      <c r="D358" s="120" t="str">
        <f t="shared" si="27"/>
        <v/>
      </c>
      <c r="E358" s="133" t="str">
        <f t="shared" si="28"/>
        <v/>
      </c>
      <c r="F358" s="120"/>
      <c r="G358" s="120"/>
      <c r="H358" s="120">
        <f t="shared" si="29"/>
        <v>0</v>
      </c>
    </row>
    <row r="359" spans="1:8" x14ac:dyDescent="0.3">
      <c r="A359" s="25" t="s">
        <v>646</v>
      </c>
      <c r="B359" s="120" t="str">
        <f t="shared" si="25"/>
        <v/>
      </c>
      <c r="C359" s="120" t="str">
        <f t="shared" si="26"/>
        <v xml:space="preserve">, </v>
      </c>
      <c r="D359" s="120" t="str">
        <f t="shared" si="27"/>
        <v/>
      </c>
      <c r="E359" s="133" t="str">
        <f t="shared" si="28"/>
        <v/>
      </c>
      <c r="F359" s="120"/>
      <c r="G359" s="120"/>
      <c r="H359" s="120">
        <f t="shared" si="29"/>
        <v>0</v>
      </c>
    </row>
    <row r="360" spans="1:8" x14ac:dyDescent="0.3">
      <c r="A360" s="25" t="s">
        <v>647</v>
      </c>
      <c r="B360" s="120" t="str">
        <f t="shared" si="25"/>
        <v/>
      </c>
      <c r="C360" s="120" t="str">
        <f t="shared" si="26"/>
        <v xml:space="preserve">, </v>
      </c>
      <c r="D360" s="120" t="str">
        <f t="shared" si="27"/>
        <v/>
      </c>
      <c r="E360" s="133" t="str">
        <f t="shared" si="28"/>
        <v/>
      </c>
      <c r="F360" s="120"/>
      <c r="G360" s="120"/>
      <c r="H360" s="120">
        <f t="shared" si="29"/>
        <v>0</v>
      </c>
    </row>
    <row r="361" spans="1:8" x14ac:dyDescent="0.3">
      <c r="A361" s="25" t="s">
        <v>648</v>
      </c>
      <c r="B361" s="120" t="str">
        <f t="shared" si="25"/>
        <v/>
      </c>
      <c r="C361" s="120" t="str">
        <f t="shared" si="26"/>
        <v xml:space="preserve">, </v>
      </c>
      <c r="D361" s="120" t="str">
        <f t="shared" si="27"/>
        <v/>
      </c>
      <c r="E361" s="133" t="str">
        <f t="shared" si="28"/>
        <v/>
      </c>
      <c r="F361" s="120"/>
      <c r="G361" s="120"/>
      <c r="H361" s="120">
        <f t="shared" si="29"/>
        <v>0</v>
      </c>
    </row>
    <row r="362" spans="1:8" x14ac:dyDescent="0.3">
      <c r="A362" s="25" t="s">
        <v>649</v>
      </c>
      <c r="B362" s="120" t="str">
        <f t="shared" si="25"/>
        <v/>
      </c>
      <c r="C362" s="120" t="str">
        <f t="shared" si="26"/>
        <v xml:space="preserve">, </v>
      </c>
      <c r="D362" s="120" t="str">
        <f t="shared" si="27"/>
        <v/>
      </c>
      <c r="E362" s="133" t="str">
        <f t="shared" si="28"/>
        <v/>
      </c>
      <c r="F362" s="120"/>
      <c r="G362" s="120"/>
      <c r="H362" s="120">
        <f t="shared" si="29"/>
        <v>0</v>
      </c>
    </row>
    <row r="363" spans="1:8" x14ac:dyDescent="0.3">
      <c r="A363" s="25" t="s">
        <v>650</v>
      </c>
      <c r="B363" s="120" t="str">
        <f t="shared" si="25"/>
        <v/>
      </c>
      <c r="C363" s="120" t="str">
        <f t="shared" si="26"/>
        <v xml:space="preserve">, </v>
      </c>
      <c r="D363" s="120" t="str">
        <f t="shared" si="27"/>
        <v/>
      </c>
      <c r="E363" s="133" t="str">
        <f t="shared" si="28"/>
        <v/>
      </c>
      <c r="F363" s="120"/>
      <c r="G363" s="120"/>
      <c r="H363" s="120">
        <f t="shared" si="29"/>
        <v>0</v>
      </c>
    </row>
    <row r="364" spans="1:8" x14ac:dyDescent="0.3">
      <c r="A364" s="25" t="s">
        <v>651</v>
      </c>
      <c r="B364" s="120" t="str">
        <f t="shared" si="25"/>
        <v/>
      </c>
      <c r="C364" s="120" t="str">
        <f t="shared" si="26"/>
        <v xml:space="preserve">, </v>
      </c>
      <c r="D364" s="120" t="str">
        <f t="shared" si="27"/>
        <v/>
      </c>
      <c r="E364" s="133" t="str">
        <f t="shared" si="28"/>
        <v/>
      </c>
      <c r="F364" s="120"/>
      <c r="G364" s="120"/>
      <c r="H364" s="120">
        <f t="shared" si="29"/>
        <v>0</v>
      </c>
    </row>
    <row r="365" spans="1:8" x14ac:dyDescent="0.3">
      <c r="A365" s="25" t="s">
        <v>652</v>
      </c>
      <c r="B365" s="120" t="str">
        <f t="shared" si="25"/>
        <v/>
      </c>
      <c r="C365" s="120" t="str">
        <f t="shared" si="26"/>
        <v xml:space="preserve">, </v>
      </c>
      <c r="D365" s="120" t="str">
        <f t="shared" si="27"/>
        <v/>
      </c>
      <c r="E365" s="133" t="str">
        <f t="shared" si="28"/>
        <v/>
      </c>
      <c r="F365" s="120"/>
      <c r="G365" s="120"/>
      <c r="H365" s="120">
        <f t="shared" si="29"/>
        <v>0</v>
      </c>
    </row>
    <row r="366" spans="1:8" x14ac:dyDescent="0.3">
      <c r="A366" s="25" t="s">
        <v>653</v>
      </c>
      <c r="B366" s="120" t="str">
        <f t="shared" si="25"/>
        <v/>
      </c>
      <c r="C366" s="120" t="str">
        <f t="shared" si="26"/>
        <v xml:space="preserve">, </v>
      </c>
      <c r="D366" s="120" t="str">
        <f t="shared" si="27"/>
        <v/>
      </c>
      <c r="E366" s="133" t="str">
        <f t="shared" si="28"/>
        <v/>
      </c>
      <c r="F366" s="120"/>
      <c r="G366" s="120"/>
      <c r="H366" s="120">
        <f t="shared" si="29"/>
        <v>0</v>
      </c>
    </row>
    <row r="367" spans="1:8" x14ac:dyDescent="0.3">
      <c r="A367" s="25" t="s">
        <v>654</v>
      </c>
      <c r="B367" s="120" t="str">
        <f t="shared" si="25"/>
        <v/>
      </c>
      <c r="C367" s="120" t="str">
        <f t="shared" si="26"/>
        <v xml:space="preserve">, </v>
      </c>
      <c r="D367" s="120" t="str">
        <f t="shared" si="27"/>
        <v/>
      </c>
      <c r="E367" s="133" t="str">
        <f t="shared" si="28"/>
        <v/>
      </c>
      <c r="F367" s="120"/>
      <c r="G367" s="120"/>
      <c r="H367" s="120">
        <f t="shared" si="29"/>
        <v>0</v>
      </c>
    </row>
    <row r="368" spans="1:8" x14ac:dyDescent="0.3">
      <c r="A368" s="25" t="s">
        <v>655</v>
      </c>
      <c r="B368" s="120" t="str">
        <f t="shared" si="25"/>
        <v/>
      </c>
      <c r="C368" s="120" t="str">
        <f t="shared" si="26"/>
        <v xml:space="preserve">, </v>
      </c>
      <c r="D368" s="120" t="str">
        <f t="shared" si="27"/>
        <v/>
      </c>
      <c r="E368" s="133" t="str">
        <f t="shared" si="28"/>
        <v/>
      </c>
      <c r="F368" s="120"/>
      <c r="G368" s="120"/>
      <c r="H368" s="120">
        <f t="shared" si="29"/>
        <v>0</v>
      </c>
    </row>
    <row r="369" spans="1:8" x14ac:dyDescent="0.3">
      <c r="A369" s="25" t="s">
        <v>656</v>
      </c>
      <c r="B369" s="120" t="str">
        <f t="shared" si="25"/>
        <v/>
      </c>
      <c r="C369" s="120" t="str">
        <f t="shared" si="26"/>
        <v xml:space="preserve">, </v>
      </c>
      <c r="D369" s="120" t="str">
        <f t="shared" si="27"/>
        <v/>
      </c>
      <c r="E369" s="133" t="str">
        <f t="shared" si="28"/>
        <v/>
      </c>
      <c r="F369" s="120"/>
      <c r="G369" s="120"/>
      <c r="H369" s="120">
        <f t="shared" si="29"/>
        <v>0</v>
      </c>
    </row>
    <row r="370" spans="1:8" x14ac:dyDescent="0.3">
      <c r="A370" s="25" t="s">
        <v>657</v>
      </c>
      <c r="B370" s="120" t="str">
        <f t="shared" si="25"/>
        <v/>
      </c>
      <c r="C370" s="120" t="str">
        <f t="shared" si="26"/>
        <v xml:space="preserve">, </v>
      </c>
      <c r="D370" s="120" t="str">
        <f t="shared" si="27"/>
        <v/>
      </c>
      <c r="E370" s="133" t="str">
        <f t="shared" si="28"/>
        <v/>
      </c>
      <c r="F370" s="120"/>
      <c r="G370" s="120"/>
      <c r="H370" s="120">
        <f t="shared" si="29"/>
        <v>0</v>
      </c>
    </row>
    <row r="371" spans="1:8" x14ac:dyDescent="0.3">
      <c r="A371" s="25" t="s">
        <v>658</v>
      </c>
      <c r="B371" s="120" t="str">
        <f t="shared" si="25"/>
        <v/>
      </c>
      <c r="C371" s="120" t="str">
        <f t="shared" si="26"/>
        <v xml:space="preserve">, </v>
      </c>
      <c r="D371" s="120" t="str">
        <f t="shared" si="27"/>
        <v/>
      </c>
      <c r="E371" s="133" t="str">
        <f t="shared" si="28"/>
        <v/>
      </c>
      <c r="F371" s="120"/>
      <c r="G371" s="120"/>
      <c r="H371" s="120">
        <f t="shared" si="29"/>
        <v>0</v>
      </c>
    </row>
    <row r="372" spans="1:8" x14ac:dyDescent="0.3">
      <c r="A372" s="25" t="s">
        <v>659</v>
      </c>
      <c r="B372" s="120" t="str">
        <f t="shared" si="25"/>
        <v/>
      </c>
      <c r="C372" s="120" t="str">
        <f t="shared" si="26"/>
        <v xml:space="preserve">, </v>
      </c>
      <c r="D372" s="120" t="str">
        <f t="shared" si="27"/>
        <v/>
      </c>
      <c r="E372" s="133" t="str">
        <f t="shared" si="28"/>
        <v/>
      </c>
      <c r="F372" s="120"/>
      <c r="G372" s="120"/>
      <c r="H372" s="120">
        <f t="shared" si="29"/>
        <v>0</v>
      </c>
    </row>
    <row r="373" spans="1:8" x14ac:dyDescent="0.3">
      <c r="A373" s="25" t="s">
        <v>660</v>
      </c>
      <c r="B373" s="120" t="str">
        <f t="shared" si="25"/>
        <v/>
      </c>
      <c r="C373" s="120" t="str">
        <f t="shared" si="26"/>
        <v xml:space="preserve">, </v>
      </c>
      <c r="D373" s="120" t="str">
        <f t="shared" si="27"/>
        <v/>
      </c>
      <c r="E373" s="133" t="str">
        <f t="shared" si="28"/>
        <v/>
      </c>
      <c r="F373" s="120"/>
      <c r="G373" s="120"/>
      <c r="H373" s="120">
        <f t="shared" si="29"/>
        <v>0</v>
      </c>
    </row>
    <row r="374" spans="1:8" x14ac:dyDescent="0.3">
      <c r="A374" s="25" t="s">
        <v>661</v>
      </c>
      <c r="B374" s="120" t="str">
        <f t="shared" si="25"/>
        <v/>
      </c>
      <c r="C374" s="120" t="str">
        <f t="shared" si="26"/>
        <v xml:space="preserve">, </v>
      </c>
      <c r="D374" s="120" t="str">
        <f t="shared" si="27"/>
        <v/>
      </c>
      <c r="E374" s="133" t="str">
        <f t="shared" si="28"/>
        <v/>
      </c>
      <c r="F374" s="120"/>
      <c r="G374" s="120"/>
      <c r="H374" s="120">
        <f t="shared" si="29"/>
        <v>0</v>
      </c>
    </row>
    <row r="375" spans="1:8" x14ac:dyDescent="0.3">
      <c r="A375" s="25" t="s">
        <v>662</v>
      </c>
      <c r="B375" s="120" t="str">
        <f t="shared" si="25"/>
        <v/>
      </c>
      <c r="C375" s="120" t="str">
        <f t="shared" si="26"/>
        <v xml:space="preserve">, </v>
      </c>
      <c r="D375" s="120" t="str">
        <f t="shared" si="27"/>
        <v/>
      </c>
      <c r="E375" s="133" t="str">
        <f t="shared" si="28"/>
        <v/>
      </c>
      <c r="F375" s="120"/>
      <c r="G375" s="120"/>
      <c r="H375" s="120">
        <f t="shared" si="29"/>
        <v>0</v>
      </c>
    </row>
    <row r="376" spans="1:8" x14ac:dyDescent="0.3">
      <c r="A376" s="25" t="s">
        <v>663</v>
      </c>
      <c r="B376" s="120" t="str">
        <f t="shared" si="25"/>
        <v/>
      </c>
      <c r="C376" s="120" t="str">
        <f t="shared" si="26"/>
        <v xml:space="preserve">, </v>
      </c>
      <c r="D376" s="120" t="str">
        <f t="shared" si="27"/>
        <v/>
      </c>
      <c r="E376" s="133" t="str">
        <f t="shared" si="28"/>
        <v/>
      </c>
      <c r="F376" s="120"/>
      <c r="G376" s="120"/>
      <c r="H376" s="120">
        <f t="shared" si="29"/>
        <v>0</v>
      </c>
    </row>
    <row r="377" spans="1:8" x14ac:dyDescent="0.3">
      <c r="A377" s="25" t="s">
        <v>664</v>
      </c>
      <c r="B377" s="120" t="str">
        <f t="shared" si="25"/>
        <v/>
      </c>
      <c r="C377" s="120" t="str">
        <f t="shared" si="26"/>
        <v xml:space="preserve">, </v>
      </c>
      <c r="D377" s="120" t="str">
        <f t="shared" si="27"/>
        <v/>
      </c>
      <c r="E377" s="133" t="str">
        <f t="shared" si="28"/>
        <v/>
      </c>
      <c r="F377" s="120"/>
      <c r="G377" s="120"/>
      <c r="H377" s="120">
        <f t="shared" si="29"/>
        <v>0</v>
      </c>
    </row>
    <row r="378" spans="1:8" x14ac:dyDescent="0.3">
      <c r="A378" s="25" t="s">
        <v>665</v>
      </c>
      <c r="B378" s="120" t="str">
        <f t="shared" si="25"/>
        <v/>
      </c>
      <c r="C378" s="120" t="str">
        <f t="shared" si="26"/>
        <v xml:space="preserve">, </v>
      </c>
      <c r="D378" s="120" t="str">
        <f t="shared" si="27"/>
        <v/>
      </c>
      <c r="E378" s="133" t="str">
        <f t="shared" si="28"/>
        <v/>
      </c>
      <c r="F378" s="120"/>
      <c r="G378" s="120"/>
      <c r="H378" s="120">
        <f t="shared" si="29"/>
        <v>0</v>
      </c>
    </row>
    <row r="379" spans="1:8" x14ac:dyDescent="0.3">
      <c r="A379" s="25" t="s">
        <v>666</v>
      </c>
      <c r="B379" s="120" t="str">
        <f t="shared" si="25"/>
        <v/>
      </c>
      <c r="C379" s="120" t="str">
        <f t="shared" si="26"/>
        <v xml:space="preserve">, </v>
      </c>
      <c r="D379" s="120" t="str">
        <f t="shared" si="27"/>
        <v/>
      </c>
      <c r="E379" s="133" t="str">
        <f t="shared" si="28"/>
        <v/>
      </c>
      <c r="F379" s="120"/>
      <c r="G379" s="120"/>
      <c r="H379" s="120">
        <f t="shared" si="29"/>
        <v>0</v>
      </c>
    </row>
    <row r="380" spans="1:8" x14ac:dyDescent="0.3">
      <c r="A380" s="25" t="s">
        <v>667</v>
      </c>
      <c r="B380" s="120" t="str">
        <f t="shared" si="25"/>
        <v/>
      </c>
      <c r="C380" s="120" t="str">
        <f t="shared" si="26"/>
        <v xml:space="preserve">, </v>
      </c>
      <c r="D380" s="120" t="str">
        <f t="shared" si="27"/>
        <v/>
      </c>
      <c r="E380" s="133" t="str">
        <f t="shared" si="28"/>
        <v/>
      </c>
      <c r="F380" s="120"/>
      <c r="G380" s="120"/>
      <c r="H380" s="120">
        <f t="shared" si="29"/>
        <v>0</v>
      </c>
    </row>
    <row r="381" spans="1:8" x14ac:dyDescent="0.3">
      <c r="A381" s="25" t="s">
        <v>668</v>
      </c>
      <c r="B381" s="120" t="str">
        <f t="shared" si="25"/>
        <v/>
      </c>
      <c r="C381" s="120" t="str">
        <f t="shared" si="26"/>
        <v xml:space="preserve">, </v>
      </c>
      <c r="D381" s="120" t="str">
        <f t="shared" si="27"/>
        <v/>
      </c>
      <c r="E381" s="133" t="str">
        <f t="shared" si="28"/>
        <v/>
      </c>
      <c r="F381" s="120"/>
      <c r="G381" s="120"/>
      <c r="H381" s="120">
        <f t="shared" si="29"/>
        <v>0</v>
      </c>
    </row>
    <row r="382" spans="1:8" x14ac:dyDescent="0.3">
      <c r="A382" s="25" t="s">
        <v>669</v>
      </c>
      <c r="B382" s="120" t="str">
        <f t="shared" si="25"/>
        <v/>
      </c>
      <c r="C382" s="120" t="str">
        <f t="shared" si="26"/>
        <v xml:space="preserve">, </v>
      </c>
      <c r="D382" s="120" t="str">
        <f t="shared" si="27"/>
        <v/>
      </c>
      <c r="E382" s="133" t="str">
        <f t="shared" si="28"/>
        <v/>
      </c>
      <c r="F382" s="120"/>
      <c r="G382" s="120"/>
      <c r="H382" s="120">
        <f t="shared" si="29"/>
        <v>0</v>
      </c>
    </row>
    <row r="383" spans="1:8" x14ac:dyDescent="0.3">
      <c r="A383" s="25" t="s">
        <v>670</v>
      </c>
      <c r="B383" s="120" t="str">
        <f t="shared" si="25"/>
        <v/>
      </c>
      <c r="C383" s="120" t="str">
        <f t="shared" si="26"/>
        <v xml:space="preserve">, </v>
      </c>
      <c r="D383" s="120" t="str">
        <f t="shared" si="27"/>
        <v/>
      </c>
      <c r="E383" s="133" t="str">
        <f t="shared" si="28"/>
        <v/>
      </c>
      <c r="F383" s="120"/>
      <c r="G383" s="120"/>
      <c r="H383" s="120">
        <f t="shared" si="29"/>
        <v>0</v>
      </c>
    </row>
    <row r="384" spans="1:8" x14ac:dyDescent="0.3">
      <c r="A384" s="25" t="s">
        <v>671</v>
      </c>
      <c r="B384" s="120" t="str">
        <f t="shared" si="25"/>
        <v/>
      </c>
      <c r="C384" s="120" t="str">
        <f t="shared" si="26"/>
        <v xml:space="preserve">, </v>
      </c>
      <c r="D384" s="120" t="str">
        <f t="shared" si="27"/>
        <v/>
      </c>
      <c r="E384" s="133" t="str">
        <f t="shared" si="28"/>
        <v/>
      </c>
      <c r="F384" s="120"/>
      <c r="G384" s="120"/>
      <c r="H384" s="120">
        <f t="shared" si="29"/>
        <v>0</v>
      </c>
    </row>
    <row r="385" spans="1:8" x14ac:dyDescent="0.3">
      <c r="A385" s="25" t="s">
        <v>672</v>
      </c>
      <c r="B385" s="120" t="str">
        <f t="shared" si="25"/>
        <v/>
      </c>
      <c r="C385" s="120" t="str">
        <f t="shared" si="26"/>
        <v xml:space="preserve">, </v>
      </c>
      <c r="D385" s="120" t="str">
        <f t="shared" si="27"/>
        <v/>
      </c>
      <c r="E385" s="133" t="str">
        <f t="shared" si="28"/>
        <v/>
      </c>
      <c r="F385" s="120"/>
      <c r="G385" s="120"/>
      <c r="H385" s="120">
        <f t="shared" si="29"/>
        <v>0</v>
      </c>
    </row>
    <row r="386" spans="1:8" x14ac:dyDescent="0.3">
      <c r="A386" s="25" t="s">
        <v>673</v>
      </c>
      <c r="B386" s="120" t="str">
        <f t="shared" ref="B386:B417" si="30">IF(LEN(VLOOKUP($A386,playerDetails,7,FALSE))=0,"",VLOOKUP($A386,playerDetails,7,FALSE))</f>
        <v/>
      </c>
      <c r="C386" s="120" t="str">
        <f t="shared" ref="C386:C417" si="31">IF(LEN(VLOOKUP($A386,playerDetails,9,FALSE))=0,"",VLOOKUP($A386,playerDetails,9,FALSE))</f>
        <v xml:space="preserve">, </v>
      </c>
      <c r="D386" s="120" t="str">
        <f t="shared" ref="D386:D417" si="32">IF(LEN(VLOOKUP($A386,playerDetails,6,FALSE))=0,"",VLOOKUP($A386,playerDetails,6,FALSE))</f>
        <v/>
      </c>
      <c r="E386" s="133" t="str">
        <f t="shared" ref="E386:E417" si="33">IF(LEN(VLOOKUP($A386,playerDetails,5,FALSE))=0,"",VLOOKUP($A386,playerDetails,5,FALSE))</f>
        <v/>
      </c>
      <c r="F386" s="120"/>
      <c r="G386" s="120"/>
      <c r="H386" s="120">
        <f t="shared" ref="H386:H417" si="34">VLOOKUP(LEFT($A386,1),TeamLookup,2,FALSE)</f>
        <v>0</v>
      </c>
    </row>
    <row r="387" spans="1:8" x14ac:dyDescent="0.3">
      <c r="A387" s="25" t="s">
        <v>674</v>
      </c>
      <c r="B387" s="120" t="str">
        <f t="shared" si="30"/>
        <v/>
      </c>
      <c r="C387" s="120" t="str">
        <f t="shared" si="31"/>
        <v xml:space="preserve">, </v>
      </c>
      <c r="D387" s="120" t="str">
        <f t="shared" si="32"/>
        <v/>
      </c>
      <c r="E387" s="133" t="str">
        <f t="shared" si="33"/>
        <v/>
      </c>
      <c r="F387" s="120"/>
      <c r="G387" s="120"/>
      <c r="H387" s="120">
        <f t="shared" si="34"/>
        <v>0</v>
      </c>
    </row>
    <row r="388" spans="1:8" x14ac:dyDescent="0.3">
      <c r="A388" s="25" t="s">
        <v>675</v>
      </c>
      <c r="B388" s="120" t="str">
        <f t="shared" si="30"/>
        <v/>
      </c>
      <c r="C388" s="120" t="str">
        <f t="shared" si="31"/>
        <v xml:space="preserve">, </v>
      </c>
      <c r="D388" s="120" t="str">
        <f t="shared" si="32"/>
        <v/>
      </c>
      <c r="E388" s="133" t="str">
        <f t="shared" si="33"/>
        <v/>
      </c>
      <c r="F388" s="120"/>
      <c r="G388" s="120"/>
      <c r="H388" s="120">
        <f t="shared" si="34"/>
        <v>0</v>
      </c>
    </row>
    <row r="389" spans="1:8" x14ac:dyDescent="0.3">
      <c r="A389" s="25" t="s">
        <v>676</v>
      </c>
      <c r="B389" s="120" t="str">
        <f t="shared" si="30"/>
        <v/>
      </c>
      <c r="C389" s="120" t="str">
        <f t="shared" si="31"/>
        <v xml:space="preserve">, </v>
      </c>
      <c r="D389" s="120" t="str">
        <f t="shared" si="32"/>
        <v/>
      </c>
      <c r="E389" s="133" t="str">
        <f t="shared" si="33"/>
        <v/>
      </c>
      <c r="F389" s="120"/>
      <c r="G389" s="120"/>
      <c r="H389" s="120">
        <f t="shared" si="34"/>
        <v>0</v>
      </c>
    </row>
    <row r="390" spans="1:8" x14ac:dyDescent="0.3">
      <c r="A390" s="25" t="s">
        <v>677</v>
      </c>
      <c r="B390" s="120" t="str">
        <f t="shared" si="30"/>
        <v/>
      </c>
      <c r="C390" s="120" t="str">
        <f t="shared" si="31"/>
        <v xml:space="preserve">, </v>
      </c>
      <c r="D390" s="120" t="str">
        <f t="shared" si="32"/>
        <v/>
      </c>
      <c r="E390" s="133" t="str">
        <f t="shared" si="33"/>
        <v/>
      </c>
      <c r="F390" s="120"/>
      <c r="G390" s="120"/>
      <c r="H390" s="120">
        <f t="shared" si="34"/>
        <v>0</v>
      </c>
    </row>
    <row r="391" spans="1:8" x14ac:dyDescent="0.3">
      <c r="A391" s="25" t="s">
        <v>678</v>
      </c>
      <c r="B391" s="120" t="str">
        <f t="shared" si="30"/>
        <v/>
      </c>
      <c r="C391" s="120" t="str">
        <f t="shared" si="31"/>
        <v xml:space="preserve">, </v>
      </c>
      <c r="D391" s="120" t="str">
        <f t="shared" si="32"/>
        <v/>
      </c>
      <c r="E391" s="133" t="str">
        <f t="shared" si="33"/>
        <v/>
      </c>
      <c r="F391" s="120"/>
      <c r="G391" s="120"/>
      <c r="H391" s="120">
        <f t="shared" si="34"/>
        <v>0</v>
      </c>
    </row>
    <row r="392" spans="1:8" x14ac:dyDescent="0.3">
      <c r="A392" s="25" t="s">
        <v>679</v>
      </c>
      <c r="B392" s="120" t="str">
        <f t="shared" si="30"/>
        <v/>
      </c>
      <c r="C392" s="120" t="str">
        <f t="shared" si="31"/>
        <v xml:space="preserve">, </v>
      </c>
      <c r="D392" s="120" t="str">
        <f t="shared" si="32"/>
        <v/>
      </c>
      <c r="E392" s="133" t="str">
        <f t="shared" si="33"/>
        <v/>
      </c>
      <c r="F392" s="120"/>
      <c r="G392" s="120"/>
      <c r="H392" s="120">
        <f t="shared" si="34"/>
        <v>0</v>
      </c>
    </row>
    <row r="393" spans="1:8" x14ac:dyDescent="0.3">
      <c r="A393" s="25" t="s">
        <v>680</v>
      </c>
      <c r="B393" s="120" t="str">
        <f t="shared" si="30"/>
        <v/>
      </c>
      <c r="C393" s="120" t="str">
        <f t="shared" si="31"/>
        <v xml:space="preserve">, </v>
      </c>
      <c r="D393" s="120" t="str">
        <f t="shared" si="32"/>
        <v/>
      </c>
      <c r="E393" s="133" t="str">
        <f t="shared" si="33"/>
        <v/>
      </c>
      <c r="F393" s="120"/>
      <c r="G393" s="120"/>
      <c r="H393" s="120">
        <f t="shared" si="34"/>
        <v>0</v>
      </c>
    </row>
    <row r="394" spans="1:8" x14ac:dyDescent="0.3">
      <c r="A394" s="25" t="s">
        <v>681</v>
      </c>
      <c r="B394" s="120" t="str">
        <f t="shared" si="30"/>
        <v/>
      </c>
      <c r="C394" s="120" t="str">
        <f t="shared" si="31"/>
        <v xml:space="preserve">, </v>
      </c>
      <c r="D394" s="120" t="str">
        <f t="shared" si="32"/>
        <v/>
      </c>
      <c r="E394" s="133" t="str">
        <f t="shared" si="33"/>
        <v/>
      </c>
      <c r="F394" s="120"/>
      <c r="G394" s="120"/>
      <c r="H394" s="120">
        <f t="shared" si="34"/>
        <v>0</v>
      </c>
    </row>
    <row r="395" spans="1:8" x14ac:dyDescent="0.3">
      <c r="A395" s="25" t="s">
        <v>682</v>
      </c>
      <c r="B395" s="120" t="str">
        <f t="shared" si="30"/>
        <v/>
      </c>
      <c r="C395" s="120" t="str">
        <f t="shared" si="31"/>
        <v xml:space="preserve">, </v>
      </c>
      <c r="D395" s="120" t="str">
        <f t="shared" si="32"/>
        <v/>
      </c>
      <c r="E395" s="133" t="str">
        <f t="shared" si="33"/>
        <v/>
      </c>
      <c r="F395" s="120"/>
      <c r="G395" s="120"/>
      <c r="H395" s="120">
        <f t="shared" si="34"/>
        <v>0</v>
      </c>
    </row>
    <row r="396" spans="1:8" x14ac:dyDescent="0.3">
      <c r="A396" s="25" t="s">
        <v>683</v>
      </c>
      <c r="B396" s="120" t="str">
        <f t="shared" si="30"/>
        <v/>
      </c>
      <c r="C396" s="120" t="str">
        <f t="shared" si="31"/>
        <v xml:space="preserve">, </v>
      </c>
      <c r="D396" s="120" t="str">
        <f t="shared" si="32"/>
        <v/>
      </c>
      <c r="E396" s="133" t="str">
        <f t="shared" si="33"/>
        <v/>
      </c>
      <c r="F396" s="120"/>
      <c r="G396" s="120"/>
      <c r="H396" s="120">
        <f t="shared" si="34"/>
        <v>0</v>
      </c>
    </row>
    <row r="397" spans="1:8" x14ac:dyDescent="0.3">
      <c r="A397" s="25" t="s">
        <v>684</v>
      </c>
      <c r="B397" s="120" t="str">
        <f t="shared" si="30"/>
        <v/>
      </c>
      <c r="C397" s="120" t="str">
        <f t="shared" si="31"/>
        <v xml:space="preserve">, </v>
      </c>
      <c r="D397" s="120" t="str">
        <f t="shared" si="32"/>
        <v/>
      </c>
      <c r="E397" s="133" t="str">
        <f t="shared" si="33"/>
        <v/>
      </c>
      <c r="F397" s="120"/>
      <c r="G397" s="120"/>
      <c r="H397" s="120">
        <f t="shared" si="34"/>
        <v>0</v>
      </c>
    </row>
    <row r="398" spans="1:8" x14ac:dyDescent="0.3">
      <c r="A398" s="25" t="s">
        <v>685</v>
      </c>
      <c r="B398" s="120" t="str">
        <f t="shared" si="30"/>
        <v/>
      </c>
      <c r="C398" s="120" t="str">
        <f t="shared" si="31"/>
        <v xml:space="preserve">, </v>
      </c>
      <c r="D398" s="120" t="str">
        <f t="shared" si="32"/>
        <v/>
      </c>
      <c r="E398" s="133" t="str">
        <f t="shared" si="33"/>
        <v/>
      </c>
      <c r="F398" s="120"/>
      <c r="G398" s="120"/>
      <c r="H398" s="120">
        <f t="shared" si="34"/>
        <v>0</v>
      </c>
    </row>
    <row r="399" spans="1:8" x14ac:dyDescent="0.3">
      <c r="A399" s="25" t="s">
        <v>686</v>
      </c>
      <c r="B399" s="120" t="str">
        <f t="shared" si="30"/>
        <v/>
      </c>
      <c r="C399" s="120" t="str">
        <f t="shared" si="31"/>
        <v xml:space="preserve">, </v>
      </c>
      <c r="D399" s="120" t="str">
        <f t="shared" si="32"/>
        <v/>
      </c>
      <c r="E399" s="133" t="str">
        <f t="shared" si="33"/>
        <v/>
      </c>
      <c r="F399" s="120"/>
      <c r="G399" s="120"/>
      <c r="H399" s="120">
        <f t="shared" si="34"/>
        <v>0</v>
      </c>
    </row>
    <row r="400" spans="1:8" x14ac:dyDescent="0.3">
      <c r="A400" s="25" t="s">
        <v>687</v>
      </c>
      <c r="B400" s="120" t="str">
        <f t="shared" si="30"/>
        <v/>
      </c>
      <c r="C400" s="120" t="str">
        <f t="shared" si="31"/>
        <v xml:space="preserve">, </v>
      </c>
      <c r="D400" s="120" t="str">
        <f t="shared" si="32"/>
        <v/>
      </c>
      <c r="E400" s="133" t="str">
        <f t="shared" si="33"/>
        <v/>
      </c>
      <c r="F400" s="120"/>
      <c r="G400" s="120"/>
      <c r="H400" s="120">
        <f t="shared" si="34"/>
        <v>0</v>
      </c>
    </row>
    <row r="401" spans="1:8" x14ac:dyDescent="0.3">
      <c r="A401" s="25" t="s">
        <v>688</v>
      </c>
      <c r="B401" s="120" t="str">
        <f t="shared" si="30"/>
        <v/>
      </c>
      <c r="C401" s="120" t="str">
        <f t="shared" si="31"/>
        <v xml:space="preserve">, </v>
      </c>
      <c r="D401" s="120" t="str">
        <f t="shared" si="32"/>
        <v/>
      </c>
      <c r="E401" s="133" t="str">
        <f t="shared" si="33"/>
        <v/>
      </c>
      <c r="F401" s="120"/>
      <c r="G401" s="120"/>
      <c r="H401" s="120">
        <f t="shared" si="34"/>
        <v>0</v>
      </c>
    </row>
    <row r="402" spans="1:8" x14ac:dyDescent="0.3">
      <c r="A402" s="25" t="s">
        <v>689</v>
      </c>
      <c r="B402" s="120" t="str">
        <f t="shared" si="30"/>
        <v/>
      </c>
      <c r="C402" s="120" t="str">
        <f t="shared" si="31"/>
        <v xml:space="preserve">, </v>
      </c>
      <c r="D402" s="120" t="str">
        <f t="shared" si="32"/>
        <v/>
      </c>
      <c r="E402" s="133" t="str">
        <f t="shared" si="33"/>
        <v/>
      </c>
      <c r="F402" s="120"/>
      <c r="G402" s="120"/>
      <c r="H402" s="120">
        <f t="shared" si="34"/>
        <v>0</v>
      </c>
    </row>
    <row r="403" spans="1:8" x14ac:dyDescent="0.3">
      <c r="A403" s="25" t="s">
        <v>690</v>
      </c>
      <c r="B403" s="120" t="str">
        <f t="shared" si="30"/>
        <v/>
      </c>
      <c r="C403" s="120" t="str">
        <f t="shared" si="31"/>
        <v xml:space="preserve">, </v>
      </c>
      <c r="D403" s="120" t="str">
        <f t="shared" si="32"/>
        <v/>
      </c>
      <c r="E403" s="133" t="str">
        <f t="shared" si="33"/>
        <v/>
      </c>
      <c r="F403" s="120"/>
      <c r="G403" s="120"/>
      <c r="H403" s="120">
        <f t="shared" si="34"/>
        <v>0</v>
      </c>
    </row>
    <row r="404" spans="1:8" x14ac:dyDescent="0.3">
      <c r="A404" s="25" t="s">
        <v>691</v>
      </c>
      <c r="B404" s="120" t="str">
        <f t="shared" si="30"/>
        <v/>
      </c>
      <c r="C404" s="120" t="str">
        <f t="shared" si="31"/>
        <v xml:space="preserve">, </v>
      </c>
      <c r="D404" s="120" t="str">
        <f t="shared" si="32"/>
        <v/>
      </c>
      <c r="E404" s="133" t="str">
        <f t="shared" si="33"/>
        <v/>
      </c>
      <c r="F404" s="120"/>
      <c r="G404" s="120"/>
      <c r="H404" s="120">
        <f t="shared" si="34"/>
        <v>0</v>
      </c>
    </row>
    <row r="405" spans="1:8" x14ac:dyDescent="0.3">
      <c r="A405" s="25" t="s">
        <v>692</v>
      </c>
      <c r="B405" s="120" t="str">
        <f t="shared" si="30"/>
        <v/>
      </c>
      <c r="C405" s="120" t="str">
        <f t="shared" si="31"/>
        <v xml:space="preserve">, </v>
      </c>
      <c r="D405" s="120" t="str">
        <f t="shared" si="32"/>
        <v/>
      </c>
      <c r="E405" s="133" t="str">
        <f t="shared" si="33"/>
        <v/>
      </c>
      <c r="F405" s="120"/>
      <c r="G405" s="120"/>
      <c r="H405" s="120">
        <f t="shared" si="34"/>
        <v>0</v>
      </c>
    </row>
    <row r="406" spans="1:8" x14ac:dyDescent="0.3">
      <c r="A406" s="25" t="s">
        <v>693</v>
      </c>
      <c r="B406" s="120" t="str">
        <f t="shared" si="30"/>
        <v/>
      </c>
      <c r="C406" s="120" t="str">
        <f t="shared" si="31"/>
        <v xml:space="preserve">, </v>
      </c>
      <c r="D406" s="120" t="str">
        <f t="shared" si="32"/>
        <v/>
      </c>
      <c r="E406" s="133" t="str">
        <f t="shared" si="33"/>
        <v/>
      </c>
      <c r="F406" s="120"/>
      <c r="G406" s="120"/>
      <c r="H406" s="120">
        <f t="shared" si="34"/>
        <v>0</v>
      </c>
    </row>
    <row r="407" spans="1:8" x14ac:dyDescent="0.3">
      <c r="A407" s="25" t="s">
        <v>694</v>
      </c>
      <c r="B407" s="120" t="str">
        <f t="shared" si="30"/>
        <v/>
      </c>
      <c r="C407" s="120" t="str">
        <f t="shared" si="31"/>
        <v xml:space="preserve">, </v>
      </c>
      <c r="D407" s="120" t="str">
        <f t="shared" si="32"/>
        <v/>
      </c>
      <c r="E407" s="133" t="str">
        <f t="shared" si="33"/>
        <v/>
      </c>
      <c r="F407" s="120"/>
      <c r="G407" s="120"/>
      <c r="H407" s="120">
        <f t="shared" si="34"/>
        <v>0</v>
      </c>
    </row>
    <row r="408" spans="1:8" x14ac:dyDescent="0.3">
      <c r="A408" s="25" t="s">
        <v>695</v>
      </c>
      <c r="B408" s="120" t="str">
        <f t="shared" si="30"/>
        <v/>
      </c>
      <c r="C408" s="120" t="str">
        <f t="shared" si="31"/>
        <v xml:space="preserve">, </v>
      </c>
      <c r="D408" s="120" t="str">
        <f t="shared" si="32"/>
        <v/>
      </c>
      <c r="E408" s="133" t="str">
        <f t="shared" si="33"/>
        <v/>
      </c>
      <c r="F408" s="120"/>
      <c r="G408" s="120"/>
      <c r="H408" s="120">
        <f t="shared" si="34"/>
        <v>0</v>
      </c>
    </row>
    <row r="409" spans="1:8" x14ac:dyDescent="0.3">
      <c r="A409" s="25" t="s">
        <v>696</v>
      </c>
      <c r="B409" s="120" t="str">
        <f t="shared" si="30"/>
        <v/>
      </c>
      <c r="C409" s="120" t="str">
        <f t="shared" si="31"/>
        <v xml:space="preserve">, </v>
      </c>
      <c r="D409" s="120" t="str">
        <f t="shared" si="32"/>
        <v/>
      </c>
      <c r="E409" s="133" t="str">
        <f t="shared" si="33"/>
        <v/>
      </c>
      <c r="F409" s="120"/>
      <c r="G409" s="120"/>
      <c r="H409" s="120">
        <f t="shared" si="34"/>
        <v>0</v>
      </c>
    </row>
    <row r="410" spans="1:8" x14ac:dyDescent="0.3">
      <c r="A410" s="25" t="s">
        <v>697</v>
      </c>
      <c r="B410" s="120" t="str">
        <f t="shared" si="30"/>
        <v/>
      </c>
      <c r="C410" s="120" t="str">
        <f t="shared" si="31"/>
        <v xml:space="preserve">, </v>
      </c>
      <c r="D410" s="120" t="str">
        <f t="shared" si="32"/>
        <v/>
      </c>
      <c r="E410" s="133" t="str">
        <f t="shared" si="33"/>
        <v/>
      </c>
      <c r="F410" s="120"/>
      <c r="G410" s="120"/>
      <c r="H410" s="120">
        <f t="shared" si="34"/>
        <v>0</v>
      </c>
    </row>
    <row r="411" spans="1:8" x14ac:dyDescent="0.3">
      <c r="A411" s="25" t="s">
        <v>698</v>
      </c>
      <c r="B411" s="120" t="str">
        <f t="shared" si="30"/>
        <v/>
      </c>
      <c r="C411" s="120" t="str">
        <f t="shared" si="31"/>
        <v xml:space="preserve">, </v>
      </c>
      <c r="D411" s="120" t="str">
        <f t="shared" si="32"/>
        <v/>
      </c>
      <c r="E411" s="133" t="str">
        <f t="shared" si="33"/>
        <v/>
      </c>
      <c r="F411" s="120"/>
      <c r="G411" s="120"/>
      <c r="H411" s="120">
        <f t="shared" si="34"/>
        <v>0</v>
      </c>
    </row>
    <row r="412" spans="1:8" x14ac:dyDescent="0.3">
      <c r="A412" s="25" t="s">
        <v>699</v>
      </c>
      <c r="B412" s="120" t="str">
        <f t="shared" si="30"/>
        <v/>
      </c>
      <c r="C412" s="120" t="str">
        <f t="shared" si="31"/>
        <v xml:space="preserve">, </v>
      </c>
      <c r="D412" s="120" t="str">
        <f t="shared" si="32"/>
        <v/>
      </c>
      <c r="E412" s="133" t="str">
        <f t="shared" si="33"/>
        <v/>
      </c>
      <c r="F412" s="120"/>
      <c r="G412" s="120"/>
      <c r="H412" s="120">
        <f t="shared" si="34"/>
        <v>0</v>
      </c>
    </row>
    <row r="413" spans="1:8" x14ac:dyDescent="0.3">
      <c r="A413" s="25" t="s">
        <v>700</v>
      </c>
      <c r="B413" s="120" t="str">
        <f t="shared" si="30"/>
        <v/>
      </c>
      <c r="C413" s="120" t="str">
        <f t="shared" si="31"/>
        <v xml:space="preserve">, </v>
      </c>
      <c r="D413" s="120" t="str">
        <f t="shared" si="32"/>
        <v/>
      </c>
      <c r="E413" s="133" t="str">
        <f t="shared" si="33"/>
        <v/>
      </c>
      <c r="F413" s="120"/>
      <c r="G413" s="120"/>
      <c r="H413" s="120">
        <f t="shared" si="34"/>
        <v>0</v>
      </c>
    </row>
    <row r="414" spans="1:8" x14ac:dyDescent="0.3">
      <c r="A414" s="25" t="s">
        <v>701</v>
      </c>
      <c r="B414" s="120" t="str">
        <f t="shared" si="30"/>
        <v/>
      </c>
      <c r="C414" s="120" t="str">
        <f t="shared" si="31"/>
        <v xml:space="preserve">, </v>
      </c>
      <c r="D414" s="120" t="str">
        <f t="shared" si="32"/>
        <v/>
      </c>
      <c r="E414" s="133" t="str">
        <f t="shared" si="33"/>
        <v/>
      </c>
      <c r="F414" s="120"/>
      <c r="G414" s="120"/>
      <c r="H414" s="120">
        <f t="shared" si="34"/>
        <v>0</v>
      </c>
    </row>
    <row r="415" spans="1:8" x14ac:dyDescent="0.3">
      <c r="A415" s="25" t="s">
        <v>702</v>
      </c>
      <c r="B415" s="120" t="str">
        <f t="shared" si="30"/>
        <v/>
      </c>
      <c r="C415" s="120" t="str">
        <f t="shared" si="31"/>
        <v xml:space="preserve">, </v>
      </c>
      <c r="D415" s="120" t="str">
        <f t="shared" si="32"/>
        <v/>
      </c>
      <c r="E415" s="133" t="str">
        <f t="shared" si="33"/>
        <v/>
      </c>
      <c r="F415" s="120"/>
      <c r="G415" s="120"/>
      <c r="H415" s="120">
        <f t="shared" si="34"/>
        <v>0</v>
      </c>
    </row>
    <row r="416" spans="1:8" x14ac:dyDescent="0.3">
      <c r="A416" s="25" t="s">
        <v>703</v>
      </c>
      <c r="B416" s="120" t="str">
        <f t="shared" si="30"/>
        <v/>
      </c>
      <c r="C416" s="120" t="str">
        <f t="shared" si="31"/>
        <v xml:space="preserve">, </v>
      </c>
      <c r="D416" s="120" t="str">
        <f t="shared" si="32"/>
        <v/>
      </c>
      <c r="E416" s="133" t="str">
        <f t="shared" si="33"/>
        <v/>
      </c>
      <c r="F416" s="120"/>
      <c r="G416" s="120"/>
      <c r="H416" s="120">
        <f t="shared" si="34"/>
        <v>0</v>
      </c>
    </row>
    <row r="417" spans="1:8" x14ac:dyDescent="0.3">
      <c r="A417" s="25" t="s">
        <v>704</v>
      </c>
      <c r="B417" s="120" t="str">
        <f t="shared" si="30"/>
        <v/>
      </c>
      <c r="C417" s="120" t="str">
        <f t="shared" si="31"/>
        <v xml:space="preserve">, </v>
      </c>
      <c r="D417" s="120" t="str">
        <f t="shared" si="32"/>
        <v/>
      </c>
      <c r="E417" s="133" t="str">
        <f t="shared" si="33"/>
        <v/>
      </c>
      <c r="F417" s="120"/>
      <c r="G417" s="120"/>
      <c r="H417" s="120">
        <f t="shared" si="34"/>
        <v>0</v>
      </c>
    </row>
  </sheetData>
  <sheetProtection sheet="1" objects="1" scenarios="1" formatCells="0" formatColumns="0" formatRows="0" deleteRows="0" sort="0" autoFilter="0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92D050"/>
  </sheetPr>
  <dimension ref="A1:H469"/>
  <sheetViews>
    <sheetView topLeftCell="A40" workbookViewId="0">
      <selection activeCell="G64" sqref="G64"/>
    </sheetView>
  </sheetViews>
  <sheetFormatPr defaultColWidth="9.1796875" defaultRowHeight="13.5" x14ac:dyDescent="0.3"/>
  <cols>
    <col min="1" max="6" width="9.1796875" style="25"/>
    <col min="7" max="7" width="9.1796875" style="26"/>
    <col min="8" max="16384" width="9.1796875" style="25"/>
  </cols>
  <sheetData>
    <row r="1" spans="1:8" x14ac:dyDescent="0.3">
      <c r="A1" s="111" t="s">
        <v>601</v>
      </c>
      <c r="B1" s="111" t="s">
        <v>602</v>
      </c>
      <c r="C1" s="111" t="s">
        <v>183</v>
      </c>
      <c r="D1" s="111" t="s">
        <v>603</v>
      </c>
      <c r="E1" s="112" t="s">
        <v>604</v>
      </c>
      <c r="F1" s="111" t="s">
        <v>30</v>
      </c>
      <c r="G1" s="26" t="str">
        <f>Pairings!B1</f>
        <v>Round</v>
      </c>
      <c r="H1" s="111" t="s">
        <v>605</v>
      </c>
    </row>
    <row r="2" spans="1:8" x14ac:dyDescent="0.3">
      <c r="A2" s="121" t="e">
        <f ca="1">IF(ISNUMBER($G2),INDEX(PlayerDetails!$B:$B,VLOOKUP(ResultsInput!D2,TeamDeclarations!$B$3:$I$202,6+$G2)),"")</f>
        <v>#N/A</v>
      </c>
      <c r="B2" s="121" t="e">
        <f ca="1">IF(ISNUMBER($G2),INDEX(PlayerDetails!$B:$B,VLOOKUP(ResultsInput!E2,TeamDeclarations!$B$3:$I$202,6+$G2)),"")</f>
        <v>#N/A</v>
      </c>
      <c r="C2" s="121" t="str">
        <f>IF(ISNUMBER($G2),VLOOKUP(ResultsInput!C2,ResultsInput!$I$3:$L$6,4,FALSE),"")</f>
        <v>01</v>
      </c>
      <c r="D2" s="121" t="str">
        <f t="shared" ref="D2:D65" si="0">IF(ISNUMBER($G2),"W","")</f>
        <v>W</v>
      </c>
      <c r="E2" s="121"/>
      <c r="F2" s="121"/>
      <c r="G2" s="122">
        <f>Pairings!B2</f>
        <v>1</v>
      </c>
    </row>
    <row r="3" spans="1:8" x14ac:dyDescent="0.3">
      <c r="A3" s="121" t="e">
        <f ca="1">IF(ISNUMBER($G3),INDEX(PlayerDetails!$B:$B,VLOOKUP(ResultsInput!D3,TeamDeclarations!$B$3:$I$202,6+$G3)),"")</f>
        <v>#N/A</v>
      </c>
      <c r="B3" s="121" t="e">
        <f ca="1">IF(ISNUMBER($G3),INDEX(PlayerDetails!$B:$B,VLOOKUP(ResultsInput!E3,TeamDeclarations!$B$3:$I$202,6+$G3)),"")</f>
        <v>#N/A</v>
      </c>
      <c r="C3" s="121" t="str">
        <f>IF(ISNUMBER($G3),VLOOKUP(ResultsInput!C3,ResultsInput!$I$3:$L$6,4,FALSE),"")</f>
        <v>01</v>
      </c>
      <c r="D3" s="121" t="str">
        <f t="shared" si="0"/>
        <v>W</v>
      </c>
      <c r="E3" s="121"/>
      <c r="F3" s="121"/>
      <c r="G3" s="122">
        <f>Pairings!B3</f>
        <v>1</v>
      </c>
    </row>
    <row r="4" spans="1:8" x14ac:dyDescent="0.3">
      <c r="A4" s="121" t="e">
        <f ca="1">IF(ISNUMBER($G4),INDEX(PlayerDetails!$B:$B,VLOOKUP(ResultsInput!D4,TeamDeclarations!$B$3:$I$202,6+$G4)),"")</f>
        <v>#N/A</v>
      </c>
      <c r="B4" s="121" t="e">
        <f ca="1">IF(ISNUMBER($G4),INDEX(PlayerDetails!$B:$B,VLOOKUP(ResultsInput!E4,TeamDeclarations!$B$3:$I$202,6+$G4)),"")</f>
        <v>#N/A</v>
      </c>
      <c r="C4" s="121" t="str">
        <f>IF(ISNUMBER($G4),VLOOKUP(ResultsInput!C4,ResultsInput!$I$3:$L$6,4,FALSE),"")</f>
        <v>01</v>
      </c>
      <c r="D4" s="121" t="str">
        <f t="shared" si="0"/>
        <v>W</v>
      </c>
      <c r="E4" s="121"/>
      <c r="F4" s="121"/>
      <c r="G4" s="122">
        <f>Pairings!B4</f>
        <v>1</v>
      </c>
    </row>
    <row r="5" spans="1:8" x14ac:dyDescent="0.3">
      <c r="A5" s="121" t="e">
        <f ca="1">IF(ISNUMBER($G5),INDEX(PlayerDetails!$B:$B,VLOOKUP(ResultsInput!D5,TeamDeclarations!$B$3:$I$202,6+$G5)),"")</f>
        <v>#N/A</v>
      </c>
      <c r="B5" s="121" t="e">
        <f ca="1">IF(ISNUMBER($G5),INDEX(PlayerDetails!$B:$B,VLOOKUP(ResultsInput!E5,TeamDeclarations!$B$3:$I$202,6+$G5)),"")</f>
        <v>#N/A</v>
      </c>
      <c r="C5" s="121" t="str">
        <f>IF(ISNUMBER($G5),VLOOKUP(ResultsInput!C5,ResultsInput!$I$3:$L$6,4,FALSE),"")</f>
        <v>01</v>
      </c>
      <c r="D5" s="121" t="str">
        <f t="shared" si="0"/>
        <v>W</v>
      </c>
      <c r="E5" s="121"/>
      <c r="F5" s="121"/>
      <c r="G5" s="122">
        <f>Pairings!B5</f>
        <v>1</v>
      </c>
    </row>
    <row r="6" spans="1:8" x14ac:dyDescent="0.3">
      <c r="A6" s="121" t="e">
        <f ca="1">IF(ISNUMBER($G6),INDEX(PlayerDetails!$B:$B,VLOOKUP(ResultsInput!D6,TeamDeclarations!$B$3:$I$202,6+$G6)),"")</f>
        <v>#N/A</v>
      </c>
      <c r="B6" s="121" t="e">
        <f ca="1">IF(ISNUMBER($G6),INDEX(PlayerDetails!$B:$B,VLOOKUP(ResultsInput!E6,TeamDeclarations!$B$3:$I$202,6+$G6)),"")</f>
        <v>#N/A</v>
      </c>
      <c r="C6" s="121" t="str">
        <f>IF(ISNUMBER($G6),VLOOKUP(ResultsInput!C6,ResultsInput!$I$3:$L$6,4,FALSE),"")</f>
        <v>01</v>
      </c>
      <c r="D6" s="121" t="str">
        <f t="shared" si="0"/>
        <v>W</v>
      </c>
      <c r="E6" s="121"/>
      <c r="F6" s="121"/>
      <c r="G6" s="122">
        <f>Pairings!B6</f>
        <v>1</v>
      </c>
    </row>
    <row r="7" spans="1:8" x14ac:dyDescent="0.3">
      <c r="A7" s="121" t="e">
        <f ca="1">IF(ISNUMBER($G7),INDEX(PlayerDetails!$B:$B,VLOOKUP(ResultsInput!D7,TeamDeclarations!$B$3:$I$202,6+$G7)),"")</f>
        <v>#N/A</v>
      </c>
      <c r="B7" s="121" t="e">
        <f ca="1">IF(ISNUMBER($G7),INDEX(PlayerDetails!$B:$B,VLOOKUP(ResultsInput!E7,TeamDeclarations!$B$3:$I$202,6+$G7)),"")</f>
        <v>#N/A</v>
      </c>
      <c r="C7" s="121" t="str">
        <f>IF(ISNUMBER($G7),VLOOKUP(ResultsInput!C7,ResultsInput!$I$3:$L$6,4,FALSE),"")</f>
        <v>01</v>
      </c>
      <c r="D7" s="121" t="str">
        <f t="shared" si="0"/>
        <v>W</v>
      </c>
      <c r="E7" s="121"/>
      <c r="F7" s="121"/>
      <c r="G7" s="122">
        <f>Pairings!B7</f>
        <v>1</v>
      </c>
    </row>
    <row r="8" spans="1:8" x14ac:dyDescent="0.3">
      <c r="A8" s="121" t="e">
        <f ca="1">IF(ISNUMBER($G8),INDEX(PlayerDetails!$B:$B,VLOOKUP(ResultsInput!D8,TeamDeclarations!$B$3:$I$202,6+$G8)),"")</f>
        <v>#N/A</v>
      </c>
      <c r="B8" s="121" t="e">
        <f ca="1">IF(ISNUMBER($G8),INDEX(PlayerDetails!$B:$B,VLOOKUP(ResultsInput!E8,TeamDeclarations!$B$3:$I$202,6+$G8)),"")</f>
        <v>#N/A</v>
      </c>
      <c r="C8" s="121" t="str">
        <f>IF(ISNUMBER($G8),VLOOKUP(ResultsInput!C8,ResultsInput!$I$3:$L$6,4,FALSE),"")</f>
        <v>01</v>
      </c>
      <c r="D8" s="121" t="str">
        <f t="shared" si="0"/>
        <v>W</v>
      </c>
      <c r="E8" s="121"/>
      <c r="F8" s="121"/>
      <c r="G8" s="122">
        <f>Pairings!B8</f>
        <v>1</v>
      </c>
    </row>
    <row r="9" spans="1:8" x14ac:dyDescent="0.3">
      <c r="A9" s="121" t="e">
        <f ca="1">IF(ISNUMBER($G9),INDEX(PlayerDetails!$B:$B,VLOOKUP(ResultsInput!D9,TeamDeclarations!$B$3:$I$202,6+$G9)),"")</f>
        <v>#N/A</v>
      </c>
      <c r="B9" s="121" t="e">
        <f ca="1">IF(ISNUMBER($G9),INDEX(PlayerDetails!$B:$B,VLOOKUP(ResultsInput!E9,TeamDeclarations!$B$3:$I$202,6+$G9)),"")</f>
        <v>#N/A</v>
      </c>
      <c r="C9" s="121" t="str">
        <f>IF(ISNUMBER($G9),VLOOKUP(ResultsInput!C9,ResultsInput!$I$3:$L$6,4,FALSE),"")</f>
        <v>01</v>
      </c>
      <c r="D9" s="121" t="str">
        <f t="shared" si="0"/>
        <v>W</v>
      </c>
      <c r="E9" s="121"/>
      <c r="F9" s="121"/>
      <c r="G9" s="122">
        <f>Pairings!B9</f>
        <v>1</v>
      </c>
    </row>
    <row r="10" spans="1:8" x14ac:dyDescent="0.3">
      <c r="A10" s="121" t="e">
        <f ca="1">IF(ISNUMBER($G10),INDEX(PlayerDetails!$B:$B,VLOOKUP(ResultsInput!D10,TeamDeclarations!$B$3:$I$202,6+$G10)),"")</f>
        <v>#N/A</v>
      </c>
      <c r="B10" s="121" t="e">
        <f ca="1">IF(ISNUMBER($G10),INDEX(PlayerDetails!$B:$B,VLOOKUP(ResultsInput!E10,TeamDeclarations!$B$3:$I$202,6+$G10)),"")</f>
        <v>#N/A</v>
      </c>
      <c r="C10" s="121" t="str">
        <f>IF(ISNUMBER($G10),VLOOKUP(ResultsInput!C10,ResultsInput!$I$3:$L$6,4,FALSE),"")</f>
        <v>01</v>
      </c>
      <c r="D10" s="121" t="str">
        <f t="shared" si="0"/>
        <v>W</v>
      </c>
      <c r="E10" s="121"/>
      <c r="F10" s="121"/>
      <c r="G10" s="122">
        <f>Pairings!B10</f>
        <v>1</v>
      </c>
    </row>
    <row r="11" spans="1:8" x14ac:dyDescent="0.3">
      <c r="A11" s="121" t="e">
        <f ca="1">IF(ISNUMBER($G11),INDEX(PlayerDetails!$B:$B,VLOOKUP(ResultsInput!D11,TeamDeclarations!$B$3:$I$202,6+$G11)),"")</f>
        <v>#N/A</v>
      </c>
      <c r="B11" s="121" t="e">
        <f ca="1">IF(ISNUMBER($G11),INDEX(PlayerDetails!$B:$B,VLOOKUP(ResultsInput!E11,TeamDeclarations!$B$3:$I$202,6+$G11)),"")</f>
        <v>#N/A</v>
      </c>
      <c r="C11" s="121" t="str">
        <f>IF(ISNUMBER($G11),VLOOKUP(ResultsInput!C11,ResultsInput!$I$3:$L$6,4,FALSE),"")</f>
        <v>01</v>
      </c>
      <c r="D11" s="121" t="str">
        <f t="shared" si="0"/>
        <v>W</v>
      </c>
      <c r="E11" s="121"/>
      <c r="F11" s="121"/>
      <c r="G11" s="122">
        <f>Pairings!B11</f>
        <v>1</v>
      </c>
    </row>
    <row r="12" spans="1:8" x14ac:dyDescent="0.3">
      <c r="A12" s="121" t="e">
        <f ca="1">IF(ISNUMBER($G12),INDEX(PlayerDetails!$B:$B,VLOOKUP(ResultsInput!D12,TeamDeclarations!$B$3:$I$202,6+$G12)),"")</f>
        <v>#N/A</v>
      </c>
      <c r="B12" s="121" t="e">
        <f ca="1">IF(ISNUMBER($G12),INDEX(PlayerDetails!$B:$B,VLOOKUP(ResultsInput!E12,TeamDeclarations!$B$3:$I$202,6+$G12)),"")</f>
        <v>#N/A</v>
      </c>
      <c r="C12" s="121" t="str">
        <f>IF(ISNUMBER($G12),VLOOKUP(ResultsInput!C12,ResultsInput!$I$3:$L$6,4,FALSE),"")</f>
        <v>01</v>
      </c>
      <c r="D12" s="121" t="str">
        <f t="shared" si="0"/>
        <v>W</v>
      </c>
      <c r="E12" s="121"/>
      <c r="F12" s="121"/>
      <c r="G12" s="122">
        <f>Pairings!B12</f>
        <v>1</v>
      </c>
    </row>
    <row r="13" spans="1:8" x14ac:dyDescent="0.3">
      <c r="A13" s="121" t="e">
        <f ca="1">IF(ISNUMBER($G13),INDEX(PlayerDetails!$B:$B,VLOOKUP(ResultsInput!D13,TeamDeclarations!$B$3:$I$202,6+$G13)),"")</f>
        <v>#N/A</v>
      </c>
      <c r="B13" s="121" t="e">
        <f ca="1">IF(ISNUMBER($G13),INDEX(PlayerDetails!$B:$B,VLOOKUP(ResultsInput!E13,TeamDeclarations!$B$3:$I$202,6+$G13)),"")</f>
        <v>#N/A</v>
      </c>
      <c r="C13" s="121" t="str">
        <f>IF(ISNUMBER($G13),VLOOKUP(ResultsInput!C13,ResultsInput!$I$3:$L$6,4,FALSE),"")</f>
        <v>01</v>
      </c>
      <c r="D13" s="121" t="str">
        <f t="shared" si="0"/>
        <v>W</v>
      </c>
      <c r="E13" s="121"/>
      <c r="F13" s="121"/>
      <c r="G13" s="122">
        <f>Pairings!B13</f>
        <v>1</v>
      </c>
    </row>
    <row r="14" spans="1:8" x14ac:dyDescent="0.3">
      <c r="A14" s="121" t="e">
        <f ca="1">IF(ISNUMBER($G14),INDEX(PlayerDetails!$B:$B,VLOOKUP(ResultsInput!D14,TeamDeclarations!$B$3:$I$202,6+$G14)),"")</f>
        <v>#N/A</v>
      </c>
      <c r="B14" s="121" t="e">
        <f ca="1">IF(ISNUMBER($G14),INDEX(PlayerDetails!$B:$B,VLOOKUP(ResultsInput!E14,TeamDeclarations!$B$3:$I$202,6+$G14)),"")</f>
        <v>#N/A</v>
      </c>
      <c r="C14" s="121" t="str">
        <f>IF(ISNUMBER($G14),VLOOKUP(ResultsInput!C14,ResultsInput!$I$3:$L$6,4,FALSE),"")</f>
        <v>01</v>
      </c>
      <c r="D14" s="121" t="str">
        <f t="shared" si="0"/>
        <v>W</v>
      </c>
      <c r="E14" s="121"/>
      <c r="F14" s="121"/>
      <c r="G14" s="122">
        <f>Pairings!B14</f>
        <v>1</v>
      </c>
    </row>
    <row r="15" spans="1:8" x14ac:dyDescent="0.3">
      <c r="A15" s="121" t="e">
        <f ca="1">IF(ISNUMBER($G15),INDEX(PlayerDetails!$B:$B,VLOOKUP(ResultsInput!D15,TeamDeclarations!$B$3:$I$202,6+$G15)),"")</f>
        <v>#N/A</v>
      </c>
      <c r="B15" s="121" t="e">
        <f ca="1">IF(ISNUMBER($G15),INDEX(PlayerDetails!$B:$B,VLOOKUP(ResultsInput!E15,TeamDeclarations!$B$3:$I$202,6+$G15)),"")</f>
        <v>#N/A</v>
      </c>
      <c r="C15" s="121" t="str">
        <f>IF(ISNUMBER($G15),VLOOKUP(ResultsInput!C15,ResultsInput!$I$3:$L$6,4,FALSE),"")</f>
        <v>01</v>
      </c>
      <c r="D15" s="121" t="str">
        <f t="shared" si="0"/>
        <v>W</v>
      </c>
      <c r="E15" s="121"/>
      <c r="F15" s="121"/>
      <c r="G15" s="122">
        <f>Pairings!B15</f>
        <v>1</v>
      </c>
    </row>
    <row r="16" spans="1:8" x14ac:dyDescent="0.3">
      <c r="A16" s="121" t="e">
        <f ca="1">IF(ISNUMBER($G16),INDEX(PlayerDetails!$B:$B,VLOOKUP(ResultsInput!D16,TeamDeclarations!$B$3:$I$202,6+$G16)),"")</f>
        <v>#N/A</v>
      </c>
      <c r="B16" s="121" t="e">
        <f ca="1">IF(ISNUMBER($G16),INDEX(PlayerDetails!$B:$B,VLOOKUP(ResultsInput!E16,TeamDeclarations!$B$3:$I$202,6+$G16)),"")</f>
        <v>#N/A</v>
      </c>
      <c r="C16" s="121" t="str">
        <f>IF(ISNUMBER($G16),VLOOKUP(ResultsInput!C16,ResultsInput!$I$3:$L$6,4,FALSE),"")</f>
        <v>01</v>
      </c>
      <c r="D16" s="121" t="str">
        <f t="shared" si="0"/>
        <v>W</v>
      </c>
      <c r="E16" s="121"/>
      <c r="F16" s="121"/>
      <c r="G16" s="122">
        <f>Pairings!B16</f>
        <v>1</v>
      </c>
    </row>
    <row r="17" spans="1:7" x14ac:dyDescent="0.3">
      <c r="A17" s="121" t="e">
        <f ca="1">IF(ISNUMBER($G17),INDEX(PlayerDetails!$B:$B,VLOOKUP(ResultsInput!D17,TeamDeclarations!$B$3:$I$202,6+$G17)),"")</f>
        <v>#N/A</v>
      </c>
      <c r="B17" s="121" t="e">
        <f ca="1">IF(ISNUMBER($G17),INDEX(PlayerDetails!$B:$B,VLOOKUP(ResultsInput!E17,TeamDeclarations!$B$3:$I$202,6+$G17)),"")</f>
        <v>#N/A</v>
      </c>
      <c r="C17" s="121" t="str">
        <f>IF(ISNUMBER($G17),VLOOKUP(ResultsInput!C17,ResultsInput!$I$3:$L$6,4,FALSE),"")</f>
        <v>01</v>
      </c>
      <c r="D17" s="121" t="str">
        <f t="shared" si="0"/>
        <v>W</v>
      </c>
      <c r="E17" s="121"/>
      <c r="F17" s="121"/>
      <c r="G17" s="122">
        <f>Pairings!B17</f>
        <v>1</v>
      </c>
    </row>
    <row r="18" spans="1:7" x14ac:dyDescent="0.3">
      <c r="A18" s="121" t="e">
        <f ca="1">IF(ISNUMBER($G18),INDEX(PlayerDetails!$B:$B,VLOOKUP(ResultsInput!D18,TeamDeclarations!$B$3:$I$202,6+$G18)),"")</f>
        <v>#N/A</v>
      </c>
      <c r="B18" s="121" t="e">
        <f ca="1">IF(ISNUMBER($G18),INDEX(PlayerDetails!$B:$B,VLOOKUP(ResultsInput!E18,TeamDeclarations!$B$3:$I$202,6+$G18)),"")</f>
        <v>#N/A</v>
      </c>
      <c r="C18" s="121" t="str">
        <f>IF(ISNUMBER($G18),VLOOKUP(ResultsInput!C18,ResultsInput!$I$3:$L$6,4,FALSE),"")</f>
        <v>01</v>
      </c>
      <c r="D18" s="121" t="str">
        <f t="shared" si="0"/>
        <v>W</v>
      </c>
      <c r="E18" s="121"/>
      <c r="F18" s="121"/>
      <c r="G18" s="122">
        <f>Pairings!B18</f>
        <v>1</v>
      </c>
    </row>
    <row r="19" spans="1:7" x14ac:dyDescent="0.3">
      <c r="A19" s="121" t="e">
        <f ca="1">IF(ISNUMBER($G19),INDEX(PlayerDetails!$B:$B,VLOOKUP(ResultsInput!D19,TeamDeclarations!$B$3:$I$202,6+$G19)),"")</f>
        <v>#N/A</v>
      </c>
      <c r="B19" s="121" t="e">
        <f ca="1">IF(ISNUMBER($G19),INDEX(PlayerDetails!$B:$B,VLOOKUP(ResultsInput!E19,TeamDeclarations!$B$3:$I$202,6+$G19)),"")</f>
        <v>#N/A</v>
      </c>
      <c r="C19" s="121" t="str">
        <f>IF(ISNUMBER($G19),VLOOKUP(ResultsInput!C19,ResultsInput!$I$3:$L$6,4,FALSE),"")</f>
        <v>01</v>
      </c>
      <c r="D19" s="121" t="str">
        <f t="shared" si="0"/>
        <v>W</v>
      </c>
      <c r="E19" s="121"/>
      <c r="F19" s="121"/>
      <c r="G19" s="122">
        <f>Pairings!B19</f>
        <v>1</v>
      </c>
    </row>
    <row r="20" spans="1:7" x14ac:dyDescent="0.3">
      <c r="A20" s="121" t="e">
        <f ca="1">IF(ISNUMBER($G20),INDEX(PlayerDetails!$B:$B,VLOOKUP(ResultsInput!D20,TeamDeclarations!$B$3:$I$202,6+$G20)),"")</f>
        <v>#N/A</v>
      </c>
      <c r="B20" s="121" t="e">
        <f ca="1">IF(ISNUMBER($G20),INDEX(PlayerDetails!$B:$B,VLOOKUP(ResultsInput!E20,TeamDeclarations!$B$3:$I$202,6+$G20)),"")</f>
        <v>#N/A</v>
      </c>
      <c r="C20" s="121" t="str">
        <f>IF(ISNUMBER($G20),VLOOKUP(ResultsInput!C20,ResultsInput!$I$3:$L$6,4,FALSE),"")</f>
        <v>01</v>
      </c>
      <c r="D20" s="121" t="str">
        <f t="shared" si="0"/>
        <v>W</v>
      </c>
      <c r="E20" s="121"/>
      <c r="F20" s="121"/>
      <c r="G20" s="122">
        <f>Pairings!B20</f>
        <v>1</v>
      </c>
    </row>
    <row r="21" spans="1:7" x14ac:dyDescent="0.3">
      <c r="A21" s="121" t="e">
        <f ca="1">IF(ISNUMBER($G21),INDEX(PlayerDetails!$B:$B,VLOOKUP(ResultsInput!D21,TeamDeclarations!$B$3:$I$202,6+$G21)),"")</f>
        <v>#N/A</v>
      </c>
      <c r="B21" s="121" t="e">
        <f ca="1">IF(ISNUMBER($G21),INDEX(PlayerDetails!$B:$B,VLOOKUP(ResultsInput!E21,TeamDeclarations!$B$3:$I$202,6+$G21)),"")</f>
        <v>#N/A</v>
      </c>
      <c r="C21" s="121" t="str">
        <f>IF(ISNUMBER($G21),VLOOKUP(ResultsInput!C21,ResultsInput!$I$3:$L$6,4,FALSE),"")</f>
        <v>01</v>
      </c>
      <c r="D21" s="121" t="str">
        <f t="shared" si="0"/>
        <v>W</v>
      </c>
      <c r="E21" s="121"/>
      <c r="F21" s="121"/>
      <c r="G21" s="122">
        <f>Pairings!B21</f>
        <v>1</v>
      </c>
    </row>
    <row r="22" spans="1:7" x14ac:dyDescent="0.3">
      <c r="A22" s="121" t="e">
        <f ca="1">IF(ISNUMBER($G22),INDEX(PlayerDetails!$B:$B,VLOOKUP(ResultsInput!D22,TeamDeclarations!$B$3:$I$202,6+$G22)),"")</f>
        <v>#N/A</v>
      </c>
      <c r="B22" s="121" t="e">
        <f ca="1">IF(ISNUMBER($G22),INDEX(PlayerDetails!$B:$B,VLOOKUP(ResultsInput!E22,TeamDeclarations!$B$3:$I$202,6+$G22)),"")</f>
        <v>#N/A</v>
      </c>
      <c r="C22" s="121" t="str">
        <f>IF(ISNUMBER($G22),VLOOKUP(ResultsInput!C22,ResultsInput!$I$3:$L$6,4,FALSE),"")</f>
        <v>01</v>
      </c>
      <c r="D22" s="121" t="str">
        <f t="shared" si="0"/>
        <v>W</v>
      </c>
      <c r="E22" s="121"/>
      <c r="F22" s="121"/>
      <c r="G22" s="122">
        <f>Pairings!B22</f>
        <v>1</v>
      </c>
    </row>
    <row r="23" spans="1:7" x14ac:dyDescent="0.3">
      <c r="A23" s="121" t="e">
        <f ca="1">IF(ISNUMBER($G23),INDEX(PlayerDetails!$B:$B,VLOOKUP(ResultsInput!D23,TeamDeclarations!$B$3:$I$202,6+$G23)),"")</f>
        <v>#N/A</v>
      </c>
      <c r="B23" s="121" t="e">
        <f ca="1">IF(ISNUMBER($G23),INDEX(PlayerDetails!$B:$B,VLOOKUP(ResultsInput!E23,TeamDeclarations!$B$3:$I$202,6+$G23)),"")</f>
        <v>#N/A</v>
      </c>
      <c r="C23" s="121" t="str">
        <f>IF(ISNUMBER($G23),VLOOKUP(ResultsInput!C23,ResultsInput!$I$3:$L$6,4,FALSE),"")</f>
        <v>01</v>
      </c>
      <c r="D23" s="121" t="str">
        <f t="shared" si="0"/>
        <v>W</v>
      </c>
      <c r="E23" s="121"/>
      <c r="F23" s="121"/>
      <c r="G23" s="122">
        <f>Pairings!B23</f>
        <v>1</v>
      </c>
    </row>
    <row r="24" spans="1:7" x14ac:dyDescent="0.3">
      <c r="A24" s="121" t="e">
        <f ca="1">IF(ISNUMBER($G24),INDEX(PlayerDetails!$B:$B,VLOOKUP(ResultsInput!D24,TeamDeclarations!$B$3:$I$202,6+$G24)),"")</f>
        <v>#N/A</v>
      </c>
      <c r="B24" s="121" t="e">
        <f ca="1">IF(ISNUMBER($G24),INDEX(PlayerDetails!$B:$B,VLOOKUP(ResultsInput!E24,TeamDeclarations!$B$3:$I$202,6+$G24)),"")</f>
        <v>#N/A</v>
      </c>
      <c r="C24" s="121" t="str">
        <f>IF(ISNUMBER($G24),VLOOKUP(ResultsInput!C24,ResultsInput!$I$3:$L$6,4,FALSE),"")</f>
        <v>01</v>
      </c>
      <c r="D24" s="121" t="str">
        <f t="shared" si="0"/>
        <v>W</v>
      </c>
      <c r="E24" s="121"/>
      <c r="F24" s="121"/>
      <c r="G24" s="122">
        <f>Pairings!B24</f>
        <v>1</v>
      </c>
    </row>
    <row r="25" spans="1:7" x14ac:dyDescent="0.3">
      <c r="A25" s="121" t="e">
        <f ca="1">IF(ISNUMBER($G25),INDEX(PlayerDetails!$B:$B,VLOOKUP(ResultsInput!D25,TeamDeclarations!$B$3:$I$202,6+$G25)),"")</f>
        <v>#N/A</v>
      </c>
      <c r="B25" s="121" t="e">
        <f ca="1">IF(ISNUMBER($G25),INDEX(PlayerDetails!$B:$B,VLOOKUP(ResultsInput!E25,TeamDeclarations!$B$3:$I$202,6+$G25)),"")</f>
        <v>#N/A</v>
      </c>
      <c r="C25" s="121" t="str">
        <f>IF(ISNUMBER($G25),VLOOKUP(ResultsInput!C25,ResultsInput!$I$3:$L$6,4,FALSE),"")</f>
        <v>01</v>
      </c>
      <c r="D25" s="121" t="str">
        <f t="shared" si="0"/>
        <v>W</v>
      </c>
      <c r="E25" s="121"/>
      <c r="F25" s="121"/>
      <c r="G25" s="122">
        <f>Pairings!B25</f>
        <v>1</v>
      </c>
    </row>
    <row r="26" spans="1:7" x14ac:dyDescent="0.3">
      <c r="A26" s="121" t="e">
        <f ca="1">IF(ISNUMBER($G26),INDEX(PlayerDetails!$B:$B,VLOOKUP(ResultsInput!D26,TeamDeclarations!$B$3:$I$202,6+$G26)),"")</f>
        <v>#N/A</v>
      </c>
      <c r="B26" s="121" t="e">
        <f ca="1">IF(ISNUMBER($G26),INDEX(PlayerDetails!$B:$B,VLOOKUP(ResultsInput!E26,TeamDeclarations!$B$3:$I$202,6+$G26)),"")</f>
        <v>#N/A</v>
      </c>
      <c r="C26" s="121" t="str">
        <f>IF(ISNUMBER($G26),VLOOKUP(ResultsInput!C26,ResultsInput!$I$3:$L$6,4,FALSE),"")</f>
        <v>01</v>
      </c>
      <c r="D26" s="121" t="str">
        <f t="shared" si="0"/>
        <v>W</v>
      </c>
      <c r="E26" s="121"/>
      <c r="F26" s="121"/>
      <c r="G26" s="122">
        <f>Pairings!B26</f>
        <v>1</v>
      </c>
    </row>
    <row r="27" spans="1:7" x14ac:dyDescent="0.3">
      <c r="A27" s="121" t="e">
        <f ca="1">IF(ISNUMBER($G27),INDEX(PlayerDetails!$B:$B,VLOOKUP(ResultsInput!D27,TeamDeclarations!$B$3:$I$202,6+$G27)),"")</f>
        <v>#N/A</v>
      </c>
      <c r="B27" s="121" t="e">
        <f ca="1">IF(ISNUMBER($G27),INDEX(PlayerDetails!$B:$B,VLOOKUP(ResultsInput!E27,TeamDeclarations!$B$3:$I$202,6+$G27)),"")</f>
        <v>#N/A</v>
      </c>
      <c r="C27" s="121" t="str">
        <f>IF(ISNUMBER($G27),VLOOKUP(ResultsInput!C27,ResultsInput!$I$3:$L$6,4,FALSE),"")</f>
        <v>01</v>
      </c>
      <c r="D27" s="121" t="str">
        <f t="shared" si="0"/>
        <v>W</v>
      </c>
      <c r="E27" s="121"/>
      <c r="F27" s="121"/>
      <c r="G27" s="122">
        <f>Pairings!B27</f>
        <v>1</v>
      </c>
    </row>
    <row r="28" spans="1:7" x14ac:dyDescent="0.3">
      <c r="A28" s="121" t="e">
        <f ca="1">IF(ISNUMBER($G28),INDEX(PlayerDetails!$B:$B,VLOOKUP(ResultsInput!D28,TeamDeclarations!$B$3:$I$202,6+$G28)),"")</f>
        <v>#N/A</v>
      </c>
      <c r="B28" s="121" t="e">
        <f ca="1">IF(ISNUMBER($G28),INDEX(PlayerDetails!$B:$B,VLOOKUP(ResultsInput!E28,TeamDeclarations!$B$3:$I$202,6+$G28)),"")</f>
        <v>#N/A</v>
      </c>
      <c r="C28" s="121" t="str">
        <f>IF(ISNUMBER($G28),VLOOKUP(ResultsInput!C28,ResultsInput!$I$3:$L$6,4,FALSE),"")</f>
        <v>01</v>
      </c>
      <c r="D28" s="121" t="str">
        <f t="shared" si="0"/>
        <v>W</v>
      </c>
      <c r="E28" s="121"/>
      <c r="F28" s="121"/>
      <c r="G28" s="122">
        <f>Pairings!B28</f>
        <v>1</v>
      </c>
    </row>
    <row r="29" spans="1:7" x14ac:dyDescent="0.3">
      <c r="A29" s="121" t="e">
        <f ca="1">IF(ISNUMBER($G29),INDEX(PlayerDetails!$B:$B,VLOOKUP(ResultsInput!D29,TeamDeclarations!$B$3:$I$202,6+$G29)),"")</f>
        <v>#N/A</v>
      </c>
      <c r="B29" s="121" t="e">
        <f ca="1">IF(ISNUMBER($G29),INDEX(PlayerDetails!$B:$B,VLOOKUP(ResultsInput!E29,TeamDeclarations!$B$3:$I$202,6+$G29)),"")</f>
        <v>#N/A</v>
      </c>
      <c r="C29" s="121" t="str">
        <f>IF(ISNUMBER($G29),VLOOKUP(ResultsInput!C29,ResultsInput!$I$3:$L$6,4,FALSE),"")</f>
        <v>01</v>
      </c>
      <c r="D29" s="121" t="str">
        <f t="shared" si="0"/>
        <v>W</v>
      </c>
      <c r="E29" s="121"/>
      <c r="F29" s="121"/>
      <c r="G29" s="122">
        <f>Pairings!B29</f>
        <v>1</v>
      </c>
    </row>
    <row r="30" spans="1:7" x14ac:dyDescent="0.3">
      <c r="A30" s="121" t="e">
        <f ca="1">IF(ISNUMBER($G30),INDEX(PlayerDetails!$B:$B,VLOOKUP(ResultsInput!D30,TeamDeclarations!$B$3:$I$202,6+$G30)),"")</f>
        <v>#N/A</v>
      </c>
      <c r="B30" s="121" t="e">
        <f ca="1">IF(ISNUMBER($G30),INDEX(PlayerDetails!$B:$B,VLOOKUP(ResultsInput!E30,TeamDeclarations!$B$3:$I$202,6+$G30)),"")</f>
        <v>#N/A</v>
      </c>
      <c r="C30" s="121" t="str">
        <f>IF(ISNUMBER($G30),VLOOKUP(ResultsInput!C30,ResultsInput!$I$3:$L$6,4,FALSE),"")</f>
        <v>01</v>
      </c>
      <c r="D30" s="121" t="str">
        <f t="shared" si="0"/>
        <v>W</v>
      </c>
      <c r="E30" s="121"/>
      <c r="F30" s="121"/>
      <c r="G30" s="122">
        <f>Pairings!B30</f>
        <v>1</v>
      </c>
    </row>
    <row r="31" spans="1:7" x14ac:dyDescent="0.3">
      <c r="A31" s="121" t="e">
        <f ca="1">IF(ISNUMBER($G31),INDEX(PlayerDetails!$B:$B,VLOOKUP(ResultsInput!D31,TeamDeclarations!$B$3:$I$202,6+$G31)),"")</f>
        <v>#N/A</v>
      </c>
      <c r="B31" s="121" t="e">
        <f ca="1">IF(ISNUMBER($G31),INDEX(PlayerDetails!$B:$B,VLOOKUP(ResultsInput!E31,TeamDeclarations!$B$3:$I$202,6+$G31)),"")</f>
        <v>#N/A</v>
      </c>
      <c r="C31" s="121" t="str">
        <f>IF(ISNUMBER($G31),VLOOKUP(ResultsInput!C31,ResultsInput!$I$3:$L$6,4,FALSE),"")</f>
        <v>01</v>
      </c>
      <c r="D31" s="121" t="str">
        <f t="shared" si="0"/>
        <v>W</v>
      </c>
      <c r="E31" s="121"/>
      <c r="F31" s="121"/>
      <c r="G31" s="122">
        <f>Pairings!B31</f>
        <v>1</v>
      </c>
    </row>
    <row r="32" spans="1:7" x14ac:dyDescent="0.3">
      <c r="A32" s="121" t="e">
        <f ca="1">IF(ISNUMBER($G32),INDEX(PlayerDetails!$B:$B,VLOOKUP(ResultsInput!D32,TeamDeclarations!$B$3:$I$202,6+$G32)),"")</f>
        <v>#N/A</v>
      </c>
      <c r="B32" s="121" t="e">
        <f ca="1">IF(ISNUMBER($G32),INDEX(PlayerDetails!$B:$B,VLOOKUP(ResultsInput!E32,TeamDeclarations!$B$3:$I$202,6+$G32)),"")</f>
        <v>#N/A</v>
      </c>
      <c r="C32" s="121" t="str">
        <f>IF(ISNUMBER($G32),VLOOKUP(ResultsInput!C32,ResultsInput!$I$3:$L$6,4,FALSE),"")</f>
        <v>01</v>
      </c>
      <c r="D32" s="121" t="str">
        <f t="shared" si="0"/>
        <v>W</v>
      </c>
      <c r="E32" s="121"/>
      <c r="F32" s="121"/>
      <c r="G32" s="122">
        <f>Pairings!B32</f>
        <v>2</v>
      </c>
    </row>
    <row r="33" spans="1:7" x14ac:dyDescent="0.3">
      <c r="A33" s="121" t="e">
        <f ca="1">IF(ISNUMBER($G33),INDEX(PlayerDetails!$B:$B,VLOOKUP(ResultsInput!D33,TeamDeclarations!$B$3:$I$202,6+$G33)),"")</f>
        <v>#N/A</v>
      </c>
      <c r="B33" s="121" t="e">
        <f ca="1">IF(ISNUMBER($G33),INDEX(PlayerDetails!$B:$B,VLOOKUP(ResultsInput!E33,TeamDeclarations!$B$3:$I$202,6+$G33)),"")</f>
        <v>#N/A</v>
      </c>
      <c r="C33" s="121" t="str">
        <f>IF(ISNUMBER($G33),VLOOKUP(ResultsInput!C33,ResultsInput!$I$3:$L$6,4,FALSE),"")</f>
        <v>01</v>
      </c>
      <c r="D33" s="121" t="str">
        <f t="shared" si="0"/>
        <v>W</v>
      </c>
      <c r="E33" s="121"/>
      <c r="F33" s="121"/>
      <c r="G33" s="122">
        <f>Pairings!B33</f>
        <v>2</v>
      </c>
    </row>
    <row r="34" spans="1:7" x14ac:dyDescent="0.3">
      <c r="A34" s="121" t="e">
        <f ca="1">IF(ISNUMBER($G34),INDEX(PlayerDetails!$B:$B,VLOOKUP(ResultsInput!D34,TeamDeclarations!$B$3:$I$202,6+$G34)),"")</f>
        <v>#N/A</v>
      </c>
      <c r="B34" s="121" t="e">
        <f ca="1">IF(ISNUMBER($G34),INDEX(PlayerDetails!$B:$B,VLOOKUP(ResultsInput!E34,TeamDeclarations!$B$3:$I$202,6+$G34)),"")</f>
        <v>#N/A</v>
      </c>
      <c r="C34" s="121" t="str">
        <f>IF(ISNUMBER($G34),VLOOKUP(ResultsInput!C34,ResultsInput!$I$3:$L$6,4,FALSE),"")</f>
        <v>01</v>
      </c>
      <c r="D34" s="121" t="str">
        <f t="shared" si="0"/>
        <v>W</v>
      </c>
      <c r="E34" s="121"/>
      <c r="F34" s="121"/>
      <c r="G34" s="122">
        <f>Pairings!B34</f>
        <v>2</v>
      </c>
    </row>
    <row r="35" spans="1:7" x14ac:dyDescent="0.3">
      <c r="A35" s="121" t="e">
        <f ca="1">IF(ISNUMBER($G35),INDEX(PlayerDetails!$B:$B,VLOOKUP(ResultsInput!D35,TeamDeclarations!$B$3:$I$202,6+$G35)),"")</f>
        <v>#N/A</v>
      </c>
      <c r="B35" s="121" t="e">
        <f ca="1">IF(ISNUMBER($G35),INDEX(PlayerDetails!$B:$B,VLOOKUP(ResultsInput!E35,TeamDeclarations!$B$3:$I$202,6+$G35)),"")</f>
        <v>#N/A</v>
      </c>
      <c r="C35" s="121" t="str">
        <f>IF(ISNUMBER($G35),VLOOKUP(ResultsInput!C35,ResultsInput!$I$3:$L$6,4,FALSE),"")</f>
        <v>01</v>
      </c>
      <c r="D35" s="121" t="str">
        <f t="shared" si="0"/>
        <v>W</v>
      </c>
      <c r="E35" s="121"/>
      <c r="F35" s="121"/>
      <c r="G35" s="122">
        <f>Pairings!B35</f>
        <v>2</v>
      </c>
    </row>
    <row r="36" spans="1:7" x14ac:dyDescent="0.3">
      <c r="A36" s="121" t="e">
        <f ca="1">IF(ISNUMBER($G36),INDEX(PlayerDetails!$B:$B,VLOOKUP(ResultsInput!D36,TeamDeclarations!$B$3:$I$202,6+$G36)),"")</f>
        <v>#N/A</v>
      </c>
      <c r="B36" s="121" t="e">
        <f ca="1">IF(ISNUMBER($G36),INDEX(PlayerDetails!$B:$B,VLOOKUP(ResultsInput!E36,TeamDeclarations!$B$3:$I$202,6+$G36)),"")</f>
        <v>#N/A</v>
      </c>
      <c r="C36" s="121" t="str">
        <f>IF(ISNUMBER($G36),VLOOKUP(ResultsInput!C36,ResultsInput!$I$3:$L$6,4,FALSE),"")</f>
        <v>01</v>
      </c>
      <c r="D36" s="121" t="str">
        <f t="shared" si="0"/>
        <v>W</v>
      </c>
      <c r="E36" s="121"/>
      <c r="F36" s="121"/>
      <c r="G36" s="122">
        <f>Pairings!B36</f>
        <v>2</v>
      </c>
    </row>
    <row r="37" spans="1:7" x14ac:dyDescent="0.3">
      <c r="A37" s="121" t="e">
        <f ca="1">IF(ISNUMBER($G37),INDEX(PlayerDetails!$B:$B,VLOOKUP(ResultsInput!D37,TeamDeclarations!$B$3:$I$202,6+$G37)),"")</f>
        <v>#N/A</v>
      </c>
      <c r="B37" s="121" t="e">
        <f ca="1">IF(ISNUMBER($G37),INDEX(PlayerDetails!$B:$B,VLOOKUP(ResultsInput!E37,TeamDeclarations!$B$3:$I$202,6+$G37)),"")</f>
        <v>#N/A</v>
      </c>
      <c r="C37" s="121" t="str">
        <f>IF(ISNUMBER($G37),VLOOKUP(ResultsInput!C37,ResultsInput!$I$3:$L$6,4,FALSE),"")</f>
        <v>01</v>
      </c>
      <c r="D37" s="121" t="str">
        <f t="shared" si="0"/>
        <v>W</v>
      </c>
      <c r="E37" s="121"/>
      <c r="F37" s="121"/>
      <c r="G37" s="122">
        <f>Pairings!B37</f>
        <v>2</v>
      </c>
    </row>
    <row r="38" spans="1:7" x14ac:dyDescent="0.3">
      <c r="A38" s="121" t="e">
        <f ca="1">IF(ISNUMBER($G38),INDEX(PlayerDetails!$B:$B,VLOOKUP(ResultsInput!D38,TeamDeclarations!$B$3:$I$202,6+$G38)),"")</f>
        <v>#N/A</v>
      </c>
      <c r="B38" s="121" t="e">
        <f ca="1">IF(ISNUMBER($G38),INDEX(PlayerDetails!$B:$B,VLOOKUP(ResultsInput!E38,TeamDeclarations!$B$3:$I$202,6+$G38)),"")</f>
        <v>#N/A</v>
      </c>
      <c r="C38" s="121" t="str">
        <f>IF(ISNUMBER($G38),VLOOKUP(ResultsInput!C38,ResultsInput!$I$3:$L$6,4,FALSE),"")</f>
        <v>01</v>
      </c>
      <c r="D38" s="121" t="str">
        <f t="shared" si="0"/>
        <v>W</v>
      </c>
      <c r="E38" s="121"/>
      <c r="F38" s="121"/>
      <c r="G38" s="122">
        <f>Pairings!B38</f>
        <v>2</v>
      </c>
    </row>
    <row r="39" spans="1:7" x14ac:dyDescent="0.3">
      <c r="A39" s="121" t="e">
        <f ca="1">IF(ISNUMBER($G39),INDEX(PlayerDetails!$B:$B,VLOOKUP(ResultsInput!D39,TeamDeclarations!$B$3:$I$202,6+$G39)),"")</f>
        <v>#N/A</v>
      </c>
      <c r="B39" s="121" t="e">
        <f ca="1">IF(ISNUMBER($G39),INDEX(PlayerDetails!$B:$B,VLOOKUP(ResultsInput!E39,TeamDeclarations!$B$3:$I$202,6+$G39)),"")</f>
        <v>#N/A</v>
      </c>
      <c r="C39" s="121" t="str">
        <f>IF(ISNUMBER($G39),VLOOKUP(ResultsInput!C39,ResultsInput!$I$3:$L$6,4,FALSE),"")</f>
        <v>01</v>
      </c>
      <c r="D39" s="121" t="str">
        <f t="shared" si="0"/>
        <v>W</v>
      </c>
      <c r="E39" s="121"/>
      <c r="F39" s="121"/>
      <c r="G39" s="122">
        <f>Pairings!B39</f>
        <v>2</v>
      </c>
    </row>
    <row r="40" spans="1:7" x14ac:dyDescent="0.3">
      <c r="A40" s="121" t="e">
        <f ca="1">IF(ISNUMBER($G40),INDEX(PlayerDetails!$B:$B,VLOOKUP(ResultsInput!D40,TeamDeclarations!$B$3:$I$202,6+$G40)),"")</f>
        <v>#N/A</v>
      </c>
      <c r="B40" s="121" t="e">
        <f ca="1">IF(ISNUMBER($G40),INDEX(PlayerDetails!$B:$B,VLOOKUP(ResultsInput!E40,TeamDeclarations!$B$3:$I$202,6+$G40)),"")</f>
        <v>#N/A</v>
      </c>
      <c r="C40" s="121" t="str">
        <f>IF(ISNUMBER($G40),VLOOKUP(ResultsInput!C40,ResultsInput!$I$3:$L$6,4,FALSE),"")</f>
        <v>01</v>
      </c>
      <c r="D40" s="121" t="str">
        <f t="shared" si="0"/>
        <v>W</v>
      </c>
      <c r="E40" s="121"/>
      <c r="F40" s="121"/>
      <c r="G40" s="122">
        <f>Pairings!B40</f>
        <v>2</v>
      </c>
    </row>
    <row r="41" spans="1:7" x14ac:dyDescent="0.3">
      <c r="A41" s="121" t="e">
        <f ca="1">IF(ISNUMBER($G41),INDEX(PlayerDetails!$B:$B,VLOOKUP(ResultsInput!D41,TeamDeclarations!$B$3:$I$202,6+$G41)),"")</f>
        <v>#N/A</v>
      </c>
      <c r="B41" s="121" t="e">
        <f ca="1">IF(ISNUMBER($G41),INDEX(PlayerDetails!$B:$B,VLOOKUP(ResultsInput!E41,TeamDeclarations!$B$3:$I$202,6+$G41)),"")</f>
        <v>#N/A</v>
      </c>
      <c r="C41" s="121" t="str">
        <f>IF(ISNUMBER($G41),VLOOKUP(ResultsInput!C41,ResultsInput!$I$3:$L$6,4,FALSE),"")</f>
        <v>01</v>
      </c>
      <c r="D41" s="121" t="str">
        <f t="shared" si="0"/>
        <v>W</v>
      </c>
      <c r="E41" s="121"/>
      <c r="F41" s="121"/>
      <c r="G41" s="122">
        <f>Pairings!B41</f>
        <v>2</v>
      </c>
    </row>
    <row r="42" spans="1:7" x14ac:dyDescent="0.3">
      <c r="A42" s="121" t="e">
        <f ca="1">IF(ISNUMBER($G42),INDEX(PlayerDetails!$B:$B,VLOOKUP(ResultsInput!D42,TeamDeclarations!$B$3:$I$202,6+$G42)),"")</f>
        <v>#N/A</v>
      </c>
      <c r="B42" s="121" t="e">
        <f ca="1">IF(ISNUMBER($G42),INDEX(PlayerDetails!$B:$B,VLOOKUP(ResultsInput!E42,TeamDeclarations!$B$3:$I$202,6+$G42)),"")</f>
        <v>#N/A</v>
      </c>
      <c r="C42" s="121" t="str">
        <f>IF(ISNUMBER($G42),VLOOKUP(ResultsInput!C42,ResultsInput!$I$3:$L$6,4,FALSE),"")</f>
        <v>01</v>
      </c>
      <c r="D42" s="121" t="str">
        <f t="shared" si="0"/>
        <v>W</v>
      </c>
      <c r="E42" s="121"/>
      <c r="F42" s="121"/>
      <c r="G42" s="122">
        <f>Pairings!B42</f>
        <v>2</v>
      </c>
    </row>
    <row r="43" spans="1:7" x14ac:dyDescent="0.3">
      <c r="A43" s="121" t="e">
        <f ca="1">IF(ISNUMBER($G43),INDEX(PlayerDetails!$B:$B,VLOOKUP(ResultsInput!D43,TeamDeclarations!$B$3:$I$202,6+$G43)),"")</f>
        <v>#N/A</v>
      </c>
      <c r="B43" s="121" t="e">
        <f ca="1">IF(ISNUMBER($G43),INDEX(PlayerDetails!$B:$B,VLOOKUP(ResultsInput!E43,TeamDeclarations!$B$3:$I$202,6+$G43)),"")</f>
        <v>#N/A</v>
      </c>
      <c r="C43" s="121" t="str">
        <f>IF(ISNUMBER($G43),VLOOKUP(ResultsInput!C43,ResultsInput!$I$3:$L$6,4,FALSE),"")</f>
        <v>01</v>
      </c>
      <c r="D43" s="121" t="str">
        <f t="shared" si="0"/>
        <v>W</v>
      </c>
      <c r="E43" s="121"/>
      <c r="F43" s="121"/>
      <c r="G43" s="122">
        <f>Pairings!B43</f>
        <v>2</v>
      </c>
    </row>
    <row r="44" spans="1:7" x14ac:dyDescent="0.3">
      <c r="A44" s="121" t="e">
        <f ca="1">IF(ISNUMBER($G44),INDEX(PlayerDetails!$B:$B,VLOOKUP(ResultsInput!D44,TeamDeclarations!$B$3:$I$202,6+$G44)),"")</f>
        <v>#N/A</v>
      </c>
      <c r="B44" s="121" t="e">
        <f ca="1">IF(ISNUMBER($G44),INDEX(PlayerDetails!$B:$B,VLOOKUP(ResultsInput!E44,TeamDeclarations!$B$3:$I$202,6+$G44)),"")</f>
        <v>#N/A</v>
      </c>
      <c r="C44" s="121" t="str">
        <f>IF(ISNUMBER($G44),VLOOKUP(ResultsInput!C44,ResultsInput!$I$3:$L$6,4,FALSE),"")</f>
        <v>01</v>
      </c>
      <c r="D44" s="121" t="str">
        <f t="shared" si="0"/>
        <v>W</v>
      </c>
      <c r="E44" s="121"/>
      <c r="F44" s="121"/>
      <c r="G44" s="122">
        <f>Pairings!B44</f>
        <v>2</v>
      </c>
    </row>
    <row r="45" spans="1:7" x14ac:dyDescent="0.3">
      <c r="A45" s="121" t="e">
        <f ca="1">IF(ISNUMBER($G45),INDEX(PlayerDetails!$B:$B,VLOOKUP(ResultsInput!D45,TeamDeclarations!$B$3:$I$202,6+$G45)),"")</f>
        <v>#N/A</v>
      </c>
      <c r="B45" s="121" t="e">
        <f ca="1">IF(ISNUMBER($G45),INDEX(PlayerDetails!$B:$B,VLOOKUP(ResultsInput!E45,TeamDeclarations!$B$3:$I$202,6+$G45)),"")</f>
        <v>#N/A</v>
      </c>
      <c r="C45" s="121" t="str">
        <f>IF(ISNUMBER($G45),VLOOKUP(ResultsInput!C45,ResultsInput!$I$3:$L$6,4,FALSE),"")</f>
        <v>01</v>
      </c>
      <c r="D45" s="121" t="str">
        <f t="shared" si="0"/>
        <v>W</v>
      </c>
      <c r="E45" s="121"/>
      <c r="F45" s="121"/>
      <c r="G45" s="122">
        <f>Pairings!B45</f>
        <v>2</v>
      </c>
    </row>
    <row r="46" spans="1:7" x14ac:dyDescent="0.3">
      <c r="A46" s="121" t="e">
        <f ca="1">IF(ISNUMBER($G46),INDEX(PlayerDetails!$B:$B,VLOOKUP(ResultsInput!D46,TeamDeclarations!$B$3:$I$202,6+$G46)),"")</f>
        <v>#N/A</v>
      </c>
      <c r="B46" s="121" t="e">
        <f ca="1">IF(ISNUMBER($G46),INDEX(PlayerDetails!$B:$B,VLOOKUP(ResultsInput!E46,TeamDeclarations!$B$3:$I$202,6+$G46)),"")</f>
        <v>#N/A</v>
      </c>
      <c r="C46" s="121" t="str">
        <f>IF(ISNUMBER($G46),VLOOKUP(ResultsInput!C46,ResultsInput!$I$3:$L$6,4,FALSE),"")</f>
        <v>01</v>
      </c>
      <c r="D46" s="121" t="str">
        <f t="shared" si="0"/>
        <v>W</v>
      </c>
      <c r="E46" s="121"/>
      <c r="F46" s="121"/>
      <c r="G46" s="122">
        <f>Pairings!B46</f>
        <v>2</v>
      </c>
    </row>
    <row r="47" spans="1:7" x14ac:dyDescent="0.3">
      <c r="A47" s="121" t="e">
        <f ca="1">IF(ISNUMBER($G47),INDEX(PlayerDetails!$B:$B,VLOOKUP(ResultsInput!D47,TeamDeclarations!$B$3:$I$202,6+$G47)),"")</f>
        <v>#N/A</v>
      </c>
      <c r="B47" s="121" t="e">
        <f ca="1">IF(ISNUMBER($G47),INDEX(PlayerDetails!$B:$B,VLOOKUP(ResultsInput!E47,TeamDeclarations!$B$3:$I$202,6+$G47)),"")</f>
        <v>#N/A</v>
      </c>
      <c r="C47" s="121" t="str">
        <f>IF(ISNUMBER($G47),VLOOKUP(ResultsInput!C47,ResultsInput!$I$3:$L$6,4,FALSE),"")</f>
        <v>01</v>
      </c>
      <c r="D47" s="121" t="str">
        <f t="shared" si="0"/>
        <v>W</v>
      </c>
      <c r="E47" s="121"/>
      <c r="F47" s="121"/>
      <c r="G47" s="122">
        <f>Pairings!B47</f>
        <v>2</v>
      </c>
    </row>
    <row r="48" spans="1:7" x14ac:dyDescent="0.3">
      <c r="A48" s="121" t="e">
        <f ca="1">IF(ISNUMBER($G48),INDEX(PlayerDetails!$B:$B,VLOOKUP(ResultsInput!D48,TeamDeclarations!$B$3:$I$202,6+$G48)),"")</f>
        <v>#N/A</v>
      </c>
      <c r="B48" s="121" t="e">
        <f ca="1">IF(ISNUMBER($G48),INDEX(PlayerDetails!$B:$B,VLOOKUP(ResultsInput!E48,TeamDeclarations!$B$3:$I$202,6+$G48)),"")</f>
        <v>#N/A</v>
      </c>
      <c r="C48" s="121" t="str">
        <f>IF(ISNUMBER($G48),VLOOKUP(ResultsInput!C48,ResultsInput!$I$3:$L$6,4,FALSE),"")</f>
        <v>01</v>
      </c>
      <c r="D48" s="121" t="str">
        <f t="shared" si="0"/>
        <v>W</v>
      </c>
      <c r="E48" s="121"/>
      <c r="F48" s="121"/>
      <c r="G48" s="122">
        <f>Pairings!B48</f>
        <v>2</v>
      </c>
    </row>
    <row r="49" spans="1:7" x14ac:dyDescent="0.3">
      <c r="A49" s="121" t="e">
        <f ca="1">IF(ISNUMBER($G49),INDEX(PlayerDetails!$B:$B,VLOOKUP(ResultsInput!D49,TeamDeclarations!$B$3:$I$202,6+$G49)),"")</f>
        <v>#N/A</v>
      </c>
      <c r="B49" s="121" t="e">
        <f ca="1">IF(ISNUMBER($G49),INDEX(PlayerDetails!$B:$B,VLOOKUP(ResultsInput!E49,TeamDeclarations!$B$3:$I$202,6+$G49)),"")</f>
        <v>#N/A</v>
      </c>
      <c r="C49" s="121" t="str">
        <f>IF(ISNUMBER($G49),VLOOKUP(ResultsInput!C49,ResultsInput!$I$3:$L$6,4,FALSE),"")</f>
        <v>01</v>
      </c>
      <c r="D49" s="121" t="str">
        <f t="shared" si="0"/>
        <v>W</v>
      </c>
      <c r="E49" s="121"/>
      <c r="F49" s="121"/>
      <c r="G49" s="122">
        <f>Pairings!B49</f>
        <v>2</v>
      </c>
    </row>
    <row r="50" spans="1:7" x14ac:dyDescent="0.3">
      <c r="A50" s="121" t="e">
        <f ca="1">IF(ISNUMBER($G50),INDEX(PlayerDetails!$B:$B,VLOOKUP(ResultsInput!D50,TeamDeclarations!$B$3:$I$202,6+$G50)),"")</f>
        <v>#N/A</v>
      </c>
      <c r="B50" s="121" t="e">
        <f ca="1">IF(ISNUMBER($G50),INDEX(PlayerDetails!$B:$B,VLOOKUP(ResultsInput!E50,TeamDeclarations!$B$3:$I$202,6+$G50)),"")</f>
        <v>#N/A</v>
      </c>
      <c r="C50" s="121" t="str">
        <f>IF(ISNUMBER($G50),VLOOKUP(ResultsInput!C50,ResultsInput!$I$3:$L$6,4,FALSE),"")</f>
        <v>01</v>
      </c>
      <c r="D50" s="121" t="str">
        <f t="shared" si="0"/>
        <v>W</v>
      </c>
      <c r="E50" s="121"/>
      <c r="F50" s="121"/>
      <c r="G50" s="122">
        <f>Pairings!B50</f>
        <v>2</v>
      </c>
    </row>
    <row r="51" spans="1:7" x14ac:dyDescent="0.3">
      <c r="A51" s="121" t="e">
        <f ca="1">IF(ISNUMBER($G51),INDEX(PlayerDetails!$B:$B,VLOOKUP(ResultsInput!D51,TeamDeclarations!$B$3:$I$202,6+$G51)),"")</f>
        <v>#N/A</v>
      </c>
      <c r="B51" s="121" t="e">
        <f ca="1">IF(ISNUMBER($G51),INDEX(PlayerDetails!$B:$B,VLOOKUP(ResultsInput!E51,TeamDeclarations!$B$3:$I$202,6+$G51)),"")</f>
        <v>#N/A</v>
      </c>
      <c r="C51" s="121" t="str">
        <f>IF(ISNUMBER($G51),VLOOKUP(ResultsInput!C51,ResultsInput!$I$3:$L$6,4,FALSE),"")</f>
        <v>01</v>
      </c>
      <c r="D51" s="121" t="str">
        <f t="shared" si="0"/>
        <v>W</v>
      </c>
      <c r="E51" s="121"/>
      <c r="F51" s="121"/>
      <c r="G51" s="122">
        <f>Pairings!B51</f>
        <v>2</v>
      </c>
    </row>
    <row r="52" spans="1:7" x14ac:dyDescent="0.3">
      <c r="A52" s="121" t="e">
        <f ca="1">IF(ISNUMBER($G52),INDEX(PlayerDetails!$B:$B,VLOOKUP(ResultsInput!D52,TeamDeclarations!$B$3:$I$202,6+$G52)),"")</f>
        <v>#N/A</v>
      </c>
      <c r="B52" s="121" t="e">
        <f ca="1">IF(ISNUMBER($G52),INDEX(PlayerDetails!$B:$B,VLOOKUP(ResultsInput!E52,TeamDeclarations!$B$3:$I$202,6+$G52)),"")</f>
        <v>#N/A</v>
      </c>
      <c r="C52" s="121" t="str">
        <f>IF(ISNUMBER($G52),VLOOKUP(ResultsInput!C52,ResultsInput!$I$3:$L$6,4,FALSE),"")</f>
        <v>01</v>
      </c>
      <c r="D52" s="121" t="str">
        <f t="shared" si="0"/>
        <v>W</v>
      </c>
      <c r="E52" s="121"/>
      <c r="F52" s="121"/>
      <c r="G52" s="122">
        <f>Pairings!B52</f>
        <v>2</v>
      </c>
    </row>
    <row r="53" spans="1:7" x14ac:dyDescent="0.3">
      <c r="A53" s="121" t="e">
        <f ca="1">IF(ISNUMBER($G53),INDEX(PlayerDetails!$B:$B,VLOOKUP(ResultsInput!D53,TeamDeclarations!$B$3:$I$202,6+$G53)),"")</f>
        <v>#N/A</v>
      </c>
      <c r="B53" s="121" t="e">
        <f ca="1">IF(ISNUMBER($G53),INDEX(PlayerDetails!$B:$B,VLOOKUP(ResultsInput!E53,TeamDeclarations!$B$3:$I$202,6+$G53)),"")</f>
        <v>#N/A</v>
      </c>
      <c r="C53" s="121" t="str">
        <f>IF(ISNUMBER($G53),VLOOKUP(ResultsInput!C53,ResultsInput!$I$3:$L$6,4,FALSE),"")</f>
        <v>01</v>
      </c>
      <c r="D53" s="121" t="str">
        <f t="shared" si="0"/>
        <v>W</v>
      </c>
      <c r="E53" s="121"/>
      <c r="F53" s="121"/>
      <c r="G53" s="122">
        <f>Pairings!B53</f>
        <v>2</v>
      </c>
    </row>
    <row r="54" spans="1:7" x14ac:dyDescent="0.3">
      <c r="A54" s="121" t="e">
        <f ca="1">IF(ISNUMBER($G54),INDEX(PlayerDetails!$B:$B,VLOOKUP(ResultsInput!D54,TeamDeclarations!$B$3:$I$202,6+$G54)),"")</f>
        <v>#N/A</v>
      </c>
      <c r="B54" s="121" t="e">
        <f ca="1">IF(ISNUMBER($G54),INDEX(PlayerDetails!$B:$B,VLOOKUP(ResultsInput!E54,TeamDeclarations!$B$3:$I$202,6+$G54)),"")</f>
        <v>#N/A</v>
      </c>
      <c r="C54" s="121" t="str">
        <f>IF(ISNUMBER($G54),VLOOKUP(ResultsInput!C54,ResultsInput!$I$3:$L$6,4,FALSE),"")</f>
        <v>01</v>
      </c>
      <c r="D54" s="121" t="str">
        <f t="shared" si="0"/>
        <v>W</v>
      </c>
      <c r="E54" s="121"/>
      <c r="F54" s="121"/>
      <c r="G54" s="122">
        <f>Pairings!B54</f>
        <v>2</v>
      </c>
    </row>
    <row r="55" spans="1:7" x14ac:dyDescent="0.3">
      <c r="A55" s="121" t="e">
        <f ca="1">IF(ISNUMBER($G55),INDEX(PlayerDetails!$B:$B,VLOOKUP(ResultsInput!D55,TeamDeclarations!$B$3:$I$202,6+$G55)),"")</f>
        <v>#N/A</v>
      </c>
      <c r="B55" s="121" t="e">
        <f ca="1">IF(ISNUMBER($G55),INDEX(PlayerDetails!$B:$B,VLOOKUP(ResultsInput!E55,TeamDeclarations!$B$3:$I$202,6+$G55)),"")</f>
        <v>#N/A</v>
      </c>
      <c r="C55" s="121" t="str">
        <f>IF(ISNUMBER($G55),VLOOKUP(ResultsInput!C55,ResultsInput!$I$3:$L$6,4,FALSE),"")</f>
        <v>01</v>
      </c>
      <c r="D55" s="121" t="str">
        <f t="shared" si="0"/>
        <v>W</v>
      </c>
      <c r="E55" s="121"/>
      <c r="F55" s="121"/>
      <c r="G55" s="122">
        <f>Pairings!B55</f>
        <v>2</v>
      </c>
    </row>
    <row r="56" spans="1:7" x14ac:dyDescent="0.3">
      <c r="A56" s="121" t="e">
        <f ca="1">IF(ISNUMBER($G56),INDEX(PlayerDetails!$B:$B,VLOOKUP(ResultsInput!D56,TeamDeclarations!$B$3:$I$202,6+$G56)),"")</f>
        <v>#N/A</v>
      </c>
      <c r="B56" s="121" t="e">
        <f ca="1">IF(ISNUMBER($G56),INDEX(PlayerDetails!$B:$B,VLOOKUP(ResultsInput!E56,TeamDeclarations!$B$3:$I$202,6+$G56)),"")</f>
        <v>#N/A</v>
      </c>
      <c r="C56" s="121" t="str">
        <f>IF(ISNUMBER($G56),VLOOKUP(ResultsInput!C56,ResultsInput!$I$3:$L$6,4,FALSE),"")</f>
        <v>01</v>
      </c>
      <c r="D56" s="121" t="str">
        <f t="shared" si="0"/>
        <v>W</v>
      </c>
      <c r="E56" s="121"/>
      <c r="F56" s="121"/>
      <c r="G56" s="122">
        <f>Pairings!B56</f>
        <v>2</v>
      </c>
    </row>
    <row r="57" spans="1:7" x14ac:dyDescent="0.3">
      <c r="A57" s="121" t="e">
        <f ca="1">IF(ISNUMBER($G57),INDEX(PlayerDetails!$B:$B,VLOOKUP(ResultsInput!D57,TeamDeclarations!$B$3:$I$202,6+$G57)),"")</f>
        <v>#N/A</v>
      </c>
      <c r="B57" s="121" t="e">
        <f ca="1">IF(ISNUMBER($G57),INDEX(PlayerDetails!$B:$B,VLOOKUP(ResultsInput!E57,TeamDeclarations!$B$3:$I$202,6+$G57)),"")</f>
        <v>#N/A</v>
      </c>
      <c r="C57" s="121" t="str">
        <f>IF(ISNUMBER($G57),VLOOKUP(ResultsInput!C57,ResultsInput!$I$3:$L$6,4,FALSE),"")</f>
        <v>01</v>
      </c>
      <c r="D57" s="121" t="str">
        <f t="shared" si="0"/>
        <v>W</v>
      </c>
      <c r="E57" s="121"/>
      <c r="F57" s="121"/>
      <c r="G57" s="122">
        <f>Pairings!B57</f>
        <v>2</v>
      </c>
    </row>
    <row r="58" spans="1:7" x14ac:dyDescent="0.3">
      <c r="A58" s="121" t="e">
        <f ca="1">IF(ISNUMBER($G58),INDEX(PlayerDetails!$B:$B,VLOOKUP(ResultsInput!D58,TeamDeclarations!$B$3:$I$202,6+$G58)),"")</f>
        <v>#N/A</v>
      </c>
      <c r="B58" s="121" t="e">
        <f ca="1">IF(ISNUMBER($G58),INDEX(PlayerDetails!$B:$B,VLOOKUP(ResultsInput!E58,TeamDeclarations!$B$3:$I$202,6+$G58)),"")</f>
        <v>#N/A</v>
      </c>
      <c r="C58" s="121" t="str">
        <f>IF(ISNUMBER($G58),VLOOKUP(ResultsInput!C58,ResultsInput!$I$3:$L$6,4,FALSE),"")</f>
        <v>01</v>
      </c>
      <c r="D58" s="121" t="str">
        <f t="shared" si="0"/>
        <v>W</v>
      </c>
      <c r="E58" s="121"/>
      <c r="F58" s="121"/>
      <c r="G58" s="122">
        <f>Pairings!B58</f>
        <v>2</v>
      </c>
    </row>
    <row r="59" spans="1:7" x14ac:dyDescent="0.3">
      <c r="A59" s="121" t="e">
        <f ca="1">IF(ISNUMBER($G59),INDEX(PlayerDetails!$B:$B,VLOOKUP(ResultsInput!D59,TeamDeclarations!$B$3:$I$202,6+$G59)),"")</f>
        <v>#N/A</v>
      </c>
      <c r="B59" s="121" t="e">
        <f ca="1">IF(ISNUMBER($G59),INDEX(PlayerDetails!$B:$B,VLOOKUP(ResultsInput!E59,TeamDeclarations!$B$3:$I$202,6+$G59)),"")</f>
        <v>#N/A</v>
      </c>
      <c r="C59" s="121" t="str">
        <f>IF(ISNUMBER($G59),VLOOKUP(ResultsInput!C59,ResultsInput!$I$3:$L$6,4,FALSE),"")</f>
        <v>01</v>
      </c>
      <c r="D59" s="121" t="str">
        <f t="shared" si="0"/>
        <v>W</v>
      </c>
      <c r="E59" s="121"/>
      <c r="F59" s="121"/>
      <c r="G59" s="122">
        <f>Pairings!B59</f>
        <v>2</v>
      </c>
    </row>
    <row r="60" spans="1:7" x14ac:dyDescent="0.3">
      <c r="A60" s="121" t="e">
        <f ca="1">IF(ISNUMBER($G60),INDEX(PlayerDetails!$B:$B,VLOOKUP(ResultsInput!D60,TeamDeclarations!$B$3:$I$202,6+$G60)),"")</f>
        <v>#N/A</v>
      </c>
      <c r="B60" s="121" t="e">
        <f ca="1">IF(ISNUMBER($G60),INDEX(PlayerDetails!$B:$B,VLOOKUP(ResultsInput!E60,TeamDeclarations!$B$3:$I$202,6+$G60)),"")</f>
        <v>#N/A</v>
      </c>
      <c r="C60" s="121" t="str">
        <f>IF(ISNUMBER($G60),VLOOKUP(ResultsInput!C60,ResultsInput!$I$3:$L$6,4,FALSE),"")</f>
        <v>01</v>
      </c>
      <c r="D60" s="121" t="str">
        <f t="shared" si="0"/>
        <v>W</v>
      </c>
      <c r="E60" s="121"/>
      <c r="F60" s="121"/>
      <c r="G60" s="122">
        <f>Pairings!B60</f>
        <v>2</v>
      </c>
    </row>
    <row r="61" spans="1:7" x14ac:dyDescent="0.3">
      <c r="A61" s="121" t="e">
        <f ca="1">IF(ISNUMBER($G61),INDEX(PlayerDetails!$B:$B,VLOOKUP(ResultsInput!D61,TeamDeclarations!$B$3:$I$202,6+$G61)),"")</f>
        <v>#N/A</v>
      </c>
      <c r="B61" s="121" t="e">
        <f ca="1">IF(ISNUMBER($G61),INDEX(PlayerDetails!$B:$B,VLOOKUP(ResultsInput!E61,TeamDeclarations!$B$3:$I$202,6+$G61)),"")</f>
        <v>#N/A</v>
      </c>
      <c r="C61" s="121" t="str">
        <f>IF(ISNUMBER($G61),VLOOKUP(ResultsInput!C61,ResultsInput!$I$3:$L$6,4,FALSE),"")</f>
        <v>01</v>
      </c>
      <c r="D61" s="121" t="str">
        <f t="shared" si="0"/>
        <v>W</v>
      </c>
      <c r="E61" s="121"/>
      <c r="F61" s="121"/>
      <c r="G61" s="122">
        <f>Pairings!B61</f>
        <v>2</v>
      </c>
    </row>
    <row r="62" spans="1:7" x14ac:dyDescent="0.3">
      <c r="A62" s="121" t="str">
        <f>IF(ISNUMBER($G62),INDEX(PlayerDetails!$B:$B,VLOOKUP(ResultsInput!D62,TeamDeclarations!$B$3:$I$202,6+$G62)),"")</f>
        <v/>
      </c>
      <c r="B62" s="121" t="str">
        <f>IF(ISNUMBER($G62),INDEX(PlayerDetails!$B:$B,VLOOKUP(ResultsInput!E62,TeamDeclarations!$B$3:$I$202,6+$G62)),"")</f>
        <v/>
      </c>
      <c r="C62" s="121" t="str">
        <f>IF(ISNUMBER($G62),VLOOKUP(ResultsInput!C62,ResultsInput!$I$3:$L$6,4,FALSE),"")</f>
        <v/>
      </c>
      <c r="D62" s="121" t="str">
        <f t="shared" si="0"/>
        <v/>
      </c>
      <c r="E62" s="121"/>
      <c r="F62" s="121"/>
      <c r="G62" s="122" t="str">
        <f>Pairings!B62</f>
        <v/>
      </c>
    </row>
    <row r="63" spans="1:7" x14ac:dyDescent="0.3">
      <c r="A63" s="121" t="str">
        <f>IF(ISNUMBER($G63),INDEX(PlayerDetails!$B:$B,VLOOKUP(ResultsInput!D63,TeamDeclarations!$B$3:$I$202,6+$G63)),"")</f>
        <v/>
      </c>
      <c r="B63" s="121" t="str">
        <f>IF(ISNUMBER($G63),INDEX(PlayerDetails!$B:$B,VLOOKUP(ResultsInput!E63,TeamDeclarations!$B$3:$I$202,6+$G63)),"")</f>
        <v/>
      </c>
      <c r="C63" s="121" t="str">
        <f>IF(ISNUMBER($G63),VLOOKUP(ResultsInput!C63,ResultsInput!$I$3:$L$6,4,FALSE),"")</f>
        <v/>
      </c>
      <c r="D63" s="121" t="str">
        <f t="shared" si="0"/>
        <v/>
      </c>
      <c r="E63" s="121"/>
      <c r="F63" s="121"/>
      <c r="G63" s="122" t="str">
        <f>Pairings!B63</f>
        <v/>
      </c>
    </row>
    <row r="64" spans="1:7" x14ac:dyDescent="0.3">
      <c r="A64" s="121" t="str">
        <f>IF(ISNUMBER($G64),INDEX(PlayerDetails!$B:$B,VLOOKUP(ResultsInput!D64,TeamDeclarations!$B$3:$I$202,6+$G64)),"")</f>
        <v/>
      </c>
      <c r="B64" s="121" t="str">
        <f>IF(ISNUMBER($G64),INDEX(PlayerDetails!$B:$B,VLOOKUP(ResultsInput!E64,TeamDeclarations!$B$3:$I$202,6+$G64)),"")</f>
        <v/>
      </c>
      <c r="C64" s="121" t="str">
        <f>IF(ISNUMBER($G64),VLOOKUP(ResultsInput!C64,ResultsInput!$I$3:$L$6,4,FALSE),"")</f>
        <v/>
      </c>
      <c r="D64" s="121" t="str">
        <f t="shared" si="0"/>
        <v/>
      </c>
      <c r="E64" s="121"/>
      <c r="F64" s="121"/>
      <c r="G64" s="122" t="str">
        <f>Pairings!B64</f>
        <v/>
      </c>
    </row>
    <row r="65" spans="1:7" x14ac:dyDescent="0.3">
      <c r="A65" s="121" t="str">
        <f>IF(ISNUMBER($G65),INDEX(PlayerDetails!$B:$B,VLOOKUP(ResultsInput!D65,TeamDeclarations!$B$3:$I$202,6+$G65)),"")</f>
        <v/>
      </c>
      <c r="B65" s="121" t="str">
        <f>IF(ISNUMBER($G65),INDEX(PlayerDetails!$B:$B,VLOOKUP(ResultsInput!E65,TeamDeclarations!$B$3:$I$202,6+$G65)),"")</f>
        <v/>
      </c>
      <c r="C65" s="121" t="str">
        <f>IF(ISNUMBER($G65),VLOOKUP(ResultsInput!C65,ResultsInput!$I$3:$L$6,4,FALSE),"")</f>
        <v/>
      </c>
      <c r="D65" s="121" t="str">
        <f t="shared" si="0"/>
        <v/>
      </c>
      <c r="E65" s="121"/>
      <c r="F65" s="121"/>
      <c r="G65" s="122" t="str">
        <f>Pairings!B65</f>
        <v/>
      </c>
    </row>
    <row r="66" spans="1:7" x14ac:dyDescent="0.3">
      <c r="A66" s="121" t="str">
        <f>IF(ISNUMBER($G66),INDEX(PlayerDetails!$B:$B,VLOOKUP(ResultsInput!D66,TeamDeclarations!$B$3:$I$202,6+$G66)),"")</f>
        <v/>
      </c>
      <c r="B66" s="121" t="str">
        <f>IF(ISNUMBER($G66),INDEX(PlayerDetails!$B:$B,VLOOKUP(ResultsInput!E66,TeamDeclarations!$B$3:$I$202,6+$G66)),"")</f>
        <v/>
      </c>
      <c r="C66" s="121" t="str">
        <f>IF(ISNUMBER($G66),VLOOKUP(ResultsInput!C66,ResultsInput!$I$3:$L$6,4,FALSE),"")</f>
        <v/>
      </c>
      <c r="D66" s="121" t="str">
        <f t="shared" ref="D66:D129" si="1">IF(ISNUMBER($G66),"W","")</f>
        <v/>
      </c>
      <c r="E66" s="121"/>
      <c r="F66" s="121"/>
      <c r="G66" s="122" t="str">
        <f>Pairings!B66</f>
        <v/>
      </c>
    </row>
    <row r="67" spans="1:7" x14ac:dyDescent="0.3">
      <c r="A67" s="121" t="str">
        <f>IF(ISNUMBER($G67),INDEX(PlayerDetails!$B:$B,VLOOKUP(ResultsInput!D67,TeamDeclarations!$B$3:$I$202,6+$G67)),"")</f>
        <v/>
      </c>
      <c r="B67" s="121" t="str">
        <f>IF(ISNUMBER($G67),INDEX(PlayerDetails!$B:$B,VLOOKUP(ResultsInput!E67,TeamDeclarations!$B$3:$I$202,6+$G67)),"")</f>
        <v/>
      </c>
      <c r="C67" s="121" t="str">
        <f>IF(ISNUMBER($G67),VLOOKUP(ResultsInput!C67,ResultsInput!$I$3:$L$6,4,FALSE),"")</f>
        <v/>
      </c>
      <c r="D67" s="121" t="str">
        <f t="shared" si="1"/>
        <v/>
      </c>
      <c r="E67" s="121"/>
      <c r="F67" s="121"/>
      <c r="G67" s="122" t="str">
        <f>Pairings!B67</f>
        <v/>
      </c>
    </row>
    <row r="68" spans="1:7" x14ac:dyDescent="0.3">
      <c r="A68" s="121" t="str">
        <f>IF(ISNUMBER($G68),INDEX(PlayerDetails!$B:$B,VLOOKUP(ResultsInput!D68,TeamDeclarations!$B$3:$I$202,6+$G68)),"")</f>
        <v/>
      </c>
      <c r="B68" s="121" t="str">
        <f>IF(ISNUMBER($G68),INDEX(PlayerDetails!$B:$B,VLOOKUP(ResultsInput!E68,TeamDeclarations!$B$3:$I$202,6+$G68)),"")</f>
        <v/>
      </c>
      <c r="C68" s="121" t="str">
        <f>IF(ISNUMBER($G68),VLOOKUP(ResultsInput!C68,ResultsInput!$I$3:$L$6,4,FALSE),"")</f>
        <v/>
      </c>
      <c r="D68" s="121" t="str">
        <f t="shared" si="1"/>
        <v/>
      </c>
      <c r="E68" s="121"/>
      <c r="F68" s="121"/>
      <c r="G68" s="122" t="str">
        <f>Pairings!B68</f>
        <v/>
      </c>
    </row>
    <row r="69" spans="1:7" x14ac:dyDescent="0.3">
      <c r="A69" s="121" t="str">
        <f>IF(ISNUMBER($G69),INDEX(PlayerDetails!$B:$B,VLOOKUP(ResultsInput!D69,TeamDeclarations!$B$3:$I$202,6+$G69)),"")</f>
        <v/>
      </c>
      <c r="B69" s="121" t="str">
        <f>IF(ISNUMBER($G69),INDEX(PlayerDetails!$B:$B,VLOOKUP(ResultsInput!E69,TeamDeclarations!$B$3:$I$202,6+$G69)),"")</f>
        <v/>
      </c>
      <c r="C69" s="121" t="str">
        <f>IF(ISNUMBER($G69),VLOOKUP(ResultsInput!C69,ResultsInput!$I$3:$L$6,4,FALSE),"")</f>
        <v/>
      </c>
      <c r="D69" s="121" t="str">
        <f t="shared" si="1"/>
        <v/>
      </c>
      <c r="E69" s="121"/>
      <c r="F69" s="121"/>
      <c r="G69" s="122" t="str">
        <f>Pairings!B69</f>
        <v/>
      </c>
    </row>
    <row r="70" spans="1:7" x14ac:dyDescent="0.3">
      <c r="A70" s="121" t="str">
        <f>IF(ISNUMBER($G70),INDEX(PlayerDetails!$B:$B,VLOOKUP(ResultsInput!D70,TeamDeclarations!$B$3:$I$202,6+$G70)),"")</f>
        <v/>
      </c>
      <c r="B70" s="121" t="str">
        <f>IF(ISNUMBER($G70),INDEX(PlayerDetails!$B:$B,VLOOKUP(ResultsInput!E70,TeamDeclarations!$B$3:$I$202,6+$G70)),"")</f>
        <v/>
      </c>
      <c r="C70" s="121" t="str">
        <f>IF(ISNUMBER($G70),VLOOKUP(ResultsInput!C70,ResultsInput!$I$3:$L$6,4,FALSE),"")</f>
        <v/>
      </c>
      <c r="D70" s="121" t="str">
        <f t="shared" si="1"/>
        <v/>
      </c>
      <c r="E70" s="121"/>
      <c r="F70" s="121"/>
      <c r="G70" s="122" t="str">
        <f>Pairings!B70</f>
        <v/>
      </c>
    </row>
    <row r="71" spans="1:7" x14ac:dyDescent="0.3">
      <c r="A71" s="121" t="str">
        <f>IF(ISNUMBER($G71),INDEX(PlayerDetails!$B:$B,VLOOKUP(ResultsInput!D71,TeamDeclarations!$B$3:$I$202,6+$G71)),"")</f>
        <v/>
      </c>
      <c r="B71" s="121" t="str">
        <f>IF(ISNUMBER($G71),INDEX(PlayerDetails!$B:$B,VLOOKUP(ResultsInput!E71,TeamDeclarations!$B$3:$I$202,6+$G71)),"")</f>
        <v/>
      </c>
      <c r="C71" s="121" t="str">
        <f>IF(ISNUMBER($G71),VLOOKUP(ResultsInput!C71,ResultsInput!$I$3:$L$6,4,FALSE),"")</f>
        <v/>
      </c>
      <c r="D71" s="121" t="str">
        <f t="shared" si="1"/>
        <v/>
      </c>
      <c r="E71" s="121"/>
      <c r="F71" s="121"/>
      <c r="G71" s="122" t="str">
        <f>Pairings!B71</f>
        <v/>
      </c>
    </row>
    <row r="72" spans="1:7" x14ac:dyDescent="0.3">
      <c r="A72" s="121" t="str">
        <f>IF(ISNUMBER($G72),INDEX(PlayerDetails!$B:$B,VLOOKUP(ResultsInput!D72,TeamDeclarations!$B$3:$I$202,6+$G72)),"")</f>
        <v/>
      </c>
      <c r="B72" s="121" t="str">
        <f>IF(ISNUMBER($G72),INDEX(PlayerDetails!$B:$B,VLOOKUP(ResultsInput!E72,TeamDeclarations!$B$3:$I$202,6+$G72)),"")</f>
        <v/>
      </c>
      <c r="C72" s="121" t="str">
        <f>IF(ISNUMBER($G72),VLOOKUP(ResultsInput!C72,ResultsInput!$I$3:$L$6,4,FALSE),"")</f>
        <v/>
      </c>
      <c r="D72" s="121" t="str">
        <f t="shared" si="1"/>
        <v/>
      </c>
      <c r="E72" s="121"/>
      <c r="F72" s="121"/>
      <c r="G72" s="122" t="str">
        <f>Pairings!B72</f>
        <v/>
      </c>
    </row>
    <row r="73" spans="1:7" x14ac:dyDescent="0.3">
      <c r="A73" s="121" t="str">
        <f>IF(ISNUMBER($G73),INDEX(PlayerDetails!$B:$B,VLOOKUP(ResultsInput!D73,TeamDeclarations!$B$3:$I$202,6+$G73)),"")</f>
        <v/>
      </c>
      <c r="B73" s="121" t="str">
        <f>IF(ISNUMBER($G73),INDEX(PlayerDetails!$B:$B,VLOOKUP(ResultsInput!E73,TeamDeclarations!$B$3:$I$202,6+$G73)),"")</f>
        <v/>
      </c>
      <c r="C73" s="121" t="str">
        <f>IF(ISNUMBER($G73),VLOOKUP(ResultsInput!C73,ResultsInput!$I$3:$L$6,4,FALSE),"")</f>
        <v/>
      </c>
      <c r="D73" s="121" t="str">
        <f t="shared" si="1"/>
        <v/>
      </c>
      <c r="E73" s="121"/>
      <c r="F73" s="121"/>
      <c r="G73" s="122" t="str">
        <f>Pairings!B73</f>
        <v/>
      </c>
    </row>
    <row r="74" spans="1:7" x14ac:dyDescent="0.3">
      <c r="A74" s="121" t="str">
        <f>IF(ISNUMBER($G74),INDEX(PlayerDetails!$B:$B,VLOOKUP(ResultsInput!D74,TeamDeclarations!$B$3:$I$202,6+$G74)),"")</f>
        <v/>
      </c>
      <c r="B74" s="121" t="str">
        <f>IF(ISNUMBER($G74),INDEX(PlayerDetails!$B:$B,VLOOKUP(ResultsInput!E74,TeamDeclarations!$B$3:$I$202,6+$G74)),"")</f>
        <v/>
      </c>
      <c r="C74" s="121" t="str">
        <f>IF(ISNUMBER($G74),VLOOKUP(ResultsInput!C74,ResultsInput!$I$3:$L$6,4,FALSE),"")</f>
        <v/>
      </c>
      <c r="D74" s="121" t="str">
        <f t="shared" si="1"/>
        <v/>
      </c>
      <c r="E74" s="121"/>
      <c r="F74" s="121"/>
      <c r="G74" s="122" t="str">
        <f>Pairings!B74</f>
        <v/>
      </c>
    </row>
    <row r="75" spans="1:7" x14ac:dyDescent="0.3">
      <c r="A75" s="121" t="str">
        <f>IF(ISNUMBER($G75),INDEX(PlayerDetails!$B:$B,VLOOKUP(ResultsInput!D75,TeamDeclarations!$B$3:$I$202,6+$G75)),"")</f>
        <v/>
      </c>
      <c r="B75" s="121" t="str">
        <f>IF(ISNUMBER($G75),INDEX(PlayerDetails!$B:$B,VLOOKUP(ResultsInput!E75,TeamDeclarations!$B$3:$I$202,6+$G75)),"")</f>
        <v/>
      </c>
      <c r="C75" s="121" t="str">
        <f>IF(ISNUMBER($G75),VLOOKUP(ResultsInput!C75,ResultsInput!$I$3:$L$6,4,FALSE),"")</f>
        <v/>
      </c>
      <c r="D75" s="121" t="str">
        <f t="shared" si="1"/>
        <v/>
      </c>
      <c r="E75" s="121"/>
      <c r="F75" s="121"/>
      <c r="G75" s="122" t="str">
        <f>Pairings!B75</f>
        <v/>
      </c>
    </row>
    <row r="76" spans="1:7" x14ac:dyDescent="0.3">
      <c r="A76" s="121" t="str">
        <f>IF(ISNUMBER($G76),INDEX(PlayerDetails!$B:$B,VLOOKUP(ResultsInput!D76,TeamDeclarations!$B$3:$I$202,6+$G76)),"")</f>
        <v/>
      </c>
      <c r="B76" s="121" t="str">
        <f>IF(ISNUMBER($G76),INDEX(PlayerDetails!$B:$B,VLOOKUP(ResultsInput!E76,TeamDeclarations!$B$3:$I$202,6+$G76)),"")</f>
        <v/>
      </c>
      <c r="C76" s="121" t="str">
        <f>IF(ISNUMBER($G76),VLOOKUP(ResultsInput!C76,ResultsInput!$I$3:$L$6,4,FALSE),"")</f>
        <v/>
      </c>
      <c r="D76" s="121" t="str">
        <f t="shared" si="1"/>
        <v/>
      </c>
      <c r="E76" s="121"/>
      <c r="F76" s="121"/>
      <c r="G76" s="122" t="str">
        <f>Pairings!B76</f>
        <v/>
      </c>
    </row>
    <row r="77" spans="1:7" x14ac:dyDescent="0.3">
      <c r="A77" s="121" t="str">
        <f>IF(ISNUMBER($G77),INDEX(PlayerDetails!$B:$B,VLOOKUP(ResultsInput!D77,TeamDeclarations!$B$3:$I$202,6+$G77)),"")</f>
        <v/>
      </c>
      <c r="B77" s="121" t="str">
        <f>IF(ISNUMBER($G77),INDEX(PlayerDetails!$B:$B,VLOOKUP(ResultsInput!E77,TeamDeclarations!$B$3:$I$202,6+$G77)),"")</f>
        <v/>
      </c>
      <c r="C77" s="121" t="str">
        <f>IF(ISNUMBER($G77),VLOOKUP(ResultsInput!C77,ResultsInput!$I$3:$L$6,4,FALSE),"")</f>
        <v/>
      </c>
      <c r="D77" s="121" t="str">
        <f t="shared" si="1"/>
        <v/>
      </c>
      <c r="E77" s="121"/>
      <c r="F77" s="121"/>
      <c r="G77" s="122" t="str">
        <f>Pairings!B77</f>
        <v/>
      </c>
    </row>
    <row r="78" spans="1:7" x14ac:dyDescent="0.3">
      <c r="A78" s="121" t="str">
        <f>IF(ISNUMBER($G78),INDEX(PlayerDetails!$B:$B,VLOOKUP(ResultsInput!D78,TeamDeclarations!$B$3:$I$202,6+$G78)),"")</f>
        <v/>
      </c>
      <c r="B78" s="121" t="str">
        <f>IF(ISNUMBER($G78),INDEX(PlayerDetails!$B:$B,VLOOKUP(ResultsInput!E78,TeamDeclarations!$B$3:$I$202,6+$G78)),"")</f>
        <v/>
      </c>
      <c r="C78" s="121" t="str">
        <f>IF(ISNUMBER($G78),VLOOKUP(ResultsInput!C78,ResultsInput!$I$3:$L$6,4,FALSE),"")</f>
        <v/>
      </c>
      <c r="D78" s="121" t="str">
        <f t="shared" si="1"/>
        <v/>
      </c>
      <c r="E78" s="121"/>
      <c r="F78" s="121"/>
      <c r="G78" s="122" t="str">
        <f>Pairings!B78</f>
        <v/>
      </c>
    </row>
    <row r="79" spans="1:7" x14ac:dyDescent="0.3">
      <c r="A79" s="121" t="str">
        <f>IF(ISNUMBER($G79),INDEX(PlayerDetails!$B:$B,VLOOKUP(ResultsInput!D79,TeamDeclarations!$B$3:$I$202,6+$G79)),"")</f>
        <v/>
      </c>
      <c r="B79" s="121" t="str">
        <f>IF(ISNUMBER($G79),INDEX(PlayerDetails!$B:$B,VLOOKUP(ResultsInput!E79,TeamDeclarations!$B$3:$I$202,6+$G79)),"")</f>
        <v/>
      </c>
      <c r="C79" s="121" t="str">
        <f>IF(ISNUMBER($G79),VLOOKUP(ResultsInput!C79,ResultsInput!$I$3:$L$6,4,FALSE),"")</f>
        <v/>
      </c>
      <c r="D79" s="121" t="str">
        <f t="shared" si="1"/>
        <v/>
      </c>
      <c r="E79" s="121"/>
      <c r="F79" s="121"/>
      <c r="G79" s="122" t="str">
        <f>Pairings!B79</f>
        <v/>
      </c>
    </row>
    <row r="80" spans="1:7" x14ac:dyDescent="0.3">
      <c r="A80" s="121" t="str">
        <f>IF(ISNUMBER($G80),INDEX(PlayerDetails!$B:$B,VLOOKUP(ResultsInput!D80,TeamDeclarations!$B$3:$I$202,6+$G80)),"")</f>
        <v/>
      </c>
      <c r="B80" s="121" t="str">
        <f>IF(ISNUMBER($G80),INDEX(PlayerDetails!$B:$B,VLOOKUP(ResultsInput!E80,TeamDeclarations!$B$3:$I$202,6+$G80)),"")</f>
        <v/>
      </c>
      <c r="C80" s="121" t="str">
        <f>IF(ISNUMBER($G80),VLOOKUP(ResultsInput!C80,ResultsInput!$I$3:$L$6,4,FALSE),"")</f>
        <v/>
      </c>
      <c r="D80" s="121" t="str">
        <f t="shared" si="1"/>
        <v/>
      </c>
      <c r="E80" s="121"/>
      <c r="F80" s="121"/>
      <c r="G80" s="122" t="str">
        <f>Pairings!B80</f>
        <v/>
      </c>
    </row>
    <row r="81" spans="1:7" x14ac:dyDescent="0.3">
      <c r="A81" s="121" t="str">
        <f>IF(ISNUMBER($G81),INDEX(PlayerDetails!$B:$B,VLOOKUP(ResultsInput!D81,TeamDeclarations!$B$3:$I$202,6+$G81)),"")</f>
        <v/>
      </c>
      <c r="B81" s="121" t="str">
        <f>IF(ISNUMBER($G81),INDEX(PlayerDetails!$B:$B,VLOOKUP(ResultsInput!E81,TeamDeclarations!$B$3:$I$202,6+$G81)),"")</f>
        <v/>
      </c>
      <c r="C81" s="121" t="str">
        <f>IF(ISNUMBER($G81),VLOOKUP(ResultsInput!C81,ResultsInput!$I$3:$L$6,4,FALSE),"")</f>
        <v/>
      </c>
      <c r="D81" s="121" t="str">
        <f t="shared" si="1"/>
        <v/>
      </c>
      <c r="E81" s="121"/>
      <c r="F81" s="121"/>
      <c r="G81" s="122" t="str">
        <f>Pairings!B81</f>
        <v/>
      </c>
    </row>
    <row r="82" spans="1:7" x14ac:dyDescent="0.3">
      <c r="A82" s="121" t="str">
        <f>IF(ISNUMBER($G82),INDEX(PlayerDetails!$B:$B,VLOOKUP(ResultsInput!D82,TeamDeclarations!$B$3:$I$202,6+$G82)),"")</f>
        <v/>
      </c>
      <c r="B82" s="121" t="str">
        <f>IF(ISNUMBER($G82),INDEX(PlayerDetails!$B:$B,VLOOKUP(ResultsInput!E82,TeamDeclarations!$B$3:$I$202,6+$G82)),"")</f>
        <v/>
      </c>
      <c r="C82" s="121" t="str">
        <f>IF(ISNUMBER($G82),VLOOKUP(ResultsInput!C82,ResultsInput!$I$3:$L$6,4,FALSE),"")</f>
        <v/>
      </c>
      <c r="D82" s="121" t="str">
        <f t="shared" si="1"/>
        <v/>
      </c>
      <c r="E82" s="121"/>
      <c r="F82" s="121"/>
      <c r="G82" s="122" t="str">
        <f>Pairings!B82</f>
        <v/>
      </c>
    </row>
    <row r="83" spans="1:7" x14ac:dyDescent="0.3">
      <c r="A83" s="121" t="str">
        <f>IF(ISNUMBER($G83),INDEX(PlayerDetails!$B:$B,VLOOKUP(ResultsInput!D83,TeamDeclarations!$B$3:$I$202,6+$G83)),"")</f>
        <v/>
      </c>
      <c r="B83" s="121" t="str">
        <f>IF(ISNUMBER($G83),INDEX(PlayerDetails!$B:$B,VLOOKUP(ResultsInput!E83,TeamDeclarations!$B$3:$I$202,6+$G83)),"")</f>
        <v/>
      </c>
      <c r="C83" s="121" t="str">
        <f>IF(ISNUMBER($G83),VLOOKUP(ResultsInput!C83,ResultsInput!$I$3:$L$6,4,FALSE),"")</f>
        <v/>
      </c>
      <c r="D83" s="121" t="str">
        <f t="shared" si="1"/>
        <v/>
      </c>
      <c r="E83" s="121"/>
      <c r="F83" s="121"/>
      <c r="G83" s="122" t="str">
        <f>Pairings!B83</f>
        <v/>
      </c>
    </row>
    <row r="84" spans="1:7" x14ac:dyDescent="0.3">
      <c r="A84" s="121" t="str">
        <f>IF(ISNUMBER($G84),INDEX(PlayerDetails!$B:$B,VLOOKUP(ResultsInput!D84,TeamDeclarations!$B$3:$I$202,6+$G84)),"")</f>
        <v/>
      </c>
      <c r="B84" s="121" t="str">
        <f>IF(ISNUMBER($G84),INDEX(PlayerDetails!$B:$B,VLOOKUP(ResultsInput!E84,TeamDeclarations!$B$3:$I$202,6+$G84)),"")</f>
        <v/>
      </c>
      <c r="C84" s="121" t="str">
        <f>IF(ISNUMBER($G84),VLOOKUP(ResultsInput!C84,ResultsInput!$I$3:$L$6,4,FALSE),"")</f>
        <v/>
      </c>
      <c r="D84" s="121" t="str">
        <f t="shared" si="1"/>
        <v/>
      </c>
      <c r="E84" s="121"/>
      <c r="F84" s="121"/>
      <c r="G84" s="122" t="str">
        <f>Pairings!B84</f>
        <v/>
      </c>
    </row>
    <row r="85" spans="1:7" x14ac:dyDescent="0.3">
      <c r="A85" s="121" t="str">
        <f>IF(ISNUMBER($G85),INDEX(PlayerDetails!$B:$B,VLOOKUP(ResultsInput!D85,TeamDeclarations!$B$3:$I$202,6+$G85)),"")</f>
        <v/>
      </c>
      <c r="B85" s="121" t="str">
        <f>IF(ISNUMBER($G85),INDEX(PlayerDetails!$B:$B,VLOOKUP(ResultsInput!E85,TeamDeclarations!$B$3:$I$202,6+$G85)),"")</f>
        <v/>
      </c>
      <c r="C85" s="121" t="str">
        <f>IF(ISNUMBER($G85),VLOOKUP(ResultsInput!C85,ResultsInput!$I$3:$L$6,4,FALSE),"")</f>
        <v/>
      </c>
      <c r="D85" s="121" t="str">
        <f t="shared" si="1"/>
        <v/>
      </c>
      <c r="E85" s="121"/>
      <c r="F85" s="121"/>
      <c r="G85" s="122" t="str">
        <f>Pairings!B85</f>
        <v/>
      </c>
    </row>
    <row r="86" spans="1:7" x14ac:dyDescent="0.3">
      <c r="A86" s="121" t="str">
        <f>IF(ISNUMBER($G86),INDEX(PlayerDetails!$B:$B,VLOOKUP(ResultsInput!D86,TeamDeclarations!$B$3:$I$202,6+$G86)),"")</f>
        <v/>
      </c>
      <c r="B86" s="121" t="str">
        <f>IF(ISNUMBER($G86),INDEX(PlayerDetails!$B:$B,VLOOKUP(ResultsInput!E86,TeamDeclarations!$B$3:$I$202,6+$G86)),"")</f>
        <v/>
      </c>
      <c r="C86" s="121" t="str">
        <f>IF(ISNUMBER($G86),VLOOKUP(ResultsInput!C86,ResultsInput!$I$3:$L$6,4,FALSE),"")</f>
        <v/>
      </c>
      <c r="D86" s="121" t="str">
        <f t="shared" si="1"/>
        <v/>
      </c>
      <c r="E86" s="121"/>
      <c r="F86" s="121"/>
      <c r="G86" s="122" t="str">
        <f>Pairings!B86</f>
        <v/>
      </c>
    </row>
    <row r="87" spans="1:7" x14ac:dyDescent="0.3">
      <c r="A87" s="121" t="str">
        <f>IF(ISNUMBER($G87),INDEX(PlayerDetails!$B:$B,VLOOKUP(ResultsInput!D87,TeamDeclarations!$B$3:$I$202,6+$G87)),"")</f>
        <v/>
      </c>
      <c r="B87" s="121" t="str">
        <f>IF(ISNUMBER($G87),INDEX(PlayerDetails!$B:$B,VLOOKUP(ResultsInput!E87,TeamDeclarations!$B$3:$I$202,6+$G87)),"")</f>
        <v/>
      </c>
      <c r="C87" s="121" t="str">
        <f>IF(ISNUMBER($G87),VLOOKUP(ResultsInput!C87,ResultsInput!$I$3:$L$6,4,FALSE),"")</f>
        <v/>
      </c>
      <c r="D87" s="121" t="str">
        <f t="shared" si="1"/>
        <v/>
      </c>
      <c r="E87" s="121"/>
      <c r="F87" s="121"/>
      <c r="G87" s="122" t="str">
        <f>Pairings!B87</f>
        <v/>
      </c>
    </row>
    <row r="88" spans="1:7" x14ac:dyDescent="0.3">
      <c r="A88" s="121" t="str">
        <f>IF(ISNUMBER($G88),INDEX(PlayerDetails!$B:$B,VLOOKUP(ResultsInput!D88,TeamDeclarations!$B$3:$I$202,6+$G88)),"")</f>
        <v/>
      </c>
      <c r="B88" s="121" t="str">
        <f>IF(ISNUMBER($G88),INDEX(PlayerDetails!$B:$B,VLOOKUP(ResultsInput!E88,TeamDeclarations!$B$3:$I$202,6+$G88)),"")</f>
        <v/>
      </c>
      <c r="C88" s="121" t="str">
        <f>IF(ISNUMBER($G88),VLOOKUP(ResultsInput!C88,ResultsInput!$I$3:$L$6,4,FALSE),"")</f>
        <v/>
      </c>
      <c r="D88" s="121" t="str">
        <f t="shared" si="1"/>
        <v/>
      </c>
      <c r="E88" s="121"/>
      <c r="F88" s="121"/>
      <c r="G88" s="122" t="str">
        <f>Pairings!B88</f>
        <v/>
      </c>
    </row>
    <row r="89" spans="1:7" x14ac:dyDescent="0.3">
      <c r="A89" s="121" t="str">
        <f>IF(ISNUMBER($G89),INDEX(PlayerDetails!$B:$B,VLOOKUP(ResultsInput!D89,TeamDeclarations!$B$3:$I$202,6+$G89)),"")</f>
        <v/>
      </c>
      <c r="B89" s="121" t="str">
        <f>IF(ISNUMBER($G89),INDEX(PlayerDetails!$B:$B,VLOOKUP(ResultsInput!E89,TeamDeclarations!$B$3:$I$202,6+$G89)),"")</f>
        <v/>
      </c>
      <c r="C89" s="121" t="str">
        <f>IF(ISNUMBER($G89),VLOOKUP(ResultsInput!C89,ResultsInput!$I$3:$L$6,4,FALSE),"")</f>
        <v/>
      </c>
      <c r="D89" s="121" t="str">
        <f t="shared" si="1"/>
        <v/>
      </c>
      <c r="E89" s="121"/>
      <c r="F89" s="121"/>
      <c r="G89" s="122" t="str">
        <f>Pairings!B89</f>
        <v/>
      </c>
    </row>
    <row r="90" spans="1:7" x14ac:dyDescent="0.3">
      <c r="A90" s="121" t="str">
        <f>IF(ISNUMBER($G90),INDEX(PlayerDetails!$B:$B,VLOOKUP(ResultsInput!D90,TeamDeclarations!$B$3:$I$202,6+$G90)),"")</f>
        <v/>
      </c>
      <c r="B90" s="121" t="str">
        <f>IF(ISNUMBER($G90),INDEX(PlayerDetails!$B:$B,VLOOKUP(ResultsInput!E90,TeamDeclarations!$B$3:$I$202,6+$G90)),"")</f>
        <v/>
      </c>
      <c r="C90" s="121" t="str">
        <f>IF(ISNUMBER($G90),VLOOKUP(ResultsInput!C90,ResultsInput!$I$3:$L$6,4,FALSE),"")</f>
        <v/>
      </c>
      <c r="D90" s="121" t="str">
        <f t="shared" si="1"/>
        <v/>
      </c>
      <c r="E90" s="121"/>
      <c r="F90" s="121"/>
      <c r="G90" s="122" t="str">
        <f>Pairings!B90</f>
        <v/>
      </c>
    </row>
    <row r="91" spans="1:7" x14ac:dyDescent="0.3">
      <c r="A91" s="121" t="str">
        <f>IF(ISNUMBER($G91),INDEX(PlayerDetails!$B:$B,VLOOKUP(ResultsInput!D91,TeamDeclarations!$B$3:$I$202,6+$G91)),"")</f>
        <v/>
      </c>
      <c r="B91" s="121" t="str">
        <f>IF(ISNUMBER($G91),INDEX(PlayerDetails!$B:$B,VLOOKUP(ResultsInput!E91,TeamDeclarations!$B$3:$I$202,6+$G91)),"")</f>
        <v/>
      </c>
      <c r="C91" s="121" t="str">
        <f>IF(ISNUMBER($G91),VLOOKUP(ResultsInput!C91,ResultsInput!$I$3:$L$6,4,FALSE),"")</f>
        <v/>
      </c>
      <c r="D91" s="121" t="str">
        <f t="shared" si="1"/>
        <v/>
      </c>
      <c r="E91" s="121"/>
      <c r="F91" s="121"/>
      <c r="G91" s="122" t="str">
        <f>Pairings!B91</f>
        <v/>
      </c>
    </row>
    <row r="92" spans="1:7" x14ac:dyDescent="0.3">
      <c r="A92" s="121" t="str">
        <f>IF(ISNUMBER($G92),INDEX(PlayerDetails!$B:$B,VLOOKUP(ResultsInput!D92,TeamDeclarations!$B$3:$I$202,6+$G92)),"")</f>
        <v/>
      </c>
      <c r="B92" s="121" t="str">
        <f>IF(ISNUMBER($G92),INDEX(PlayerDetails!$B:$B,VLOOKUP(ResultsInput!E92,TeamDeclarations!$B$3:$I$202,6+$G92)),"")</f>
        <v/>
      </c>
      <c r="C92" s="121" t="str">
        <f>IF(ISNUMBER($G92),VLOOKUP(ResultsInput!C92,ResultsInput!$I$3:$L$6,4,FALSE),"")</f>
        <v/>
      </c>
      <c r="D92" s="121" t="str">
        <f t="shared" si="1"/>
        <v/>
      </c>
      <c r="E92" s="121"/>
      <c r="F92" s="121"/>
      <c r="G92" s="122" t="str">
        <f>Pairings!B92</f>
        <v/>
      </c>
    </row>
    <row r="93" spans="1:7" x14ac:dyDescent="0.3">
      <c r="A93" s="121" t="str">
        <f>IF(ISNUMBER($G93),INDEX(PlayerDetails!$B:$B,VLOOKUP(ResultsInput!D93,TeamDeclarations!$B$3:$I$202,6+$G93)),"")</f>
        <v/>
      </c>
      <c r="B93" s="121" t="str">
        <f>IF(ISNUMBER($G93),INDEX(PlayerDetails!$B:$B,VLOOKUP(ResultsInput!E93,TeamDeclarations!$B$3:$I$202,6+$G93)),"")</f>
        <v/>
      </c>
      <c r="C93" s="121" t="str">
        <f>IF(ISNUMBER($G93),VLOOKUP(ResultsInput!C93,ResultsInput!$I$3:$L$6,4,FALSE),"")</f>
        <v/>
      </c>
      <c r="D93" s="121" t="str">
        <f t="shared" si="1"/>
        <v/>
      </c>
      <c r="E93" s="121"/>
      <c r="F93" s="121"/>
      <c r="G93" s="122" t="str">
        <f>Pairings!B93</f>
        <v/>
      </c>
    </row>
    <row r="94" spans="1:7" x14ac:dyDescent="0.3">
      <c r="A94" s="121" t="str">
        <f>IF(ISNUMBER($G94),INDEX(PlayerDetails!$B:$B,VLOOKUP(ResultsInput!D94,TeamDeclarations!$B$3:$I$202,6+$G94)),"")</f>
        <v/>
      </c>
      <c r="B94" s="121" t="str">
        <f>IF(ISNUMBER($G94),INDEX(PlayerDetails!$B:$B,VLOOKUP(ResultsInput!E94,TeamDeclarations!$B$3:$I$202,6+$G94)),"")</f>
        <v/>
      </c>
      <c r="C94" s="121" t="str">
        <f>IF(ISNUMBER($G94),VLOOKUP(ResultsInput!C94,ResultsInput!$I$3:$L$6,4,FALSE),"")</f>
        <v/>
      </c>
      <c r="D94" s="121" t="str">
        <f t="shared" si="1"/>
        <v/>
      </c>
      <c r="E94" s="121"/>
      <c r="F94" s="121"/>
      <c r="G94" s="122" t="str">
        <f>Pairings!B94</f>
        <v/>
      </c>
    </row>
    <row r="95" spans="1:7" x14ac:dyDescent="0.3">
      <c r="A95" s="121" t="str">
        <f>IF(ISNUMBER($G95),INDEX(PlayerDetails!$B:$B,VLOOKUP(ResultsInput!D95,TeamDeclarations!$B$3:$I$202,6+$G95)),"")</f>
        <v/>
      </c>
      <c r="B95" s="121" t="str">
        <f>IF(ISNUMBER($G95),INDEX(PlayerDetails!$B:$B,VLOOKUP(ResultsInput!E95,TeamDeclarations!$B$3:$I$202,6+$G95)),"")</f>
        <v/>
      </c>
      <c r="C95" s="121" t="str">
        <f>IF(ISNUMBER($G95),VLOOKUP(ResultsInput!C95,ResultsInput!$I$3:$L$6,4,FALSE),"")</f>
        <v/>
      </c>
      <c r="D95" s="121" t="str">
        <f t="shared" si="1"/>
        <v/>
      </c>
      <c r="E95" s="121"/>
      <c r="F95" s="121"/>
      <c r="G95" s="122" t="str">
        <f>Pairings!B95</f>
        <v/>
      </c>
    </row>
    <row r="96" spans="1:7" x14ac:dyDescent="0.3">
      <c r="A96" s="121" t="str">
        <f>IF(ISNUMBER($G96),INDEX(PlayerDetails!$B:$B,VLOOKUP(ResultsInput!D96,TeamDeclarations!$B$3:$I$202,6+$G96)),"")</f>
        <v/>
      </c>
      <c r="B96" s="121" t="str">
        <f>IF(ISNUMBER($G96),INDEX(PlayerDetails!$B:$B,VLOOKUP(ResultsInput!E96,TeamDeclarations!$B$3:$I$202,6+$G96)),"")</f>
        <v/>
      </c>
      <c r="C96" s="121" t="str">
        <f>IF(ISNUMBER($G96),VLOOKUP(ResultsInput!C96,ResultsInput!$I$3:$L$6,4,FALSE),"")</f>
        <v/>
      </c>
      <c r="D96" s="121" t="str">
        <f t="shared" si="1"/>
        <v/>
      </c>
      <c r="E96" s="121"/>
      <c r="F96" s="121"/>
      <c r="G96" s="122" t="str">
        <f>Pairings!B96</f>
        <v/>
      </c>
    </row>
    <row r="97" spans="1:7" x14ac:dyDescent="0.3">
      <c r="A97" s="121" t="str">
        <f>IF(ISNUMBER($G97),INDEX(PlayerDetails!$B:$B,VLOOKUP(ResultsInput!D97,TeamDeclarations!$B$3:$I$202,6+$G97)),"")</f>
        <v/>
      </c>
      <c r="B97" s="121" t="str">
        <f>IF(ISNUMBER($G97),INDEX(PlayerDetails!$B:$B,VLOOKUP(ResultsInput!E97,TeamDeclarations!$B$3:$I$202,6+$G97)),"")</f>
        <v/>
      </c>
      <c r="C97" s="121" t="str">
        <f>IF(ISNUMBER($G97),VLOOKUP(ResultsInput!C97,ResultsInput!$I$3:$L$6,4,FALSE),"")</f>
        <v/>
      </c>
      <c r="D97" s="121" t="str">
        <f t="shared" si="1"/>
        <v/>
      </c>
      <c r="E97" s="121"/>
      <c r="F97" s="121"/>
      <c r="G97" s="122" t="str">
        <f>Pairings!B97</f>
        <v/>
      </c>
    </row>
    <row r="98" spans="1:7" x14ac:dyDescent="0.3">
      <c r="A98" s="121" t="str">
        <f>IF(ISNUMBER($G98),INDEX(PlayerDetails!$B:$B,VLOOKUP(ResultsInput!D98,TeamDeclarations!$B$3:$I$202,6+$G98)),"")</f>
        <v/>
      </c>
      <c r="B98" s="121" t="str">
        <f>IF(ISNUMBER($G98),INDEX(PlayerDetails!$B:$B,VLOOKUP(ResultsInput!E98,TeamDeclarations!$B$3:$I$202,6+$G98)),"")</f>
        <v/>
      </c>
      <c r="C98" s="121" t="str">
        <f>IF(ISNUMBER($G98),VLOOKUP(ResultsInput!C98,ResultsInput!$I$3:$L$6,4,FALSE),"")</f>
        <v/>
      </c>
      <c r="D98" s="121" t="str">
        <f t="shared" si="1"/>
        <v/>
      </c>
      <c r="E98" s="121"/>
      <c r="F98" s="121"/>
      <c r="G98" s="122" t="str">
        <f>Pairings!B98</f>
        <v/>
      </c>
    </row>
    <row r="99" spans="1:7" x14ac:dyDescent="0.3">
      <c r="A99" s="121" t="str">
        <f>IF(ISNUMBER($G99),INDEX(PlayerDetails!$B:$B,VLOOKUP(ResultsInput!D99,TeamDeclarations!$B$3:$I$202,6+$G99)),"")</f>
        <v/>
      </c>
      <c r="B99" s="121" t="str">
        <f>IF(ISNUMBER($G99),INDEX(PlayerDetails!$B:$B,VLOOKUP(ResultsInput!E99,TeamDeclarations!$B$3:$I$202,6+$G99)),"")</f>
        <v/>
      </c>
      <c r="C99" s="121" t="str">
        <f>IF(ISNUMBER($G99),VLOOKUP(ResultsInput!C99,ResultsInput!$I$3:$L$6,4,FALSE),"")</f>
        <v/>
      </c>
      <c r="D99" s="121" t="str">
        <f t="shared" si="1"/>
        <v/>
      </c>
      <c r="E99" s="121"/>
      <c r="F99" s="121"/>
      <c r="G99" s="122" t="str">
        <f>Pairings!B99</f>
        <v/>
      </c>
    </row>
    <row r="100" spans="1:7" x14ac:dyDescent="0.3">
      <c r="A100" s="121" t="str">
        <f>IF(ISNUMBER($G100),INDEX(PlayerDetails!$B:$B,VLOOKUP(ResultsInput!D100,TeamDeclarations!$B$3:$I$202,6+$G100)),"")</f>
        <v/>
      </c>
      <c r="B100" s="121" t="str">
        <f>IF(ISNUMBER($G100),INDEX(PlayerDetails!$B:$B,VLOOKUP(ResultsInput!E100,TeamDeclarations!$B$3:$I$202,6+$G100)),"")</f>
        <v/>
      </c>
      <c r="C100" s="121" t="str">
        <f>IF(ISNUMBER($G100),VLOOKUP(ResultsInput!C100,ResultsInput!$I$3:$L$6,4,FALSE),"")</f>
        <v/>
      </c>
      <c r="D100" s="121" t="str">
        <f t="shared" si="1"/>
        <v/>
      </c>
      <c r="E100" s="121"/>
      <c r="F100" s="121"/>
      <c r="G100" s="122" t="str">
        <f>Pairings!B100</f>
        <v/>
      </c>
    </row>
    <row r="101" spans="1:7" x14ac:dyDescent="0.3">
      <c r="A101" s="121" t="str">
        <f>IF(ISNUMBER($G101),INDEX(PlayerDetails!$B:$B,VLOOKUP(ResultsInput!D101,TeamDeclarations!$B$3:$I$202,6+$G101)),"")</f>
        <v/>
      </c>
      <c r="B101" s="121" t="str">
        <f>IF(ISNUMBER($G101),INDEX(PlayerDetails!$B:$B,VLOOKUP(ResultsInput!E101,TeamDeclarations!$B$3:$I$202,6+$G101)),"")</f>
        <v/>
      </c>
      <c r="C101" s="121" t="str">
        <f>IF(ISNUMBER($G101),VLOOKUP(ResultsInput!C101,ResultsInput!$I$3:$L$6,4,FALSE),"")</f>
        <v/>
      </c>
      <c r="D101" s="121" t="str">
        <f t="shared" si="1"/>
        <v/>
      </c>
      <c r="E101" s="121"/>
      <c r="F101" s="121"/>
      <c r="G101" s="122" t="str">
        <f>Pairings!B101</f>
        <v/>
      </c>
    </row>
    <row r="102" spans="1:7" x14ac:dyDescent="0.3">
      <c r="A102" s="121" t="str">
        <f>IF(ISNUMBER($G102),INDEX(PlayerDetails!$B:$B,VLOOKUP(ResultsInput!D102,TeamDeclarations!$B$3:$I$202,6+$G102)),"")</f>
        <v/>
      </c>
      <c r="B102" s="121" t="str">
        <f>IF(ISNUMBER($G102),INDEX(PlayerDetails!$B:$B,VLOOKUP(ResultsInput!E102,TeamDeclarations!$B$3:$I$202,6+$G102)),"")</f>
        <v/>
      </c>
      <c r="C102" s="121" t="str">
        <f>IF(ISNUMBER($G102),VLOOKUP(ResultsInput!C102,ResultsInput!$I$3:$L$6,4,FALSE),"")</f>
        <v/>
      </c>
      <c r="D102" s="121" t="str">
        <f t="shared" si="1"/>
        <v/>
      </c>
      <c r="E102" s="121"/>
      <c r="F102" s="121"/>
      <c r="G102" s="122" t="str">
        <f>Pairings!B102</f>
        <v/>
      </c>
    </row>
    <row r="103" spans="1:7" x14ac:dyDescent="0.3">
      <c r="A103" s="121" t="str">
        <f>IF(ISNUMBER($G103),INDEX(PlayerDetails!$B:$B,VLOOKUP(ResultsInput!D103,TeamDeclarations!$B$3:$I$202,6+$G103)),"")</f>
        <v/>
      </c>
      <c r="B103" s="121" t="str">
        <f>IF(ISNUMBER($G103),INDEX(PlayerDetails!$B:$B,VLOOKUP(ResultsInput!E103,TeamDeclarations!$B$3:$I$202,6+$G103)),"")</f>
        <v/>
      </c>
      <c r="C103" s="121" t="str">
        <f>IF(ISNUMBER($G103),VLOOKUP(ResultsInput!C103,ResultsInput!$I$3:$L$6,4,FALSE),"")</f>
        <v/>
      </c>
      <c r="D103" s="121" t="str">
        <f t="shared" si="1"/>
        <v/>
      </c>
      <c r="E103" s="121"/>
      <c r="F103" s="121"/>
      <c r="G103" s="122" t="str">
        <f>Pairings!B103</f>
        <v/>
      </c>
    </row>
    <row r="104" spans="1:7" x14ac:dyDescent="0.3">
      <c r="A104" s="121" t="str">
        <f>IF(ISNUMBER($G104),INDEX(PlayerDetails!$B:$B,VLOOKUP(ResultsInput!D104,TeamDeclarations!$B$3:$I$202,6+$G104)),"")</f>
        <v/>
      </c>
      <c r="B104" s="121" t="str">
        <f>IF(ISNUMBER($G104),INDEX(PlayerDetails!$B:$B,VLOOKUP(ResultsInput!E104,TeamDeclarations!$B$3:$I$202,6+$G104)),"")</f>
        <v/>
      </c>
      <c r="C104" s="121" t="str">
        <f>IF(ISNUMBER($G104),VLOOKUP(ResultsInput!C104,ResultsInput!$I$3:$L$6,4,FALSE),"")</f>
        <v/>
      </c>
      <c r="D104" s="121" t="str">
        <f t="shared" si="1"/>
        <v/>
      </c>
      <c r="E104" s="121"/>
      <c r="F104" s="121"/>
      <c r="G104" s="122" t="str">
        <f>Pairings!B104</f>
        <v/>
      </c>
    </row>
    <row r="105" spans="1:7" x14ac:dyDescent="0.3">
      <c r="A105" s="121" t="str">
        <f>IF(ISNUMBER($G105),INDEX(PlayerDetails!$B:$B,VLOOKUP(ResultsInput!D105,TeamDeclarations!$B$3:$I$202,6+$G105)),"")</f>
        <v/>
      </c>
      <c r="B105" s="121" t="str">
        <f>IF(ISNUMBER($G105),INDEX(PlayerDetails!$B:$B,VLOOKUP(ResultsInput!E105,TeamDeclarations!$B$3:$I$202,6+$G105)),"")</f>
        <v/>
      </c>
      <c r="C105" s="121" t="str">
        <f>IF(ISNUMBER($G105),VLOOKUP(ResultsInput!C105,ResultsInput!$I$3:$L$6,4,FALSE),"")</f>
        <v/>
      </c>
      <c r="D105" s="121" t="str">
        <f t="shared" si="1"/>
        <v/>
      </c>
      <c r="E105" s="121"/>
      <c r="F105" s="121"/>
      <c r="G105" s="122" t="str">
        <f>Pairings!B105</f>
        <v/>
      </c>
    </row>
    <row r="106" spans="1:7" x14ac:dyDescent="0.3">
      <c r="A106" s="121" t="str">
        <f>IF(ISNUMBER($G106),INDEX(PlayerDetails!$B:$B,VLOOKUP(ResultsInput!D106,TeamDeclarations!$B$3:$I$202,6+$G106)),"")</f>
        <v/>
      </c>
      <c r="B106" s="121" t="str">
        <f>IF(ISNUMBER($G106),INDEX(PlayerDetails!$B:$B,VLOOKUP(ResultsInput!E106,TeamDeclarations!$B$3:$I$202,6+$G106)),"")</f>
        <v/>
      </c>
      <c r="C106" s="121" t="str">
        <f>IF(ISNUMBER($G106),VLOOKUP(ResultsInput!C106,ResultsInput!$I$3:$L$6,4,FALSE),"")</f>
        <v/>
      </c>
      <c r="D106" s="121" t="str">
        <f t="shared" si="1"/>
        <v/>
      </c>
      <c r="E106" s="121"/>
      <c r="F106" s="121"/>
      <c r="G106" s="122" t="str">
        <f>Pairings!B106</f>
        <v/>
      </c>
    </row>
    <row r="107" spans="1:7" x14ac:dyDescent="0.3">
      <c r="A107" s="121" t="str">
        <f>IF(ISNUMBER($G107),INDEX(PlayerDetails!$B:$B,VLOOKUP(ResultsInput!D107,TeamDeclarations!$B$3:$I$202,6+$G107)),"")</f>
        <v/>
      </c>
      <c r="B107" s="121" t="str">
        <f>IF(ISNUMBER($G107),INDEX(PlayerDetails!$B:$B,VLOOKUP(ResultsInput!E107,TeamDeclarations!$B$3:$I$202,6+$G107)),"")</f>
        <v/>
      </c>
      <c r="C107" s="121" t="str">
        <f>IF(ISNUMBER($G107),VLOOKUP(ResultsInput!C107,ResultsInput!$I$3:$L$6,4,FALSE),"")</f>
        <v/>
      </c>
      <c r="D107" s="121" t="str">
        <f t="shared" si="1"/>
        <v/>
      </c>
      <c r="E107" s="121"/>
      <c r="F107" s="121"/>
      <c r="G107" s="122" t="str">
        <f>Pairings!B107</f>
        <v/>
      </c>
    </row>
    <row r="108" spans="1:7" x14ac:dyDescent="0.3">
      <c r="A108" s="121" t="str">
        <f>IF(ISNUMBER($G108),INDEX(PlayerDetails!$B:$B,VLOOKUP(ResultsInput!D108,TeamDeclarations!$B$3:$I$202,6+$G108)),"")</f>
        <v/>
      </c>
      <c r="B108" s="121" t="str">
        <f>IF(ISNUMBER($G108),INDEX(PlayerDetails!$B:$B,VLOOKUP(ResultsInput!E108,TeamDeclarations!$B$3:$I$202,6+$G108)),"")</f>
        <v/>
      </c>
      <c r="C108" s="121" t="str">
        <f>IF(ISNUMBER($G108),VLOOKUP(ResultsInput!C108,ResultsInput!$I$3:$L$6,4,FALSE),"")</f>
        <v/>
      </c>
      <c r="D108" s="121" t="str">
        <f t="shared" si="1"/>
        <v/>
      </c>
      <c r="E108" s="121"/>
      <c r="F108" s="121"/>
      <c r="G108" s="122" t="str">
        <f>Pairings!B108</f>
        <v/>
      </c>
    </row>
    <row r="109" spans="1:7" x14ac:dyDescent="0.3">
      <c r="A109" s="121" t="str">
        <f>IF(ISNUMBER($G109),INDEX(PlayerDetails!$B:$B,VLOOKUP(ResultsInput!D109,TeamDeclarations!$B$3:$I$202,6+$G109)),"")</f>
        <v/>
      </c>
      <c r="B109" s="121" t="str">
        <f>IF(ISNUMBER($G109),INDEX(PlayerDetails!$B:$B,VLOOKUP(ResultsInput!E109,TeamDeclarations!$B$3:$I$202,6+$G109)),"")</f>
        <v/>
      </c>
      <c r="C109" s="121" t="str">
        <f>IF(ISNUMBER($G109),VLOOKUP(ResultsInput!C109,ResultsInput!$I$3:$L$6,4,FALSE),"")</f>
        <v/>
      </c>
      <c r="D109" s="121" t="str">
        <f t="shared" si="1"/>
        <v/>
      </c>
      <c r="E109" s="121"/>
      <c r="F109" s="121"/>
      <c r="G109" s="122" t="str">
        <f>Pairings!B109</f>
        <v/>
      </c>
    </row>
    <row r="110" spans="1:7" x14ac:dyDescent="0.3">
      <c r="A110" s="121" t="str">
        <f>IF(ISNUMBER($G110),INDEX(PlayerDetails!$B:$B,VLOOKUP(ResultsInput!D110,TeamDeclarations!$B$3:$I$202,6+$G110)),"")</f>
        <v/>
      </c>
      <c r="B110" s="121" t="str">
        <f>IF(ISNUMBER($G110),INDEX(PlayerDetails!$B:$B,VLOOKUP(ResultsInput!E110,TeamDeclarations!$B$3:$I$202,6+$G110)),"")</f>
        <v/>
      </c>
      <c r="C110" s="121" t="str">
        <f>IF(ISNUMBER($G110),VLOOKUP(ResultsInput!C110,ResultsInput!$I$3:$L$6,4,FALSE),"")</f>
        <v/>
      </c>
      <c r="D110" s="121" t="str">
        <f t="shared" si="1"/>
        <v/>
      </c>
      <c r="E110" s="121"/>
      <c r="F110" s="121"/>
      <c r="G110" s="122" t="str">
        <f>Pairings!B110</f>
        <v/>
      </c>
    </row>
    <row r="111" spans="1:7" x14ac:dyDescent="0.3">
      <c r="A111" s="121" t="str">
        <f>IF(ISNUMBER($G111),INDEX(PlayerDetails!$B:$B,VLOOKUP(ResultsInput!D111,TeamDeclarations!$B$3:$I$202,6+$G111)),"")</f>
        <v/>
      </c>
      <c r="B111" s="121" t="str">
        <f>IF(ISNUMBER($G111),INDEX(PlayerDetails!$B:$B,VLOOKUP(ResultsInput!E111,TeamDeclarations!$B$3:$I$202,6+$G111)),"")</f>
        <v/>
      </c>
      <c r="C111" s="121" t="str">
        <f>IF(ISNUMBER($G111),VLOOKUP(ResultsInput!C111,ResultsInput!$I$3:$L$6,4,FALSE),"")</f>
        <v/>
      </c>
      <c r="D111" s="121" t="str">
        <f t="shared" si="1"/>
        <v/>
      </c>
      <c r="E111" s="121"/>
      <c r="F111" s="121"/>
      <c r="G111" s="122" t="str">
        <f>Pairings!B111</f>
        <v/>
      </c>
    </row>
    <row r="112" spans="1:7" x14ac:dyDescent="0.3">
      <c r="A112" s="121" t="str">
        <f>IF(ISNUMBER($G112),INDEX(PlayerDetails!$B:$B,VLOOKUP(ResultsInput!D112,TeamDeclarations!$B$3:$I$202,6+$G112)),"")</f>
        <v/>
      </c>
      <c r="B112" s="121" t="str">
        <f>IF(ISNUMBER($G112),INDEX(PlayerDetails!$B:$B,VLOOKUP(ResultsInput!E112,TeamDeclarations!$B$3:$I$202,6+$G112)),"")</f>
        <v/>
      </c>
      <c r="C112" s="121" t="str">
        <f>IF(ISNUMBER($G112),VLOOKUP(ResultsInput!C112,ResultsInput!$I$3:$L$6,4,FALSE),"")</f>
        <v/>
      </c>
      <c r="D112" s="121" t="str">
        <f t="shared" si="1"/>
        <v/>
      </c>
      <c r="E112" s="121"/>
      <c r="F112" s="121"/>
      <c r="G112" s="122" t="str">
        <f>Pairings!B112</f>
        <v/>
      </c>
    </row>
    <row r="113" spans="1:7" x14ac:dyDescent="0.3">
      <c r="A113" s="121" t="str">
        <f>IF(ISNUMBER($G113),INDEX(PlayerDetails!$B:$B,VLOOKUP(ResultsInput!D113,TeamDeclarations!$B$3:$I$202,6+$G113)),"")</f>
        <v/>
      </c>
      <c r="B113" s="121" t="str">
        <f>IF(ISNUMBER($G113),INDEX(PlayerDetails!$B:$B,VLOOKUP(ResultsInput!E113,TeamDeclarations!$B$3:$I$202,6+$G113)),"")</f>
        <v/>
      </c>
      <c r="C113" s="121" t="str">
        <f>IF(ISNUMBER($G113),VLOOKUP(ResultsInput!C113,ResultsInput!$I$3:$L$6,4,FALSE),"")</f>
        <v/>
      </c>
      <c r="D113" s="121" t="str">
        <f t="shared" si="1"/>
        <v/>
      </c>
      <c r="E113" s="121"/>
      <c r="F113" s="121"/>
      <c r="G113" s="122" t="str">
        <f>Pairings!B113</f>
        <v/>
      </c>
    </row>
    <row r="114" spans="1:7" x14ac:dyDescent="0.3">
      <c r="A114" s="121" t="str">
        <f>IF(ISNUMBER($G114),INDEX(PlayerDetails!$B:$B,VLOOKUP(ResultsInput!D114,TeamDeclarations!$B$3:$I$202,6+$G114)),"")</f>
        <v/>
      </c>
      <c r="B114" s="121" t="str">
        <f>IF(ISNUMBER($G114),INDEX(PlayerDetails!$B:$B,VLOOKUP(ResultsInput!E114,TeamDeclarations!$B$3:$I$202,6+$G114)),"")</f>
        <v/>
      </c>
      <c r="C114" s="121" t="str">
        <f>IF(ISNUMBER($G114),VLOOKUP(ResultsInput!C114,ResultsInput!$I$3:$L$6,4,FALSE),"")</f>
        <v/>
      </c>
      <c r="D114" s="121" t="str">
        <f t="shared" si="1"/>
        <v/>
      </c>
      <c r="E114" s="121"/>
      <c r="F114" s="121"/>
      <c r="G114" s="122" t="str">
        <f>Pairings!B114</f>
        <v/>
      </c>
    </row>
    <row r="115" spans="1:7" x14ac:dyDescent="0.3">
      <c r="A115" s="121" t="str">
        <f>IF(ISNUMBER($G115),INDEX(PlayerDetails!$B:$B,VLOOKUP(ResultsInput!D115,TeamDeclarations!$B$3:$I$202,6+$G115)),"")</f>
        <v/>
      </c>
      <c r="B115" s="121" t="str">
        <f>IF(ISNUMBER($G115),INDEX(PlayerDetails!$B:$B,VLOOKUP(ResultsInput!E115,TeamDeclarations!$B$3:$I$202,6+$G115)),"")</f>
        <v/>
      </c>
      <c r="C115" s="121" t="str">
        <f>IF(ISNUMBER($G115),VLOOKUP(ResultsInput!C115,ResultsInput!$I$3:$L$6,4,FALSE),"")</f>
        <v/>
      </c>
      <c r="D115" s="121" t="str">
        <f t="shared" si="1"/>
        <v/>
      </c>
      <c r="E115" s="121"/>
      <c r="F115" s="121"/>
      <c r="G115" s="122" t="str">
        <f>Pairings!B115</f>
        <v/>
      </c>
    </row>
    <row r="116" spans="1:7" x14ac:dyDescent="0.3">
      <c r="A116" s="121" t="str">
        <f>IF(ISNUMBER($G116),INDEX(PlayerDetails!$B:$B,VLOOKUP(ResultsInput!D116,TeamDeclarations!$B$3:$I$202,6+$G116)),"")</f>
        <v/>
      </c>
      <c r="B116" s="121" t="str">
        <f>IF(ISNUMBER($G116),INDEX(PlayerDetails!$B:$B,VLOOKUP(ResultsInput!E116,TeamDeclarations!$B$3:$I$202,6+$G116)),"")</f>
        <v/>
      </c>
      <c r="C116" s="121" t="str">
        <f>IF(ISNUMBER($G116),VLOOKUP(ResultsInput!C116,ResultsInput!$I$3:$L$6,4,FALSE),"")</f>
        <v/>
      </c>
      <c r="D116" s="121" t="str">
        <f t="shared" si="1"/>
        <v/>
      </c>
      <c r="E116" s="121"/>
      <c r="F116" s="121"/>
      <c r="G116" s="122" t="str">
        <f>Pairings!B116</f>
        <v/>
      </c>
    </row>
    <row r="117" spans="1:7" x14ac:dyDescent="0.3">
      <c r="A117" s="121" t="str">
        <f>IF(ISNUMBER($G117),INDEX(PlayerDetails!$B:$B,VLOOKUP(ResultsInput!D117,TeamDeclarations!$B$3:$I$202,6+$G117)),"")</f>
        <v/>
      </c>
      <c r="B117" s="121" t="str">
        <f>IF(ISNUMBER($G117),INDEX(PlayerDetails!$B:$B,VLOOKUP(ResultsInput!E117,TeamDeclarations!$B$3:$I$202,6+$G117)),"")</f>
        <v/>
      </c>
      <c r="C117" s="121" t="str">
        <f>IF(ISNUMBER($G117),VLOOKUP(ResultsInput!C117,ResultsInput!$I$3:$L$6,4,FALSE),"")</f>
        <v/>
      </c>
      <c r="D117" s="121" t="str">
        <f t="shared" si="1"/>
        <v/>
      </c>
      <c r="E117" s="121"/>
      <c r="F117" s="121"/>
      <c r="G117" s="122" t="str">
        <f>Pairings!B117</f>
        <v/>
      </c>
    </row>
    <row r="118" spans="1:7" x14ac:dyDescent="0.3">
      <c r="A118" s="121" t="str">
        <f>IF(ISNUMBER($G118),INDEX(PlayerDetails!$B:$B,VLOOKUP(ResultsInput!D118,TeamDeclarations!$B$3:$I$202,6+$G118)),"")</f>
        <v/>
      </c>
      <c r="B118" s="121" t="str">
        <f>IF(ISNUMBER($G118),INDEX(PlayerDetails!$B:$B,VLOOKUP(ResultsInput!E118,TeamDeclarations!$B$3:$I$202,6+$G118)),"")</f>
        <v/>
      </c>
      <c r="C118" s="121" t="str">
        <f>IF(ISNUMBER($G118),VLOOKUP(ResultsInput!C118,ResultsInput!$I$3:$L$6,4,FALSE),"")</f>
        <v/>
      </c>
      <c r="D118" s="121" t="str">
        <f t="shared" si="1"/>
        <v/>
      </c>
      <c r="E118" s="121"/>
      <c r="F118" s="121"/>
      <c r="G118" s="122" t="str">
        <f>Pairings!B118</f>
        <v/>
      </c>
    </row>
    <row r="119" spans="1:7" x14ac:dyDescent="0.3">
      <c r="A119" s="121" t="str">
        <f>IF(ISNUMBER($G119),INDEX(PlayerDetails!$B:$B,VLOOKUP(ResultsInput!D119,TeamDeclarations!$B$3:$I$202,6+$G119)),"")</f>
        <v/>
      </c>
      <c r="B119" s="121" t="str">
        <f>IF(ISNUMBER($G119),INDEX(PlayerDetails!$B:$B,VLOOKUP(ResultsInput!E119,TeamDeclarations!$B$3:$I$202,6+$G119)),"")</f>
        <v/>
      </c>
      <c r="C119" s="121" t="str">
        <f>IF(ISNUMBER($G119),VLOOKUP(ResultsInput!C119,ResultsInput!$I$3:$L$6,4,FALSE),"")</f>
        <v/>
      </c>
      <c r="D119" s="121" t="str">
        <f t="shared" si="1"/>
        <v/>
      </c>
      <c r="E119" s="121"/>
      <c r="F119" s="121"/>
      <c r="G119" s="122" t="str">
        <f>Pairings!B119</f>
        <v/>
      </c>
    </row>
    <row r="120" spans="1:7" x14ac:dyDescent="0.3">
      <c r="A120" s="121" t="str">
        <f>IF(ISNUMBER($G120),INDEX(PlayerDetails!$B:$B,VLOOKUP(ResultsInput!D120,TeamDeclarations!$B$3:$I$202,6+$G120)),"")</f>
        <v/>
      </c>
      <c r="B120" s="121" t="str">
        <f>IF(ISNUMBER($G120),INDEX(PlayerDetails!$B:$B,VLOOKUP(ResultsInput!E120,TeamDeclarations!$B$3:$I$202,6+$G120)),"")</f>
        <v/>
      </c>
      <c r="C120" s="121" t="str">
        <f>IF(ISNUMBER($G120),VLOOKUP(ResultsInput!C120,ResultsInput!$I$3:$L$6,4,FALSE),"")</f>
        <v/>
      </c>
      <c r="D120" s="121" t="str">
        <f t="shared" si="1"/>
        <v/>
      </c>
      <c r="E120" s="121"/>
      <c r="F120" s="121"/>
      <c r="G120" s="122" t="str">
        <f>Pairings!B120</f>
        <v/>
      </c>
    </row>
    <row r="121" spans="1:7" x14ac:dyDescent="0.3">
      <c r="A121" s="121" t="str">
        <f>IF(ISNUMBER($G121),INDEX(PlayerDetails!$B:$B,VLOOKUP(ResultsInput!D121,TeamDeclarations!$B$3:$I$202,6+$G121)),"")</f>
        <v/>
      </c>
      <c r="B121" s="121" t="str">
        <f>IF(ISNUMBER($G121),INDEX(PlayerDetails!$B:$B,VLOOKUP(ResultsInput!E121,TeamDeclarations!$B$3:$I$202,6+$G121)),"")</f>
        <v/>
      </c>
      <c r="C121" s="121" t="str">
        <f>IF(ISNUMBER($G121),VLOOKUP(ResultsInput!C121,ResultsInput!$I$3:$L$6,4,FALSE),"")</f>
        <v/>
      </c>
      <c r="D121" s="121" t="str">
        <f t="shared" si="1"/>
        <v/>
      </c>
      <c r="E121" s="121"/>
      <c r="F121" s="121"/>
      <c r="G121" s="122" t="str">
        <f>Pairings!B121</f>
        <v/>
      </c>
    </row>
    <row r="122" spans="1:7" x14ac:dyDescent="0.3">
      <c r="A122" s="121" t="str">
        <f>IF(ISNUMBER($G122),INDEX(PlayerDetails!$B:$B,VLOOKUP(ResultsInput!D122,TeamDeclarations!$B$3:$I$202,6+$G122)),"")</f>
        <v/>
      </c>
      <c r="B122" s="121" t="str">
        <f>IF(ISNUMBER($G122),INDEX(PlayerDetails!$B:$B,VLOOKUP(ResultsInput!E122,TeamDeclarations!$B$3:$I$202,6+$G122)),"")</f>
        <v/>
      </c>
      <c r="C122" s="121" t="str">
        <f>IF(ISNUMBER($G122),VLOOKUP(ResultsInput!C122,ResultsInput!$I$3:$L$6,4,FALSE),"")</f>
        <v/>
      </c>
      <c r="D122" s="121" t="str">
        <f t="shared" si="1"/>
        <v/>
      </c>
      <c r="E122" s="121"/>
      <c r="F122" s="121"/>
      <c r="G122" s="122" t="str">
        <f>Pairings!B122</f>
        <v/>
      </c>
    </row>
    <row r="123" spans="1:7" x14ac:dyDescent="0.3">
      <c r="A123" s="121" t="str">
        <f>IF(ISNUMBER($G123),INDEX(PlayerDetails!$B:$B,VLOOKUP(ResultsInput!D123,TeamDeclarations!$B$3:$I$202,6+$G123)),"")</f>
        <v/>
      </c>
      <c r="B123" s="121" t="str">
        <f>IF(ISNUMBER($G123),INDEX(PlayerDetails!$B:$B,VLOOKUP(ResultsInput!E123,TeamDeclarations!$B$3:$I$202,6+$G123)),"")</f>
        <v/>
      </c>
      <c r="C123" s="121" t="str">
        <f>IF(ISNUMBER($G123),VLOOKUP(ResultsInput!C123,ResultsInput!$I$3:$L$6,4,FALSE),"")</f>
        <v/>
      </c>
      <c r="D123" s="121" t="str">
        <f t="shared" si="1"/>
        <v/>
      </c>
      <c r="E123" s="121"/>
      <c r="F123" s="121"/>
      <c r="G123" s="122" t="str">
        <f>Pairings!B123</f>
        <v/>
      </c>
    </row>
    <row r="124" spans="1:7" x14ac:dyDescent="0.3">
      <c r="A124" s="121" t="str">
        <f>IF(ISNUMBER($G124),INDEX(PlayerDetails!$B:$B,VLOOKUP(ResultsInput!D124,TeamDeclarations!$B$3:$I$202,6+$G124)),"")</f>
        <v/>
      </c>
      <c r="B124" s="121" t="str">
        <f>IF(ISNUMBER($G124),INDEX(PlayerDetails!$B:$B,VLOOKUP(ResultsInput!E124,TeamDeclarations!$B$3:$I$202,6+$G124)),"")</f>
        <v/>
      </c>
      <c r="C124" s="121" t="str">
        <f>IF(ISNUMBER($G124),VLOOKUP(ResultsInput!C124,ResultsInput!$I$3:$L$6,4,FALSE),"")</f>
        <v/>
      </c>
      <c r="D124" s="121" t="str">
        <f t="shared" si="1"/>
        <v/>
      </c>
      <c r="E124" s="121"/>
      <c r="F124" s="121"/>
      <c r="G124" s="122" t="str">
        <f>Pairings!B124</f>
        <v/>
      </c>
    </row>
    <row r="125" spans="1:7" x14ac:dyDescent="0.3">
      <c r="A125" s="121" t="str">
        <f>IF(ISNUMBER($G125),INDEX(PlayerDetails!$B:$B,VLOOKUP(ResultsInput!D125,TeamDeclarations!$B$3:$I$202,6+$G125)),"")</f>
        <v/>
      </c>
      <c r="B125" s="121" t="str">
        <f>IF(ISNUMBER($G125),INDEX(PlayerDetails!$B:$B,VLOOKUP(ResultsInput!E125,TeamDeclarations!$B$3:$I$202,6+$G125)),"")</f>
        <v/>
      </c>
      <c r="C125" s="121" t="str">
        <f>IF(ISNUMBER($G125),VLOOKUP(ResultsInput!C125,ResultsInput!$I$3:$L$6,4,FALSE),"")</f>
        <v/>
      </c>
      <c r="D125" s="121" t="str">
        <f t="shared" si="1"/>
        <v/>
      </c>
      <c r="E125" s="121"/>
      <c r="F125" s="121"/>
      <c r="G125" s="122" t="str">
        <f>Pairings!B125</f>
        <v/>
      </c>
    </row>
    <row r="126" spans="1:7" x14ac:dyDescent="0.3">
      <c r="A126" s="121" t="str">
        <f>IF(ISNUMBER($G126),INDEX(PlayerDetails!$B:$B,VLOOKUP(ResultsInput!D126,TeamDeclarations!$B$3:$I$202,6+$G126)),"")</f>
        <v/>
      </c>
      <c r="B126" s="121" t="str">
        <f>IF(ISNUMBER($G126),INDEX(PlayerDetails!$B:$B,VLOOKUP(ResultsInput!E126,TeamDeclarations!$B$3:$I$202,6+$G126)),"")</f>
        <v/>
      </c>
      <c r="C126" s="121" t="str">
        <f>IF(ISNUMBER($G126),VLOOKUP(ResultsInput!C126,ResultsInput!$I$3:$L$6,4,FALSE),"")</f>
        <v/>
      </c>
      <c r="D126" s="121" t="str">
        <f t="shared" si="1"/>
        <v/>
      </c>
      <c r="E126" s="121"/>
      <c r="F126" s="121"/>
      <c r="G126" s="122" t="str">
        <f>Pairings!B126</f>
        <v/>
      </c>
    </row>
    <row r="127" spans="1:7" x14ac:dyDescent="0.3">
      <c r="A127" s="121" t="str">
        <f>IF(ISNUMBER($G127),INDEX(PlayerDetails!$B:$B,VLOOKUP(ResultsInput!D127,TeamDeclarations!$B$3:$I$202,6+$G127)),"")</f>
        <v/>
      </c>
      <c r="B127" s="121" t="str">
        <f>IF(ISNUMBER($G127),INDEX(PlayerDetails!$B:$B,VLOOKUP(ResultsInput!E127,TeamDeclarations!$B$3:$I$202,6+$G127)),"")</f>
        <v/>
      </c>
      <c r="C127" s="121" t="str">
        <f>IF(ISNUMBER($G127),VLOOKUP(ResultsInput!C127,ResultsInput!$I$3:$L$6,4,FALSE),"")</f>
        <v/>
      </c>
      <c r="D127" s="121" t="str">
        <f t="shared" si="1"/>
        <v/>
      </c>
      <c r="E127" s="121"/>
      <c r="F127" s="121"/>
      <c r="G127" s="122" t="str">
        <f>Pairings!B127</f>
        <v/>
      </c>
    </row>
    <row r="128" spans="1:7" x14ac:dyDescent="0.3">
      <c r="A128" s="121" t="str">
        <f>IF(ISNUMBER($G128),INDEX(PlayerDetails!$B:$B,VLOOKUP(ResultsInput!D128,TeamDeclarations!$B$3:$I$202,6+$G128)),"")</f>
        <v/>
      </c>
      <c r="B128" s="121" t="str">
        <f>IF(ISNUMBER($G128),INDEX(PlayerDetails!$B:$B,VLOOKUP(ResultsInput!E128,TeamDeclarations!$B$3:$I$202,6+$G128)),"")</f>
        <v/>
      </c>
      <c r="C128" s="121" t="str">
        <f>IF(ISNUMBER($G128),VLOOKUP(ResultsInput!C128,ResultsInput!$I$3:$L$6,4,FALSE),"")</f>
        <v/>
      </c>
      <c r="D128" s="121" t="str">
        <f t="shared" si="1"/>
        <v/>
      </c>
      <c r="E128" s="121"/>
      <c r="F128" s="121"/>
      <c r="G128" s="122" t="str">
        <f>Pairings!B128</f>
        <v/>
      </c>
    </row>
    <row r="129" spans="1:7" x14ac:dyDescent="0.3">
      <c r="A129" s="121" t="str">
        <f>IF(ISNUMBER($G129),INDEX(PlayerDetails!$B:$B,VLOOKUP(ResultsInput!D129,TeamDeclarations!$B$3:$I$202,6+$G129)),"")</f>
        <v/>
      </c>
      <c r="B129" s="121" t="str">
        <f>IF(ISNUMBER($G129),INDEX(PlayerDetails!$B:$B,VLOOKUP(ResultsInput!E129,TeamDeclarations!$B$3:$I$202,6+$G129)),"")</f>
        <v/>
      </c>
      <c r="C129" s="121" t="str">
        <f>IF(ISNUMBER($G129),VLOOKUP(ResultsInput!C129,ResultsInput!$I$3:$L$6,4,FALSE),"")</f>
        <v/>
      </c>
      <c r="D129" s="121" t="str">
        <f t="shared" si="1"/>
        <v/>
      </c>
      <c r="E129" s="121"/>
      <c r="F129" s="121"/>
      <c r="G129" s="122" t="str">
        <f>Pairings!B129</f>
        <v/>
      </c>
    </row>
    <row r="130" spans="1:7" x14ac:dyDescent="0.3">
      <c r="A130" s="121" t="str">
        <f>IF(ISNUMBER($G130),INDEX(PlayerDetails!$B:$B,VLOOKUP(ResultsInput!D130,TeamDeclarations!$B$3:$I$202,6+$G130)),"")</f>
        <v/>
      </c>
      <c r="B130" s="121" t="str">
        <f>IF(ISNUMBER($G130),INDEX(PlayerDetails!$B:$B,VLOOKUP(ResultsInput!E130,TeamDeclarations!$B$3:$I$202,6+$G130)),"")</f>
        <v/>
      </c>
      <c r="C130" s="121" t="str">
        <f>IF(ISNUMBER($G130),VLOOKUP(ResultsInput!C130,ResultsInput!$I$3:$L$6,4,FALSE),"")</f>
        <v/>
      </c>
      <c r="D130" s="121" t="str">
        <f t="shared" ref="D130:D193" si="2">IF(ISNUMBER($G130),"W","")</f>
        <v/>
      </c>
      <c r="E130" s="121"/>
      <c r="F130" s="121"/>
      <c r="G130" s="122" t="str">
        <f>Pairings!B130</f>
        <v/>
      </c>
    </row>
    <row r="131" spans="1:7" x14ac:dyDescent="0.3">
      <c r="A131" s="121" t="str">
        <f>IF(ISNUMBER($G131),INDEX(PlayerDetails!$B:$B,VLOOKUP(ResultsInput!D131,TeamDeclarations!$B$3:$I$202,6+$G131)),"")</f>
        <v/>
      </c>
      <c r="B131" s="121" t="str">
        <f>IF(ISNUMBER($G131),INDEX(PlayerDetails!$B:$B,VLOOKUP(ResultsInput!E131,TeamDeclarations!$B$3:$I$202,6+$G131)),"")</f>
        <v/>
      </c>
      <c r="C131" s="121" t="str">
        <f>IF(ISNUMBER($G131),VLOOKUP(ResultsInput!C131,ResultsInput!$I$3:$L$6,4,FALSE),"")</f>
        <v/>
      </c>
      <c r="D131" s="121" t="str">
        <f t="shared" si="2"/>
        <v/>
      </c>
      <c r="E131" s="121"/>
      <c r="F131" s="121"/>
      <c r="G131" s="122" t="str">
        <f>Pairings!B131</f>
        <v/>
      </c>
    </row>
    <row r="132" spans="1:7" x14ac:dyDescent="0.3">
      <c r="A132" s="121" t="str">
        <f>IF(ISNUMBER($G132),INDEX(PlayerDetails!$B:$B,VLOOKUP(ResultsInput!D132,TeamDeclarations!$B$3:$I$202,6+$G132)),"")</f>
        <v/>
      </c>
      <c r="B132" s="121" t="str">
        <f>IF(ISNUMBER($G132),INDEX(PlayerDetails!$B:$B,VLOOKUP(ResultsInput!E132,TeamDeclarations!$B$3:$I$202,6+$G132)),"")</f>
        <v/>
      </c>
      <c r="C132" s="121" t="str">
        <f>IF(ISNUMBER($G132),VLOOKUP(ResultsInput!C132,ResultsInput!$I$3:$L$6,4,FALSE),"")</f>
        <v/>
      </c>
      <c r="D132" s="121" t="str">
        <f t="shared" si="2"/>
        <v/>
      </c>
      <c r="E132" s="121"/>
      <c r="F132" s="121"/>
      <c r="G132" s="122" t="str">
        <f>Pairings!B132</f>
        <v/>
      </c>
    </row>
    <row r="133" spans="1:7" x14ac:dyDescent="0.3">
      <c r="A133" s="121" t="str">
        <f>IF(ISNUMBER($G133),INDEX(PlayerDetails!$B:$B,VLOOKUP(ResultsInput!D133,TeamDeclarations!$B$3:$I$202,6+$G133)),"")</f>
        <v/>
      </c>
      <c r="B133" s="121" t="str">
        <f>IF(ISNUMBER($G133),INDEX(PlayerDetails!$B:$B,VLOOKUP(ResultsInput!E133,TeamDeclarations!$B$3:$I$202,6+$G133)),"")</f>
        <v/>
      </c>
      <c r="C133" s="121" t="str">
        <f>IF(ISNUMBER($G133),VLOOKUP(ResultsInput!C133,ResultsInput!$I$3:$L$6,4,FALSE),"")</f>
        <v/>
      </c>
      <c r="D133" s="121" t="str">
        <f t="shared" si="2"/>
        <v/>
      </c>
      <c r="E133" s="121"/>
      <c r="F133" s="121"/>
      <c r="G133" s="122" t="str">
        <f>Pairings!B133</f>
        <v/>
      </c>
    </row>
    <row r="134" spans="1:7" x14ac:dyDescent="0.3">
      <c r="A134" s="121" t="str">
        <f>IF(ISNUMBER($G134),INDEX(PlayerDetails!$B:$B,VLOOKUP(ResultsInput!D134,TeamDeclarations!$B$3:$I$202,6+$G134)),"")</f>
        <v/>
      </c>
      <c r="B134" s="121" t="str">
        <f>IF(ISNUMBER($G134),INDEX(PlayerDetails!$B:$B,VLOOKUP(ResultsInput!E134,TeamDeclarations!$B$3:$I$202,6+$G134)),"")</f>
        <v/>
      </c>
      <c r="C134" s="121" t="str">
        <f>IF(ISNUMBER($G134),VLOOKUP(ResultsInput!C134,ResultsInput!$I$3:$L$6,4,FALSE),"")</f>
        <v/>
      </c>
      <c r="D134" s="121" t="str">
        <f t="shared" si="2"/>
        <v/>
      </c>
      <c r="E134" s="121"/>
      <c r="F134" s="121"/>
      <c r="G134" s="122" t="str">
        <f>Pairings!B134</f>
        <v/>
      </c>
    </row>
    <row r="135" spans="1:7" x14ac:dyDescent="0.3">
      <c r="A135" s="121" t="str">
        <f>IF(ISNUMBER($G135),INDEX(PlayerDetails!$B:$B,VLOOKUP(ResultsInput!D135,TeamDeclarations!$B$3:$I$202,6+$G135)),"")</f>
        <v/>
      </c>
      <c r="B135" s="121" t="str">
        <f>IF(ISNUMBER($G135),INDEX(PlayerDetails!$B:$B,VLOOKUP(ResultsInput!E135,TeamDeclarations!$B$3:$I$202,6+$G135)),"")</f>
        <v/>
      </c>
      <c r="C135" s="121" t="str">
        <f>IF(ISNUMBER($G135),VLOOKUP(ResultsInput!C135,ResultsInput!$I$3:$L$6,4,FALSE),"")</f>
        <v/>
      </c>
      <c r="D135" s="121" t="str">
        <f t="shared" si="2"/>
        <v/>
      </c>
      <c r="E135" s="121"/>
      <c r="F135" s="121"/>
      <c r="G135" s="122" t="str">
        <f>Pairings!B135</f>
        <v/>
      </c>
    </row>
    <row r="136" spans="1:7" x14ac:dyDescent="0.3">
      <c r="A136" s="121" t="str">
        <f>IF(ISNUMBER($G136),INDEX(PlayerDetails!$B:$B,VLOOKUP(ResultsInput!D136,TeamDeclarations!$B$3:$I$202,6+$G136)),"")</f>
        <v/>
      </c>
      <c r="B136" s="121" t="str">
        <f>IF(ISNUMBER($G136),INDEX(PlayerDetails!$B:$B,VLOOKUP(ResultsInput!E136,TeamDeclarations!$B$3:$I$202,6+$G136)),"")</f>
        <v/>
      </c>
      <c r="C136" s="121" t="str">
        <f>IF(ISNUMBER($G136),VLOOKUP(ResultsInput!C136,ResultsInput!$I$3:$L$6,4,FALSE),"")</f>
        <v/>
      </c>
      <c r="D136" s="121" t="str">
        <f t="shared" si="2"/>
        <v/>
      </c>
      <c r="E136" s="121"/>
      <c r="F136" s="121"/>
      <c r="G136" s="122" t="str">
        <f>Pairings!B136</f>
        <v/>
      </c>
    </row>
    <row r="137" spans="1:7" x14ac:dyDescent="0.3">
      <c r="A137" s="121" t="str">
        <f>IF(ISNUMBER($G137),INDEX(PlayerDetails!$B:$B,VLOOKUP(ResultsInput!D137,TeamDeclarations!$B$3:$I$202,6+$G137)),"")</f>
        <v/>
      </c>
      <c r="B137" s="121" t="str">
        <f>IF(ISNUMBER($G137),INDEX(PlayerDetails!$B:$B,VLOOKUP(ResultsInput!E137,TeamDeclarations!$B$3:$I$202,6+$G137)),"")</f>
        <v/>
      </c>
      <c r="C137" s="121" t="str">
        <f>IF(ISNUMBER($G137),VLOOKUP(ResultsInput!C137,ResultsInput!$I$3:$L$6,4,FALSE),"")</f>
        <v/>
      </c>
      <c r="D137" s="121" t="str">
        <f t="shared" si="2"/>
        <v/>
      </c>
      <c r="E137" s="121"/>
      <c r="F137" s="121"/>
      <c r="G137" s="122" t="str">
        <f>Pairings!B137</f>
        <v/>
      </c>
    </row>
    <row r="138" spans="1:7" x14ac:dyDescent="0.3">
      <c r="A138" s="121" t="str">
        <f>IF(ISNUMBER($G138),INDEX(PlayerDetails!$B:$B,VLOOKUP(ResultsInput!D138,TeamDeclarations!$B$3:$I$202,6+$G138)),"")</f>
        <v/>
      </c>
      <c r="B138" s="121" t="str">
        <f>IF(ISNUMBER($G138),INDEX(PlayerDetails!$B:$B,VLOOKUP(ResultsInput!E138,TeamDeclarations!$B$3:$I$202,6+$G138)),"")</f>
        <v/>
      </c>
      <c r="C138" s="121" t="str">
        <f>IF(ISNUMBER($G138),VLOOKUP(ResultsInput!C138,ResultsInput!$I$3:$L$6,4,FALSE),"")</f>
        <v/>
      </c>
      <c r="D138" s="121" t="str">
        <f t="shared" si="2"/>
        <v/>
      </c>
      <c r="E138" s="121"/>
      <c r="F138" s="121"/>
      <c r="G138" s="122" t="str">
        <f>Pairings!B138</f>
        <v/>
      </c>
    </row>
    <row r="139" spans="1:7" x14ac:dyDescent="0.3">
      <c r="A139" s="121" t="str">
        <f>IF(ISNUMBER($G139),INDEX(PlayerDetails!$B:$B,VLOOKUP(ResultsInput!D139,TeamDeclarations!$B$3:$I$202,6+$G139)),"")</f>
        <v/>
      </c>
      <c r="B139" s="121" t="str">
        <f>IF(ISNUMBER($G139),INDEX(PlayerDetails!$B:$B,VLOOKUP(ResultsInput!E139,TeamDeclarations!$B$3:$I$202,6+$G139)),"")</f>
        <v/>
      </c>
      <c r="C139" s="121" t="str">
        <f>IF(ISNUMBER($G139),VLOOKUP(ResultsInput!C139,ResultsInput!$I$3:$L$6,4,FALSE),"")</f>
        <v/>
      </c>
      <c r="D139" s="121" t="str">
        <f t="shared" si="2"/>
        <v/>
      </c>
      <c r="E139" s="121"/>
      <c r="F139" s="121"/>
      <c r="G139" s="122" t="str">
        <f>Pairings!B139</f>
        <v/>
      </c>
    </row>
    <row r="140" spans="1:7" x14ac:dyDescent="0.3">
      <c r="A140" s="121" t="str">
        <f>IF(ISNUMBER($G140),INDEX(PlayerDetails!$B:$B,VLOOKUP(ResultsInput!D140,TeamDeclarations!$B$3:$I$202,6+$G140)),"")</f>
        <v/>
      </c>
      <c r="B140" s="121" t="str">
        <f>IF(ISNUMBER($G140),INDEX(PlayerDetails!$B:$B,VLOOKUP(ResultsInput!E140,TeamDeclarations!$B$3:$I$202,6+$G140)),"")</f>
        <v/>
      </c>
      <c r="C140" s="121" t="str">
        <f>IF(ISNUMBER($G140),VLOOKUP(ResultsInput!C140,ResultsInput!$I$3:$L$6,4,FALSE),"")</f>
        <v/>
      </c>
      <c r="D140" s="121" t="str">
        <f t="shared" si="2"/>
        <v/>
      </c>
      <c r="E140" s="121"/>
      <c r="F140" s="121"/>
      <c r="G140" s="122" t="str">
        <f>Pairings!B140</f>
        <v/>
      </c>
    </row>
    <row r="141" spans="1:7" x14ac:dyDescent="0.3">
      <c r="A141" s="121" t="str">
        <f>IF(ISNUMBER($G141),INDEX(PlayerDetails!$B:$B,VLOOKUP(ResultsInput!D141,TeamDeclarations!$B$3:$I$202,6+$G141)),"")</f>
        <v/>
      </c>
      <c r="B141" s="121" t="str">
        <f>IF(ISNUMBER($G141),INDEX(PlayerDetails!$B:$B,VLOOKUP(ResultsInput!E141,TeamDeclarations!$B$3:$I$202,6+$G141)),"")</f>
        <v/>
      </c>
      <c r="C141" s="121" t="str">
        <f>IF(ISNUMBER($G141),VLOOKUP(ResultsInput!C141,ResultsInput!$I$3:$L$6,4,FALSE),"")</f>
        <v/>
      </c>
      <c r="D141" s="121" t="str">
        <f t="shared" si="2"/>
        <v/>
      </c>
      <c r="E141" s="121"/>
      <c r="F141" s="121"/>
      <c r="G141" s="122" t="str">
        <f>Pairings!B141</f>
        <v/>
      </c>
    </row>
    <row r="142" spans="1:7" x14ac:dyDescent="0.3">
      <c r="A142" s="121" t="str">
        <f>IF(ISNUMBER($G142),INDEX(PlayerDetails!$B:$B,VLOOKUP(ResultsInput!D142,TeamDeclarations!$B$3:$I$202,6+$G142)),"")</f>
        <v/>
      </c>
      <c r="B142" s="121" t="str">
        <f>IF(ISNUMBER($G142),INDEX(PlayerDetails!$B:$B,VLOOKUP(ResultsInput!E142,TeamDeclarations!$B$3:$I$202,6+$G142)),"")</f>
        <v/>
      </c>
      <c r="C142" s="121" t="str">
        <f>IF(ISNUMBER($G142),VLOOKUP(ResultsInput!C142,ResultsInput!$I$3:$L$6,4,FALSE),"")</f>
        <v/>
      </c>
      <c r="D142" s="121" t="str">
        <f t="shared" si="2"/>
        <v/>
      </c>
      <c r="E142" s="121"/>
      <c r="F142" s="121"/>
      <c r="G142" s="122" t="str">
        <f>Pairings!B142</f>
        <v/>
      </c>
    </row>
    <row r="143" spans="1:7" x14ac:dyDescent="0.3">
      <c r="A143" s="121" t="str">
        <f>IF(ISNUMBER($G143),INDEX(PlayerDetails!$B:$B,VLOOKUP(ResultsInput!D143,TeamDeclarations!$B$3:$I$202,6+$G143)),"")</f>
        <v/>
      </c>
      <c r="B143" s="121" t="str">
        <f>IF(ISNUMBER($G143),INDEX(PlayerDetails!$B:$B,VLOOKUP(ResultsInput!E143,TeamDeclarations!$B$3:$I$202,6+$G143)),"")</f>
        <v/>
      </c>
      <c r="C143" s="121" t="str">
        <f>IF(ISNUMBER($G143),VLOOKUP(ResultsInput!C143,ResultsInput!$I$3:$L$6,4,FALSE),"")</f>
        <v/>
      </c>
      <c r="D143" s="121" t="str">
        <f t="shared" si="2"/>
        <v/>
      </c>
      <c r="E143" s="121"/>
      <c r="F143" s="121"/>
      <c r="G143" s="122" t="str">
        <f>Pairings!B143</f>
        <v/>
      </c>
    </row>
    <row r="144" spans="1:7" x14ac:dyDescent="0.3">
      <c r="A144" s="121" t="str">
        <f>IF(ISNUMBER($G144),INDEX(PlayerDetails!$B:$B,VLOOKUP(ResultsInput!D144,TeamDeclarations!$B$3:$I$202,6+$G144)),"")</f>
        <v/>
      </c>
      <c r="B144" s="121" t="str">
        <f>IF(ISNUMBER($G144),INDEX(PlayerDetails!$B:$B,VLOOKUP(ResultsInput!E144,TeamDeclarations!$B$3:$I$202,6+$G144)),"")</f>
        <v/>
      </c>
      <c r="C144" s="121" t="str">
        <f>IF(ISNUMBER($G144),VLOOKUP(ResultsInput!C144,ResultsInput!$I$3:$L$6,4,FALSE),"")</f>
        <v/>
      </c>
      <c r="D144" s="121" t="str">
        <f t="shared" si="2"/>
        <v/>
      </c>
      <c r="E144" s="121"/>
      <c r="F144" s="121"/>
      <c r="G144" s="122" t="str">
        <f>Pairings!B144</f>
        <v/>
      </c>
    </row>
    <row r="145" spans="1:7" x14ac:dyDescent="0.3">
      <c r="A145" s="121" t="str">
        <f>IF(ISNUMBER($G145),INDEX(PlayerDetails!$B:$B,VLOOKUP(ResultsInput!D145,TeamDeclarations!$B$3:$I$202,6+$G145)),"")</f>
        <v/>
      </c>
      <c r="B145" s="121" t="str">
        <f>IF(ISNUMBER($G145),INDEX(PlayerDetails!$B:$B,VLOOKUP(ResultsInput!E145,TeamDeclarations!$B$3:$I$202,6+$G145)),"")</f>
        <v/>
      </c>
      <c r="C145" s="121" t="str">
        <f>IF(ISNUMBER($G145),VLOOKUP(ResultsInput!C145,ResultsInput!$I$3:$L$6,4,FALSE),"")</f>
        <v/>
      </c>
      <c r="D145" s="121" t="str">
        <f t="shared" si="2"/>
        <v/>
      </c>
      <c r="E145" s="121"/>
      <c r="F145" s="121"/>
      <c r="G145" s="122" t="str">
        <f>Pairings!B145</f>
        <v/>
      </c>
    </row>
    <row r="146" spans="1:7" x14ac:dyDescent="0.3">
      <c r="A146" s="121" t="str">
        <f>IF(ISNUMBER($G146),INDEX(PlayerDetails!$B:$B,VLOOKUP(ResultsInput!D146,TeamDeclarations!$B$3:$I$202,6+$G146)),"")</f>
        <v/>
      </c>
      <c r="B146" s="121" t="str">
        <f>IF(ISNUMBER($G146),INDEX(PlayerDetails!$B:$B,VLOOKUP(ResultsInput!E146,TeamDeclarations!$B$3:$I$202,6+$G146)),"")</f>
        <v/>
      </c>
      <c r="C146" s="121" t="str">
        <f>IF(ISNUMBER($G146),VLOOKUP(ResultsInput!C146,ResultsInput!$I$3:$L$6,4,FALSE),"")</f>
        <v/>
      </c>
      <c r="D146" s="121" t="str">
        <f t="shared" si="2"/>
        <v/>
      </c>
      <c r="E146" s="121"/>
      <c r="F146" s="121"/>
      <c r="G146" s="122" t="str">
        <f>Pairings!B146</f>
        <v/>
      </c>
    </row>
    <row r="147" spans="1:7" x14ac:dyDescent="0.3">
      <c r="A147" s="121" t="str">
        <f>IF(ISNUMBER($G147),INDEX(PlayerDetails!$B:$B,VLOOKUP(ResultsInput!D147,TeamDeclarations!$B$3:$I$202,6+$G147)),"")</f>
        <v/>
      </c>
      <c r="B147" s="121" t="str">
        <f>IF(ISNUMBER($G147),INDEX(PlayerDetails!$B:$B,VLOOKUP(ResultsInput!E147,TeamDeclarations!$B$3:$I$202,6+$G147)),"")</f>
        <v/>
      </c>
      <c r="C147" s="121" t="str">
        <f>IF(ISNUMBER($G147),VLOOKUP(ResultsInput!C147,ResultsInput!$I$3:$L$6,4,FALSE),"")</f>
        <v/>
      </c>
      <c r="D147" s="121" t="str">
        <f t="shared" si="2"/>
        <v/>
      </c>
      <c r="E147" s="121"/>
      <c r="F147" s="121"/>
      <c r="G147" s="122" t="str">
        <f>Pairings!B147</f>
        <v/>
      </c>
    </row>
    <row r="148" spans="1:7" x14ac:dyDescent="0.3">
      <c r="A148" s="121" t="str">
        <f>IF(ISNUMBER($G148),INDEX(PlayerDetails!$B:$B,VLOOKUP(ResultsInput!D148,TeamDeclarations!$B$3:$I$202,6+$G148)),"")</f>
        <v/>
      </c>
      <c r="B148" s="121" t="str">
        <f>IF(ISNUMBER($G148),INDEX(PlayerDetails!$B:$B,VLOOKUP(ResultsInput!E148,TeamDeclarations!$B$3:$I$202,6+$G148)),"")</f>
        <v/>
      </c>
      <c r="C148" s="121" t="str">
        <f>IF(ISNUMBER($G148),VLOOKUP(ResultsInput!C148,ResultsInput!$I$3:$L$6,4,FALSE),"")</f>
        <v/>
      </c>
      <c r="D148" s="121" t="str">
        <f t="shared" si="2"/>
        <v/>
      </c>
      <c r="E148" s="121"/>
      <c r="F148" s="121"/>
      <c r="G148" s="122" t="str">
        <f>Pairings!B148</f>
        <v/>
      </c>
    </row>
    <row r="149" spans="1:7" x14ac:dyDescent="0.3">
      <c r="A149" s="121" t="str">
        <f>IF(ISNUMBER($G149),INDEX(PlayerDetails!$B:$B,VLOOKUP(ResultsInput!D149,TeamDeclarations!$B$3:$I$202,6+$G149)),"")</f>
        <v/>
      </c>
      <c r="B149" s="121" t="str">
        <f>IF(ISNUMBER($G149),INDEX(PlayerDetails!$B:$B,VLOOKUP(ResultsInput!E149,TeamDeclarations!$B$3:$I$202,6+$G149)),"")</f>
        <v/>
      </c>
      <c r="C149" s="121" t="str">
        <f>IF(ISNUMBER($G149),VLOOKUP(ResultsInput!C149,ResultsInput!$I$3:$L$6,4,FALSE),"")</f>
        <v/>
      </c>
      <c r="D149" s="121" t="str">
        <f t="shared" si="2"/>
        <v/>
      </c>
      <c r="E149" s="121"/>
      <c r="F149" s="121"/>
      <c r="G149" s="122" t="str">
        <f>Pairings!B149</f>
        <v/>
      </c>
    </row>
    <row r="150" spans="1:7" x14ac:dyDescent="0.3">
      <c r="A150" s="121" t="str">
        <f>IF(ISNUMBER($G150),INDEX(PlayerDetails!$B:$B,VLOOKUP(ResultsInput!D150,TeamDeclarations!$B$3:$I$202,6+$G150)),"")</f>
        <v/>
      </c>
      <c r="B150" s="121" t="str">
        <f>IF(ISNUMBER($G150),INDEX(PlayerDetails!$B:$B,VLOOKUP(ResultsInput!E150,TeamDeclarations!$B$3:$I$202,6+$G150)),"")</f>
        <v/>
      </c>
      <c r="C150" s="121" t="str">
        <f>IF(ISNUMBER($G150),VLOOKUP(ResultsInput!C150,ResultsInput!$I$3:$L$6,4,FALSE),"")</f>
        <v/>
      </c>
      <c r="D150" s="121" t="str">
        <f t="shared" si="2"/>
        <v/>
      </c>
      <c r="E150" s="121"/>
      <c r="F150" s="121"/>
      <c r="G150" s="122" t="str">
        <f>Pairings!B150</f>
        <v/>
      </c>
    </row>
    <row r="151" spans="1:7" x14ac:dyDescent="0.3">
      <c r="A151" s="121" t="str">
        <f>IF(ISNUMBER($G151),INDEX(PlayerDetails!$B:$B,VLOOKUP(ResultsInput!D151,TeamDeclarations!$B$3:$I$202,6+$G151)),"")</f>
        <v/>
      </c>
      <c r="B151" s="121" t="str">
        <f>IF(ISNUMBER($G151),INDEX(PlayerDetails!$B:$B,VLOOKUP(ResultsInput!E151,TeamDeclarations!$B$3:$I$202,6+$G151)),"")</f>
        <v/>
      </c>
      <c r="C151" s="121" t="str">
        <f>IF(ISNUMBER($G151),VLOOKUP(ResultsInput!C151,ResultsInput!$I$3:$L$6,4,FALSE),"")</f>
        <v/>
      </c>
      <c r="D151" s="121" t="str">
        <f t="shared" si="2"/>
        <v/>
      </c>
      <c r="E151" s="121"/>
      <c r="F151" s="121"/>
      <c r="G151" s="122" t="str">
        <f>Pairings!B151</f>
        <v/>
      </c>
    </row>
    <row r="152" spans="1:7" x14ac:dyDescent="0.3">
      <c r="A152" s="121" t="str">
        <f>IF(ISNUMBER($G152),INDEX(PlayerDetails!$B:$B,VLOOKUP(ResultsInput!D152,TeamDeclarations!$B$3:$I$202,6+$G152)),"")</f>
        <v/>
      </c>
      <c r="B152" s="121" t="str">
        <f>IF(ISNUMBER($G152),INDEX(PlayerDetails!$B:$B,VLOOKUP(ResultsInput!E152,TeamDeclarations!$B$3:$I$202,6+$G152)),"")</f>
        <v/>
      </c>
      <c r="C152" s="121" t="str">
        <f>IF(ISNUMBER($G152),VLOOKUP(ResultsInput!C152,ResultsInput!$I$3:$L$6,4,FALSE),"")</f>
        <v/>
      </c>
      <c r="D152" s="121" t="str">
        <f t="shared" si="2"/>
        <v/>
      </c>
      <c r="E152" s="121"/>
      <c r="F152" s="121"/>
      <c r="G152" s="122" t="str">
        <f>Pairings!B152</f>
        <v/>
      </c>
    </row>
    <row r="153" spans="1:7" x14ac:dyDescent="0.3">
      <c r="A153" s="121" t="str">
        <f>IF(ISNUMBER($G153),INDEX(PlayerDetails!$B:$B,VLOOKUP(ResultsInput!D153,TeamDeclarations!$B$3:$I$202,6+$G153)),"")</f>
        <v/>
      </c>
      <c r="B153" s="121" t="str">
        <f>IF(ISNUMBER($G153),INDEX(PlayerDetails!$B:$B,VLOOKUP(ResultsInput!E153,TeamDeclarations!$B$3:$I$202,6+$G153)),"")</f>
        <v/>
      </c>
      <c r="C153" s="121" t="str">
        <f>IF(ISNUMBER($G153),VLOOKUP(ResultsInput!C153,ResultsInput!$I$3:$L$6,4,FALSE),"")</f>
        <v/>
      </c>
      <c r="D153" s="121" t="str">
        <f t="shared" si="2"/>
        <v/>
      </c>
      <c r="E153" s="121"/>
      <c r="F153" s="121"/>
      <c r="G153" s="122" t="str">
        <f>Pairings!B153</f>
        <v/>
      </c>
    </row>
    <row r="154" spans="1:7" x14ac:dyDescent="0.3">
      <c r="A154" s="121" t="str">
        <f>IF(ISNUMBER($G154),INDEX(PlayerDetails!$B:$B,VLOOKUP(ResultsInput!D154,TeamDeclarations!$B$3:$I$202,6+$G154)),"")</f>
        <v/>
      </c>
      <c r="B154" s="121" t="str">
        <f>IF(ISNUMBER($G154),INDEX(PlayerDetails!$B:$B,VLOOKUP(ResultsInput!E154,TeamDeclarations!$B$3:$I$202,6+$G154)),"")</f>
        <v/>
      </c>
      <c r="C154" s="121" t="str">
        <f>IF(ISNUMBER($G154),VLOOKUP(ResultsInput!C154,ResultsInput!$I$3:$L$6,4,FALSE),"")</f>
        <v/>
      </c>
      <c r="D154" s="121" t="str">
        <f t="shared" si="2"/>
        <v/>
      </c>
      <c r="E154" s="121"/>
      <c r="F154" s="121"/>
      <c r="G154" s="122" t="str">
        <f>Pairings!B154</f>
        <v/>
      </c>
    </row>
    <row r="155" spans="1:7" x14ac:dyDescent="0.3">
      <c r="A155" s="121" t="str">
        <f>IF(ISNUMBER($G155),INDEX(PlayerDetails!$B:$B,VLOOKUP(ResultsInput!D155,TeamDeclarations!$B$3:$I$202,6+$G155)),"")</f>
        <v/>
      </c>
      <c r="B155" s="121" t="str">
        <f>IF(ISNUMBER($G155),INDEX(PlayerDetails!$B:$B,VLOOKUP(ResultsInput!E155,TeamDeclarations!$B$3:$I$202,6+$G155)),"")</f>
        <v/>
      </c>
      <c r="C155" s="121" t="str">
        <f>IF(ISNUMBER($G155),VLOOKUP(ResultsInput!C155,ResultsInput!$I$3:$L$6,4,FALSE),"")</f>
        <v/>
      </c>
      <c r="D155" s="121" t="str">
        <f t="shared" si="2"/>
        <v/>
      </c>
      <c r="E155" s="121"/>
      <c r="F155" s="121"/>
      <c r="G155" s="122" t="str">
        <f>Pairings!B155</f>
        <v/>
      </c>
    </row>
    <row r="156" spans="1:7" x14ac:dyDescent="0.3">
      <c r="A156" s="121" t="str">
        <f>IF(ISNUMBER($G156),INDEX(PlayerDetails!$B:$B,VLOOKUP(ResultsInput!D156,TeamDeclarations!$B$3:$I$202,6+$G156)),"")</f>
        <v/>
      </c>
      <c r="B156" s="121" t="str">
        <f>IF(ISNUMBER($G156),INDEX(PlayerDetails!$B:$B,VLOOKUP(ResultsInput!E156,TeamDeclarations!$B$3:$I$202,6+$G156)),"")</f>
        <v/>
      </c>
      <c r="C156" s="121" t="str">
        <f>IF(ISNUMBER($G156),VLOOKUP(ResultsInput!C156,ResultsInput!$I$3:$L$6,4,FALSE),"")</f>
        <v/>
      </c>
      <c r="D156" s="121" t="str">
        <f t="shared" si="2"/>
        <v/>
      </c>
      <c r="E156" s="121"/>
      <c r="F156" s="121"/>
      <c r="G156" s="122" t="str">
        <f>Pairings!B156</f>
        <v/>
      </c>
    </row>
    <row r="157" spans="1:7" x14ac:dyDescent="0.3">
      <c r="A157" s="121" t="str">
        <f>IF(ISNUMBER($G157),INDEX(PlayerDetails!$B:$B,VLOOKUP(ResultsInput!D157,TeamDeclarations!$B$3:$I$202,6+$G157)),"")</f>
        <v/>
      </c>
      <c r="B157" s="121" t="str">
        <f>IF(ISNUMBER($G157),INDEX(PlayerDetails!$B:$B,VLOOKUP(ResultsInput!E157,TeamDeclarations!$B$3:$I$202,6+$G157)),"")</f>
        <v/>
      </c>
      <c r="C157" s="121" t="str">
        <f>IF(ISNUMBER($G157),VLOOKUP(ResultsInput!C157,ResultsInput!$I$3:$L$6,4,FALSE),"")</f>
        <v/>
      </c>
      <c r="D157" s="121" t="str">
        <f t="shared" si="2"/>
        <v/>
      </c>
      <c r="E157" s="121"/>
      <c r="F157" s="121"/>
      <c r="G157" s="122" t="str">
        <f>Pairings!B157</f>
        <v/>
      </c>
    </row>
    <row r="158" spans="1:7" x14ac:dyDescent="0.3">
      <c r="A158" s="121" t="str">
        <f>IF(ISNUMBER($G158),INDEX(PlayerDetails!$B:$B,VLOOKUP(ResultsInput!D158,TeamDeclarations!$B$3:$I$202,6+$G158)),"")</f>
        <v/>
      </c>
      <c r="B158" s="121" t="str">
        <f>IF(ISNUMBER($G158),INDEX(PlayerDetails!$B:$B,VLOOKUP(ResultsInput!E158,TeamDeclarations!$B$3:$I$202,6+$G158)),"")</f>
        <v/>
      </c>
      <c r="C158" s="121" t="str">
        <f>IF(ISNUMBER($G158),VLOOKUP(ResultsInput!C158,ResultsInput!$I$3:$L$6,4,FALSE),"")</f>
        <v/>
      </c>
      <c r="D158" s="121" t="str">
        <f t="shared" si="2"/>
        <v/>
      </c>
      <c r="E158" s="121"/>
      <c r="F158" s="121"/>
      <c r="G158" s="122" t="str">
        <f>Pairings!B158</f>
        <v/>
      </c>
    </row>
    <row r="159" spans="1:7" x14ac:dyDescent="0.3">
      <c r="A159" s="121" t="str">
        <f>IF(ISNUMBER($G159),INDEX(PlayerDetails!$B:$B,VLOOKUP(ResultsInput!D159,TeamDeclarations!$B$3:$I$202,6+$G159)),"")</f>
        <v/>
      </c>
      <c r="B159" s="121" t="str">
        <f>IF(ISNUMBER($G159),INDEX(PlayerDetails!$B:$B,VLOOKUP(ResultsInput!E159,TeamDeclarations!$B$3:$I$202,6+$G159)),"")</f>
        <v/>
      </c>
      <c r="C159" s="121" t="str">
        <f>IF(ISNUMBER($G159),VLOOKUP(ResultsInput!C159,ResultsInput!$I$3:$L$6,4,FALSE),"")</f>
        <v/>
      </c>
      <c r="D159" s="121" t="str">
        <f t="shared" si="2"/>
        <v/>
      </c>
      <c r="E159" s="121"/>
      <c r="F159" s="121"/>
      <c r="G159" s="122" t="str">
        <f>Pairings!B159</f>
        <v/>
      </c>
    </row>
    <row r="160" spans="1:7" x14ac:dyDescent="0.3">
      <c r="A160" s="121" t="str">
        <f>IF(ISNUMBER($G160),INDEX(PlayerDetails!$B:$B,VLOOKUP(ResultsInput!D160,TeamDeclarations!$B$3:$I$202,6+$G160)),"")</f>
        <v/>
      </c>
      <c r="B160" s="121" t="str">
        <f>IF(ISNUMBER($G160),INDEX(PlayerDetails!$B:$B,VLOOKUP(ResultsInput!E160,TeamDeclarations!$B$3:$I$202,6+$G160)),"")</f>
        <v/>
      </c>
      <c r="C160" s="121" t="str">
        <f>IF(ISNUMBER($G160),VLOOKUP(ResultsInput!C160,ResultsInput!$I$3:$L$6,4,FALSE),"")</f>
        <v/>
      </c>
      <c r="D160" s="121" t="str">
        <f t="shared" si="2"/>
        <v/>
      </c>
      <c r="E160" s="121"/>
      <c r="F160" s="121"/>
      <c r="G160" s="122" t="str">
        <f>Pairings!B160</f>
        <v/>
      </c>
    </row>
    <row r="161" spans="1:7" x14ac:dyDescent="0.3">
      <c r="A161" s="121" t="str">
        <f>IF(ISNUMBER($G161),INDEX(PlayerDetails!$B:$B,VLOOKUP(ResultsInput!D161,TeamDeclarations!$B$3:$I$202,6+$G161)),"")</f>
        <v/>
      </c>
      <c r="B161" s="121" t="str">
        <f>IF(ISNUMBER($G161),INDEX(PlayerDetails!$B:$B,VLOOKUP(ResultsInput!E161,TeamDeclarations!$B$3:$I$202,6+$G161)),"")</f>
        <v/>
      </c>
      <c r="C161" s="121" t="str">
        <f>IF(ISNUMBER($G161),VLOOKUP(ResultsInput!C161,ResultsInput!$I$3:$L$6,4,FALSE),"")</f>
        <v/>
      </c>
      <c r="D161" s="121" t="str">
        <f t="shared" si="2"/>
        <v/>
      </c>
      <c r="E161" s="121"/>
      <c r="F161" s="121"/>
      <c r="G161" s="122" t="str">
        <f>Pairings!B161</f>
        <v/>
      </c>
    </row>
    <row r="162" spans="1:7" x14ac:dyDescent="0.3">
      <c r="A162" s="121" t="str">
        <f>IF(ISNUMBER($G162),INDEX(PlayerDetails!$B:$B,VLOOKUP(ResultsInput!D162,TeamDeclarations!$B$3:$I$202,6+$G162)),"")</f>
        <v/>
      </c>
      <c r="B162" s="121" t="str">
        <f>IF(ISNUMBER($G162),INDEX(PlayerDetails!$B:$B,VLOOKUP(ResultsInput!E162,TeamDeclarations!$B$3:$I$202,6+$G162)),"")</f>
        <v/>
      </c>
      <c r="C162" s="121" t="str">
        <f>IF(ISNUMBER($G162),VLOOKUP(ResultsInput!C162,ResultsInput!$I$3:$L$6,4,FALSE),"")</f>
        <v/>
      </c>
      <c r="D162" s="121" t="str">
        <f t="shared" si="2"/>
        <v/>
      </c>
      <c r="E162" s="121"/>
      <c r="F162" s="121"/>
      <c r="G162" s="122" t="str">
        <f>Pairings!B162</f>
        <v/>
      </c>
    </row>
    <row r="163" spans="1:7" x14ac:dyDescent="0.3">
      <c r="A163" s="121" t="str">
        <f>IF(ISNUMBER($G163),INDEX(PlayerDetails!$B:$B,VLOOKUP(ResultsInput!D163,TeamDeclarations!$B$3:$I$202,6+$G163)),"")</f>
        <v/>
      </c>
      <c r="B163" s="121" t="str">
        <f>IF(ISNUMBER($G163),INDEX(PlayerDetails!$B:$B,VLOOKUP(ResultsInput!E163,TeamDeclarations!$B$3:$I$202,6+$G163)),"")</f>
        <v/>
      </c>
      <c r="C163" s="121" t="str">
        <f>IF(ISNUMBER($G163),VLOOKUP(ResultsInput!C163,ResultsInput!$I$3:$L$6,4,FALSE),"")</f>
        <v/>
      </c>
      <c r="D163" s="121" t="str">
        <f t="shared" si="2"/>
        <v/>
      </c>
      <c r="E163" s="121"/>
      <c r="F163" s="121"/>
      <c r="G163" s="122" t="str">
        <f>Pairings!B163</f>
        <v/>
      </c>
    </row>
    <row r="164" spans="1:7" x14ac:dyDescent="0.3">
      <c r="A164" s="121" t="str">
        <f>IF(ISNUMBER($G164),INDEX(PlayerDetails!$B:$B,VLOOKUP(ResultsInput!D164,TeamDeclarations!$B$3:$I$202,6+$G164)),"")</f>
        <v/>
      </c>
      <c r="B164" s="121" t="str">
        <f>IF(ISNUMBER($G164),INDEX(PlayerDetails!$B:$B,VLOOKUP(ResultsInput!E164,TeamDeclarations!$B$3:$I$202,6+$G164)),"")</f>
        <v/>
      </c>
      <c r="C164" s="121" t="str">
        <f>IF(ISNUMBER($G164),VLOOKUP(ResultsInput!C164,ResultsInput!$I$3:$L$6,4,FALSE),"")</f>
        <v/>
      </c>
      <c r="D164" s="121" t="str">
        <f t="shared" si="2"/>
        <v/>
      </c>
      <c r="E164" s="121"/>
      <c r="F164" s="121"/>
      <c r="G164" s="122" t="str">
        <f>Pairings!B164</f>
        <v/>
      </c>
    </row>
    <row r="165" spans="1:7" x14ac:dyDescent="0.3">
      <c r="A165" s="121" t="str">
        <f>IF(ISNUMBER($G165),INDEX(PlayerDetails!$B:$B,VLOOKUP(ResultsInput!D165,TeamDeclarations!$B$3:$I$202,6+$G165)),"")</f>
        <v/>
      </c>
      <c r="B165" s="121" t="str">
        <f>IF(ISNUMBER($G165),INDEX(PlayerDetails!$B:$B,VLOOKUP(ResultsInput!E165,TeamDeclarations!$B$3:$I$202,6+$G165)),"")</f>
        <v/>
      </c>
      <c r="C165" s="121" t="str">
        <f>IF(ISNUMBER($G165),VLOOKUP(ResultsInput!C165,ResultsInput!$I$3:$L$6,4,FALSE),"")</f>
        <v/>
      </c>
      <c r="D165" s="121" t="str">
        <f t="shared" si="2"/>
        <v/>
      </c>
      <c r="E165" s="121"/>
      <c r="F165" s="121"/>
      <c r="G165" s="122" t="str">
        <f>Pairings!B165</f>
        <v/>
      </c>
    </row>
    <row r="166" spans="1:7" x14ac:dyDescent="0.3">
      <c r="A166" s="121" t="str">
        <f>IF(ISNUMBER($G166),INDEX(PlayerDetails!$B:$B,VLOOKUP(ResultsInput!D166,TeamDeclarations!$B$3:$I$202,6+$G166)),"")</f>
        <v/>
      </c>
      <c r="B166" s="121" t="str">
        <f>IF(ISNUMBER($G166),INDEX(PlayerDetails!$B:$B,VLOOKUP(ResultsInput!E166,TeamDeclarations!$B$3:$I$202,6+$G166)),"")</f>
        <v/>
      </c>
      <c r="C166" s="121" t="str">
        <f>IF(ISNUMBER($G166),VLOOKUP(ResultsInput!C166,ResultsInput!$I$3:$L$6,4,FALSE),"")</f>
        <v/>
      </c>
      <c r="D166" s="121" t="str">
        <f t="shared" si="2"/>
        <v/>
      </c>
      <c r="E166" s="121"/>
      <c r="F166" s="121"/>
      <c r="G166" s="122" t="str">
        <f>Pairings!B166</f>
        <v/>
      </c>
    </row>
    <row r="167" spans="1:7" x14ac:dyDescent="0.3">
      <c r="A167" s="121" t="str">
        <f>IF(ISNUMBER($G167),INDEX(PlayerDetails!$B:$B,VLOOKUP(ResultsInput!D167,TeamDeclarations!$B$3:$I$202,6+$G167)),"")</f>
        <v/>
      </c>
      <c r="B167" s="121" t="str">
        <f>IF(ISNUMBER($G167),INDEX(PlayerDetails!$B:$B,VLOOKUP(ResultsInput!E167,TeamDeclarations!$B$3:$I$202,6+$G167)),"")</f>
        <v/>
      </c>
      <c r="C167" s="121" t="str">
        <f>IF(ISNUMBER($G167),VLOOKUP(ResultsInput!C167,ResultsInput!$I$3:$L$6,4,FALSE),"")</f>
        <v/>
      </c>
      <c r="D167" s="121" t="str">
        <f t="shared" si="2"/>
        <v/>
      </c>
      <c r="E167" s="121"/>
      <c r="F167" s="121"/>
      <c r="G167" s="122" t="str">
        <f>Pairings!B167</f>
        <v/>
      </c>
    </row>
    <row r="168" spans="1:7" x14ac:dyDescent="0.3">
      <c r="A168" s="121" t="str">
        <f>IF(ISNUMBER($G168),INDEX(PlayerDetails!$B:$B,VLOOKUP(ResultsInput!D168,TeamDeclarations!$B$3:$I$202,6+$G168)),"")</f>
        <v/>
      </c>
      <c r="B168" s="121" t="str">
        <f>IF(ISNUMBER($G168),INDEX(PlayerDetails!$B:$B,VLOOKUP(ResultsInput!E168,TeamDeclarations!$B$3:$I$202,6+$G168)),"")</f>
        <v/>
      </c>
      <c r="C168" s="121" t="str">
        <f>IF(ISNUMBER($G168),VLOOKUP(ResultsInput!C168,ResultsInput!$I$3:$L$6,4,FALSE),"")</f>
        <v/>
      </c>
      <c r="D168" s="121" t="str">
        <f t="shared" si="2"/>
        <v/>
      </c>
      <c r="E168" s="121"/>
      <c r="F168" s="121"/>
      <c r="G168" s="122" t="str">
        <f>Pairings!B168</f>
        <v/>
      </c>
    </row>
    <row r="169" spans="1:7" x14ac:dyDescent="0.3">
      <c r="A169" s="121" t="str">
        <f>IF(ISNUMBER($G169),INDEX(PlayerDetails!$B:$B,VLOOKUP(ResultsInput!D169,TeamDeclarations!$B$3:$I$202,6+$G169)),"")</f>
        <v/>
      </c>
      <c r="B169" s="121" t="str">
        <f>IF(ISNUMBER($G169),INDEX(PlayerDetails!$B:$B,VLOOKUP(ResultsInput!E169,TeamDeclarations!$B$3:$I$202,6+$G169)),"")</f>
        <v/>
      </c>
      <c r="C169" s="121" t="str">
        <f>IF(ISNUMBER($G169),VLOOKUP(ResultsInput!C169,ResultsInput!$I$3:$L$6,4,FALSE),"")</f>
        <v/>
      </c>
      <c r="D169" s="121" t="str">
        <f t="shared" si="2"/>
        <v/>
      </c>
      <c r="E169" s="121"/>
      <c r="F169" s="121"/>
      <c r="G169" s="122" t="str">
        <f>Pairings!B169</f>
        <v/>
      </c>
    </row>
    <row r="170" spans="1:7" x14ac:dyDescent="0.3">
      <c r="A170" s="121" t="str">
        <f>IF(ISNUMBER($G170),INDEX(PlayerDetails!$B:$B,VLOOKUP(ResultsInput!D170,TeamDeclarations!$B$3:$I$202,6+$G170)),"")</f>
        <v/>
      </c>
      <c r="B170" s="121" t="str">
        <f>IF(ISNUMBER($G170),INDEX(PlayerDetails!$B:$B,VLOOKUP(ResultsInput!E170,TeamDeclarations!$B$3:$I$202,6+$G170)),"")</f>
        <v/>
      </c>
      <c r="C170" s="121" t="str">
        <f>IF(ISNUMBER($G170),VLOOKUP(ResultsInput!C170,ResultsInput!$I$3:$L$6,4,FALSE),"")</f>
        <v/>
      </c>
      <c r="D170" s="121" t="str">
        <f t="shared" si="2"/>
        <v/>
      </c>
      <c r="E170" s="121"/>
      <c r="F170" s="121"/>
      <c r="G170" s="122" t="str">
        <f>Pairings!B170</f>
        <v/>
      </c>
    </row>
    <row r="171" spans="1:7" x14ac:dyDescent="0.3">
      <c r="A171" s="121" t="str">
        <f>IF(ISNUMBER($G171),INDEX(PlayerDetails!$B:$B,VLOOKUP(ResultsInput!D171,TeamDeclarations!$B$3:$I$202,6+$G171)),"")</f>
        <v/>
      </c>
      <c r="B171" s="121" t="str">
        <f>IF(ISNUMBER($G171),INDEX(PlayerDetails!$B:$B,VLOOKUP(ResultsInput!E171,TeamDeclarations!$B$3:$I$202,6+$G171)),"")</f>
        <v/>
      </c>
      <c r="C171" s="121" t="str">
        <f>IF(ISNUMBER($G171),VLOOKUP(ResultsInput!C171,ResultsInput!$I$3:$L$6,4,FALSE),"")</f>
        <v/>
      </c>
      <c r="D171" s="121" t="str">
        <f t="shared" si="2"/>
        <v/>
      </c>
      <c r="E171" s="121"/>
      <c r="F171" s="121"/>
      <c r="G171" s="122" t="str">
        <f>Pairings!B171</f>
        <v/>
      </c>
    </row>
    <row r="172" spans="1:7" x14ac:dyDescent="0.3">
      <c r="A172" s="121" t="str">
        <f>IF(ISNUMBER($G172),INDEX(PlayerDetails!$B:$B,VLOOKUP(ResultsInput!D172,TeamDeclarations!$B$3:$I$202,6+$G172)),"")</f>
        <v/>
      </c>
      <c r="B172" s="121" t="str">
        <f>IF(ISNUMBER($G172),INDEX(PlayerDetails!$B:$B,VLOOKUP(ResultsInput!E172,TeamDeclarations!$B$3:$I$202,6+$G172)),"")</f>
        <v/>
      </c>
      <c r="C172" s="121" t="str">
        <f>IF(ISNUMBER($G172),VLOOKUP(ResultsInput!C172,ResultsInput!$I$3:$L$6,4,FALSE),"")</f>
        <v/>
      </c>
      <c r="D172" s="121" t="str">
        <f t="shared" si="2"/>
        <v/>
      </c>
      <c r="E172" s="121"/>
      <c r="F172" s="121"/>
      <c r="G172" s="122" t="str">
        <f>Pairings!B172</f>
        <v/>
      </c>
    </row>
    <row r="173" spans="1:7" x14ac:dyDescent="0.3">
      <c r="A173" s="121" t="str">
        <f>IF(ISNUMBER($G173),INDEX(PlayerDetails!$B:$B,VLOOKUP(ResultsInput!D173,TeamDeclarations!$B$3:$I$202,6+$G173)),"")</f>
        <v/>
      </c>
      <c r="B173" s="121" t="str">
        <f>IF(ISNUMBER($G173),INDEX(PlayerDetails!$B:$B,VLOOKUP(ResultsInput!E173,TeamDeclarations!$B$3:$I$202,6+$G173)),"")</f>
        <v/>
      </c>
      <c r="C173" s="121" t="str">
        <f>IF(ISNUMBER($G173),VLOOKUP(ResultsInput!C173,ResultsInput!$I$3:$L$6,4,FALSE),"")</f>
        <v/>
      </c>
      <c r="D173" s="121" t="str">
        <f t="shared" si="2"/>
        <v/>
      </c>
      <c r="E173" s="121"/>
      <c r="F173" s="121"/>
      <c r="G173" s="122" t="str">
        <f>Pairings!B173</f>
        <v/>
      </c>
    </row>
    <row r="174" spans="1:7" x14ac:dyDescent="0.3">
      <c r="A174" s="121" t="str">
        <f>IF(ISNUMBER($G174),INDEX(PlayerDetails!$B:$B,VLOOKUP(ResultsInput!D174,TeamDeclarations!$B$3:$I$202,6+$G174)),"")</f>
        <v/>
      </c>
      <c r="B174" s="121" t="str">
        <f>IF(ISNUMBER($G174),INDEX(PlayerDetails!$B:$B,VLOOKUP(ResultsInput!E174,TeamDeclarations!$B$3:$I$202,6+$G174)),"")</f>
        <v/>
      </c>
      <c r="C174" s="121" t="str">
        <f>IF(ISNUMBER($G174),VLOOKUP(ResultsInput!C174,ResultsInput!$I$3:$L$6,4,FALSE),"")</f>
        <v/>
      </c>
      <c r="D174" s="121" t="str">
        <f t="shared" si="2"/>
        <v/>
      </c>
      <c r="E174" s="121"/>
      <c r="F174" s="121"/>
      <c r="G174" s="122" t="str">
        <f>Pairings!B174</f>
        <v/>
      </c>
    </row>
    <row r="175" spans="1:7" x14ac:dyDescent="0.3">
      <c r="A175" s="121" t="str">
        <f>IF(ISNUMBER($G175),INDEX(PlayerDetails!$B:$B,VLOOKUP(ResultsInput!D175,TeamDeclarations!$B$3:$I$202,6+$G175)),"")</f>
        <v/>
      </c>
      <c r="B175" s="121" t="str">
        <f>IF(ISNUMBER($G175),INDEX(PlayerDetails!$B:$B,VLOOKUP(ResultsInput!E175,TeamDeclarations!$B$3:$I$202,6+$G175)),"")</f>
        <v/>
      </c>
      <c r="C175" s="121" t="str">
        <f>IF(ISNUMBER($G175),VLOOKUP(ResultsInput!C175,ResultsInput!$I$3:$L$6,4,FALSE),"")</f>
        <v/>
      </c>
      <c r="D175" s="121" t="str">
        <f t="shared" si="2"/>
        <v/>
      </c>
      <c r="E175" s="121"/>
      <c r="F175" s="121"/>
      <c r="G175" s="122" t="str">
        <f>Pairings!B175</f>
        <v/>
      </c>
    </row>
    <row r="176" spans="1:7" x14ac:dyDescent="0.3">
      <c r="A176" s="121" t="str">
        <f>IF(ISNUMBER($G176),INDEX(PlayerDetails!$B:$B,VLOOKUP(ResultsInput!D176,TeamDeclarations!$B$3:$I$202,6+$G176)),"")</f>
        <v/>
      </c>
      <c r="B176" s="121" t="str">
        <f>IF(ISNUMBER($G176),INDEX(PlayerDetails!$B:$B,VLOOKUP(ResultsInput!E176,TeamDeclarations!$B$3:$I$202,6+$G176)),"")</f>
        <v/>
      </c>
      <c r="C176" s="121" t="str">
        <f>IF(ISNUMBER($G176),VLOOKUP(ResultsInput!C176,ResultsInput!$I$3:$L$6,4,FALSE),"")</f>
        <v/>
      </c>
      <c r="D176" s="121" t="str">
        <f t="shared" si="2"/>
        <v/>
      </c>
      <c r="E176" s="121"/>
      <c r="F176" s="121"/>
      <c r="G176" s="122" t="str">
        <f>Pairings!B176</f>
        <v/>
      </c>
    </row>
    <row r="177" spans="1:7" x14ac:dyDescent="0.3">
      <c r="A177" s="121" t="str">
        <f>IF(ISNUMBER($G177),INDEX(PlayerDetails!$B:$B,VLOOKUP(ResultsInput!D177,TeamDeclarations!$B$3:$I$202,6+$G177)),"")</f>
        <v/>
      </c>
      <c r="B177" s="121" t="str">
        <f>IF(ISNUMBER($G177),INDEX(PlayerDetails!$B:$B,VLOOKUP(ResultsInput!E177,TeamDeclarations!$B$3:$I$202,6+$G177)),"")</f>
        <v/>
      </c>
      <c r="C177" s="121" t="str">
        <f>IF(ISNUMBER($G177),VLOOKUP(ResultsInput!C177,ResultsInput!$I$3:$L$6,4,FALSE),"")</f>
        <v/>
      </c>
      <c r="D177" s="121" t="str">
        <f t="shared" si="2"/>
        <v/>
      </c>
      <c r="E177" s="121"/>
      <c r="F177" s="121"/>
      <c r="G177" s="122" t="str">
        <f>Pairings!B177</f>
        <v/>
      </c>
    </row>
    <row r="178" spans="1:7" x14ac:dyDescent="0.3">
      <c r="A178" s="121" t="str">
        <f>IF(ISNUMBER($G178),INDEX(PlayerDetails!$B:$B,VLOOKUP(ResultsInput!D178,TeamDeclarations!$B$3:$I$202,6+$G178)),"")</f>
        <v/>
      </c>
      <c r="B178" s="121" t="str">
        <f>IF(ISNUMBER($G178),INDEX(PlayerDetails!$B:$B,VLOOKUP(ResultsInput!E178,TeamDeclarations!$B$3:$I$202,6+$G178)),"")</f>
        <v/>
      </c>
      <c r="C178" s="121" t="str">
        <f>IF(ISNUMBER($G178),VLOOKUP(ResultsInput!C178,ResultsInput!$I$3:$L$6,4,FALSE),"")</f>
        <v/>
      </c>
      <c r="D178" s="121" t="str">
        <f t="shared" si="2"/>
        <v/>
      </c>
      <c r="E178" s="121"/>
      <c r="F178" s="121"/>
      <c r="G178" s="122" t="str">
        <f>Pairings!B178</f>
        <v/>
      </c>
    </row>
    <row r="179" spans="1:7" x14ac:dyDescent="0.3">
      <c r="A179" s="121" t="str">
        <f>IF(ISNUMBER($G179),INDEX(PlayerDetails!$B:$B,VLOOKUP(ResultsInput!D179,TeamDeclarations!$B$3:$I$202,6+$G179)),"")</f>
        <v/>
      </c>
      <c r="B179" s="121" t="str">
        <f>IF(ISNUMBER($G179),INDEX(PlayerDetails!$B:$B,VLOOKUP(ResultsInput!E179,TeamDeclarations!$B$3:$I$202,6+$G179)),"")</f>
        <v/>
      </c>
      <c r="C179" s="121" t="str">
        <f>IF(ISNUMBER($G179),VLOOKUP(ResultsInput!C179,ResultsInput!$I$3:$L$6,4,FALSE),"")</f>
        <v/>
      </c>
      <c r="D179" s="121" t="str">
        <f t="shared" si="2"/>
        <v/>
      </c>
      <c r="E179" s="121"/>
      <c r="F179" s="121"/>
      <c r="G179" s="122" t="str">
        <f>Pairings!B179</f>
        <v/>
      </c>
    </row>
    <row r="180" spans="1:7" x14ac:dyDescent="0.3">
      <c r="A180" s="121" t="str">
        <f>IF(ISNUMBER($G180),INDEX(PlayerDetails!$B:$B,VLOOKUP(ResultsInput!D180,TeamDeclarations!$B$3:$I$202,6+$G180)),"")</f>
        <v/>
      </c>
      <c r="B180" s="121" t="str">
        <f>IF(ISNUMBER($G180),INDEX(PlayerDetails!$B:$B,VLOOKUP(ResultsInput!E180,TeamDeclarations!$B$3:$I$202,6+$G180)),"")</f>
        <v/>
      </c>
      <c r="C180" s="121" t="str">
        <f>IF(ISNUMBER($G180),VLOOKUP(ResultsInput!C180,ResultsInput!$I$3:$L$6,4,FALSE),"")</f>
        <v/>
      </c>
      <c r="D180" s="121" t="str">
        <f t="shared" si="2"/>
        <v/>
      </c>
      <c r="E180" s="121"/>
      <c r="F180" s="121"/>
      <c r="G180" s="122" t="str">
        <f>Pairings!B180</f>
        <v/>
      </c>
    </row>
    <row r="181" spans="1:7" x14ac:dyDescent="0.3">
      <c r="A181" s="121" t="str">
        <f>IF(ISNUMBER($G181),INDEX(PlayerDetails!$B:$B,VLOOKUP(ResultsInput!D181,TeamDeclarations!$B$3:$I$202,6+$G181)),"")</f>
        <v/>
      </c>
      <c r="B181" s="121" t="str">
        <f>IF(ISNUMBER($G181),INDEX(PlayerDetails!$B:$B,VLOOKUP(ResultsInput!E181,TeamDeclarations!$B$3:$I$202,6+$G181)),"")</f>
        <v/>
      </c>
      <c r="C181" s="121" t="str">
        <f>IF(ISNUMBER($G181),VLOOKUP(ResultsInput!C181,ResultsInput!$I$3:$L$6,4,FALSE),"")</f>
        <v/>
      </c>
      <c r="D181" s="121" t="str">
        <f t="shared" si="2"/>
        <v/>
      </c>
      <c r="E181" s="121"/>
      <c r="F181" s="121"/>
      <c r="G181" s="122" t="str">
        <f>Pairings!B181</f>
        <v/>
      </c>
    </row>
    <row r="182" spans="1:7" x14ac:dyDescent="0.3">
      <c r="A182" s="121" t="str">
        <f>IF(ISNUMBER($G182),INDEX(PlayerDetails!$B:$B,VLOOKUP(ResultsInput!D182,TeamDeclarations!$B$3:$I$202,6+$G182)),"")</f>
        <v/>
      </c>
      <c r="B182" s="121" t="str">
        <f>IF(ISNUMBER($G182),INDEX(PlayerDetails!$B:$B,VLOOKUP(ResultsInput!E182,TeamDeclarations!$B$3:$I$202,6+$G182)),"")</f>
        <v/>
      </c>
      <c r="C182" s="121" t="str">
        <f>IF(ISNUMBER($G182),VLOOKUP(ResultsInput!C182,ResultsInput!$I$3:$L$6,4,FALSE),"")</f>
        <v/>
      </c>
      <c r="D182" s="121" t="str">
        <f t="shared" si="2"/>
        <v/>
      </c>
      <c r="E182" s="121"/>
      <c r="F182" s="121"/>
      <c r="G182" s="122" t="str">
        <f>Pairings!B182</f>
        <v/>
      </c>
    </row>
    <row r="183" spans="1:7" x14ac:dyDescent="0.3">
      <c r="A183" s="121" t="str">
        <f>IF(ISNUMBER($G183),INDEX(PlayerDetails!$B:$B,VLOOKUP(ResultsInput!D183,TeamDeclarations!$B$3:$I$202,6+$G183)),"")</f>
        <v/>
      </c>
      <c r="B183" s="121" t="str">
        <f>IF(ISNUMBER($G183),INDEX(PlayerDetails!$B:$B,VLOOKUP(ResultsInput!E183,TeamDeclarations!$B$3:$I$202,6+$G183)),"")</f>
        <v/>
      </c>
      <c r="C183" s="121" t="str">
        <f>IF(ISNUMBER($G183),VLOOKUP(ResultsInput!C183,ResultsInput!$I$3:$L$6,4,FALSE),"")</f>
        <v/>
      </c>
      <c r="D183" s="121" t="str">
        <f t="shared" si="2"/>
        <v/>
      </c>
      <c r="E183" s="121"/>
      <c r="F183" s="121"/>
      <c r="G183" s="122" t="str">
        <f>Pairings!B183</f>
        <v/>
      </c>
    </row>
    <row r="184" spans="1:7" x14ac:dyDescent="0.3">
      <c r="A184" s="121" t="str">
        <f>IF(ISNUMBER($G184),INDEX(PlayerDetails!$B:$B,VLOOKUP(ResultsInput!D184,TeamDeclarations!$B$3:$I$202,6+$G184)),"")</f>
        <v/>
      </c>
      <c r="B184" s="121" t="str">
        <f>IF(ISNUMBER($G184),INDEX(PlayerDetails!$B:$B,VLOOKUP(ResultsInput!E184,TeamDeclarations!$B$3:$I$202,6+$G184)),"")</f>
        <v/>
      </c>
      <c r="C184" s="121" t="str">
        <f>IF(ISNUMBER($G184),VLOOKUP(ResultsInput!C184,ResultsInput!$I$3:$L$6,4,FALSE),"")</f>
        <v/>
      </c>
      <c r="D184" s="121" t="str">
        <f t="shared" si="2"/>
        <v/>
      </c>
      <c r="E184" s="121"/>
      <c r="F184" s="121"/>
      <c r="G184" s="122" t="str">
        <f>Pairings!B184</f>
        <v/>
      </c>
    </row>
    <row r="185" spans="1:7" x14ac:dyDescent="0.3">
      <c r="A185" s="121" t="str">
        <f>IF(ISNUMBER($G185),INDEX(PlayerDetails!$B:$B,VLOOKUP(ResultsInput!D185,TeamDeclarations!$B$3:$I$202,6+$G185)),"")</f>
        <v/>
      </c>
      <c r="B185" s="121" t="str">
        <f>IF(ISNUMBER($G185),INDEX(PlayerDetails!$B:$B,VLOOKUP(ResultsInput!E185,TeamDeclarations!$B$3:$I$202,6+$G185)),"")</f>
        <v/>
      </c>
      <c r="C185" s="121" t="str">
        <f>IF(ISNUMBER($G185),VLOOKUP(ResultsInput!C185,ResultsInput!$I$3:$L$6,4,FALSE),"")</f>
        <v/>
      </c>
      <c r="D185" s="121" t="str">
        <f t="shared" si="2"/>
        <v/>
      </c>
      <c r="E185" s="121"/>
      <c r="F185" s="121"/>
      <c r="G185" s="122" t="str">
        <f>Pairings!B185</f>
        <v/>
      </c>
    </row>
    <row r="186" spans="1:7" x14ac:dyDescent="0.3">
      <c r="A186" s="121" t="str">
        <f>IF(ISNUMBER($G186),INDEX(PlayerDetails!$B:$B,VLOOKUP(ResultsInput!D186,TeamDeclarations!$B$3:$I$202,6+$G186)),"")</f>
        <v/>
      </c>
      <c r="B186" s="121" t="str">
        <f>IF(ISNUMBER($G186),INDEX(PlayerDetails!$B:$B,VLOOKUP(ResultsInput!E186,TeamDeclarations!$B$3:$I$202,6+$G186)),"")</f>
        <v/>
      </c>
      <c r="C186" s="121" t="str">
        <f>IF(ISNUMBER($G186),VLOOKUP(ResultsInput!C186,ResultsInput!$I$3:$L$6,4,FALSE),"")</f>
        <v/>
      </c>
      <c r="D186" s="121" t="str">
        <f t="shared" si="2"/>
        <v/>
      </c>
      <c r="E186" s="121"/>
      <c r="F186" s="121"/>
      <c r="G186" s="122" t="str">
        <f>Pairings!B186</f>
        <v/>
      </c>
    </row>
    <row r="187" spans="1:7" x14ac:dyDescent="0.3">
      <c r="A187" s="121" t="str">
        <f>IF(ISNUMBER($G187),INDEX(PlayerDetails!$B:$B,VLOOKUP(ResultsInput!D187,TeamDeclarations!$B$3:$I$202,6+$G187)),"")</f>
        <v/>
      </c>
      <c r="B187" s="121" t="str">
        <f>IF(ISNUMBER($G187),INDEX(PlayerDetails!$B:$B,VLOOKUP(ResultsInput!E187,TeamDeclarations!$B$3:$I$202,6+$G187)),"")</f>
        <v/>
      </c>
      <c r="C187" s="121" t="str">
        <f>IF(ISNUMBER($G187),VLOOKUP(ResultsInput!C187,ResultsInput!$I$3:$L$6,4,FALSE),"")</f>
        <v/>
      </c>
      <c r="D187" s="121" t="str">
        <f t="shared" si="2"/>
        <v/>
      </c>
      <c r="E187" s="121"/>
      <c r="F187" s="121"/>
      <c r="G187" s="122" t="str">
        <f>Pairings!B187</f>
        <v/>
      </c>
    </row>
    <row r="188" spans="1:7" x14ac:dyDescent="0.3">
      <c r="A188" s="121" t="str">
        <f>IF(ISNUMBER($G188),INDEX(PlayerDetails!$B:$B,VLOOKUP(ResultsInput!D188,TeamDeclarations!$B$3:$I$202,6+$G188)),"")</f>
        <v/>
      </c>
      <c r="B188" s="121" t="str">
        <f>IF(ISNUMBER($G188),INDEX(PlayerDetails!$B:$B,VLOOKUP(ResultsInput!E188,TeamDeclarations!$B$3:$I$202,6+$G188)),"")</f>
        <v/>
      </c>
      <c r="C188" s="121" t="str">
        <f>IF(ISNUMBER($G188),VLOOKUP(ResultsInput!C188,ResultsInput!$I$3:$L$6,4,FALSE),"")</f>
        <v/>
      </c>
      <c r="D188" s="121" t="str">
        <f t="shared" si="2"/>
        <v/>
      </c>
      <c r="E188" s="121"/>
      <c r="F188" s="121"/>
      <c r="G188" s="122" t="str">
        <f>Pairings!B188</f>
        <v/>
      </c>
    </row>
    <row r="189" spans="1:7" x14ac:dyDescent="0.3">
      <c r="A189" s="121" t="str">
        <f>IF(ISNUMBER($G189),INDEX(PlayerDetails!$B:$B,VLOOKUP(ResultsInput!D189,TeamDeclarations!$B$3:$I$202,6+$G189)),"")</f>
        <v/>
      </c>
      <c r="B189" s="121" t="str">
        <f>IF(ISNUMBER($G189),INDEX(PlayerDetails!$B:$B,VLOOKUP(ResultsInput!E189,TeamDeclarations!$B$3:$I$202,6+$G189)),"")</f>
        <v/>
      </c>
      <c r="C189" s="121" t="str">
        <f>IF(ISNUMBER($G189),VLOOKUP(ResultsInput!C189,ResultsInput!$I$3:$L$6,4,FALSE),"")</f>
        <v/>
      </c>
      <c r="D189" s="121" t="str">
        <f t="shared" si="2"/>
        <v/>
      </c>
      <c r="E189" s="121"/>
      <c r="F189" s="121"/>
      <c r="G189" s="122" t="str">
        <f>Pairings!B189</f>
        <v/>
      </c>
    </row>
    <row r="190" spans="1:7" x14ac:dyDescent="0.3">
      <c r="A190" s="121" t="str">
        <f>IF(ISNUMBER($G190),INDEX(PlayerDetails!$B:$B,VLOOKUP(ResultsInput!D190,TeamDeclarations!$B$3:$I$202,6+$G190)),"")</f>
        <v/>
      </c>
      <c r="B190" s="121" t="str">
        <f>IF(ISNUMBER($G190),INDEX(PlayerDetails!$B:$B,VLOOKUP(ResultsInput!E190,TeamDeclarations!$B$3:$I$202,6+$G190)),"")</f>
        <v/>
      </c>
      <c r="C190" s="121" t="str">
        <f>IF(ISNUMBER($G190),VLOOKUP(ResultsInput!C190,ResultsInput!$I$3:$L$6,4,FALSE),"")</f>
        <v/>
      </c>
      <c r="D190" s="121" t="str">
        <f t="shared" si="2"/>
        <v/>
      </c>
      <c r="E190" s="121"/>
      <c r="F190" s="121"/>
      <c r="G190" s="122" t="str">
        <f>Pairings!B190</f>
        <v/>
      </c>
    </row>
    <row r="191" spans="1:7" x14ac:dyDescent="0.3">
      <c r="A191" s="121" t="str">
        <f>IF(ISNUMBER($G191),INDEX(PlayerDetails!$B:$B,VLOOKUP(ResultsInput!D191,TeamDeclarations!$B$3:$I$202,6+$G191)),"")</f>
        <v/>
      </c>
      <c r="B191" s="121" t="str">
        <f>IF(ISNUMBER($G191),INDEX(PlayerDetails!$B:$B,VLOOKUP(ResultsInput!E191,TeamDeclarations!$B$3:$I$202,6+$G191)),"")</f>
        <v/>
      </c>
      <c r="C191" s="121" t="str">
        <f>IF(ISNUMBER($G191),VLOOKUP(ResultsInput!C191,ResultsInput!$I$3:$L$6,4,FALSE),"")</f>
        <v/>
      </c>
      <c r="D191" s="121" t="str">
        <f t="shared" si="2"/>
        <v/>
      </c>
      <c r="E191" s="121"/>
      <c r="F191" s="121"/>
      <c r="G191" s="122" t="str">
        <f>Pairings!B191</f>
        <v/>
      </c>
    </row>
    <row r="192" spans="1:7" x14ac:dyDescent="0.3">
      <c r="A192" s="121" t="str">
        <f>IF(ISNUMBER($G192),INDEX(PlayerDetails!$B:$B,VLOOKUP(ResultsInput!D192,TeamDeclarations!$B$3:$I$202,6+$G192)),"")</f>
        <v/>
      </c>
      <c r="B192" s="121" t="str">
        <f>IF(ISNUMBER($G192),INDEX(PlayerDetails!$B:$B,VLOOKUP(ResultsInput!E192,TeamDeclarations!$B$3:$I$202,6+$G192)),"")</f>
        <v/>
      </c>
      <c r="C192" s="121" t="str">
        <f>IF(ISNUMBER($G192),VLOOKUP(ResultsInput!C192,ResultsInput!$I$3:$L$6,4,FALSE),"")</f>
        <v/>
      </c>
      <c r="D192" s="121" t="str">
        <f t="shared" si="2"/>
        <v/>
      </c>
      <c r="E192" s="121"/>
      <c r="F192" s="121"/>
      <c r="G192" s="122" t="str">
        <f>Pairings!B192</f>
        <v/>
      </c>
    </row>
    <row r="193" spans="1:7" x14ac:dyDescent="0.3">
      <c r="A193" s="121" t="str">
        <f>IF(ISNUMBER($G193),INDEX(PlayerDetails!$B:$B,VLOOKUP(ResultsInput!D193,TeamDeclarations!$B$3:$I$202,6+$G193)),"")</f>
        <v/>
      </c>
      <c r="B193" s="121" t="str">
        <f>IF(ISNUMBER($G193),INDEX(PlayerDetails!$B:$B,VLOOKUP(ResultsInput!E193,TeamDeclarations!$B$3:$I$202,6+$G193)),"")</f>
        <v/>
      </c>
      <c r="C193" s="121" t="str">
        <f>IF(ISNUMBER($G193),VLOOKUP(ResultsInput!C193,ResultsInput!$I$3:$L$6,4,FALSE),"")</f>
        <v/>
      </c>
      <c r="D193" s="121" t="str">
        <f t="shared" si="2"/>
        <v/>
      </c>
      <c r="E193" s="121"/>
      <c r="F193" s="121"/>
      <c r="G193" s="122" t="str">
        <f>Pairings!B193</f>
        <v/>
      </c>
    </row>
    <row r="194" spans="1:7" x14ac:dyDescent="0.3">
      <c r="A194" s="121" t="str">
        <f>IF(ISNUMBER($G194),INDEX(PlayerDetails!$B:$B,VLOOKUP(ResultsInput!D194,TeamDeclarations!$B$3:$I$202,6+$G194)),"")</f>
        <v/>
      </c>
      <c r="B194" s="121" t="str">
        <f>IF(ISNUMBER($G194),INDEX(PlayerDetails!$B:$B,VLOOKUP(ResultsInput!E194,TeamDeclarations!$B$3:$I$202,6+$G194)),"")</f>
        <v/>
      </c>
      <c r="C194" s="121" t="str">
        <f>IF(ISNUMBER($G194),VLOOKUP(ResultsInput!C194,ResultsInput!$I$3:$L$6,4,FALSE),"")</f>
        <v/>
      </c>
      <c r="D194" s="121" t="str">
        <f t="shared" ref="D194:D257" si="3">IF(ISNUMBER($G194),"W","")</f>
        <v/>
      </c>
      <c r="E194" s="121"/>
      <c r="F194" s="121"/>
      <c r="G194" s="122" t="str">
        <f>Pairings!B194</f>
        <v/>
      </c>
    </row>
    <row r="195" spans="1:7" x14ac:dyDescent="0.3">
      <c r="A195" s="121" t="str">
        <f>IF(ISNUMBER($G195),INDEX(PlayerDetails!$B:$B,VLOOKUP(ResultsInput!D195,TeamDeclarations!$B$3:$I$202,6+$G195)),"")</f>
        <v/>
      </c>
      <c r="B195" s="121" t="str">
        <f>IF(ISNUMBER($G195),INDEX(PlayerDetails!$B:$B,VLOOKUP(ResultsInput!E195,TeamDeclarations!$B$3:$I$202,6+$G195)),"")</f>
        <v/>
      </c>
      <c r="C195" s="121" t="str">
        <f>IF(ISNUMBER($G195),VLOOKUP(ResultsInput!C195,ResultsInput!$I$3:$L$6,4,FALSE),"")</f>
        <v/>
      </c>
      <c r="D195" s="121" t="str">
        <f t="shared" si="3"/>
        <v/>
      </c>
      <c r="E195" s="121"/>
      <c r="F195" s="121"/>
      <c r="G195" s="122" t="str">
        <f>Pairings!B195</f>
        <v/>
      </c>
    </row>
    <row r="196" spans="1:7" x14ac:dyDescent="0.3">
      <c r="A196" s="121" t="str">
        <f>IF(ISNUMBER($G196),INDEX(PlayerDetails!$B:$B,VLOOKUP(ResultsInput!D196,TeamDeclarations!$B$3:$I$202,6+$G196)),"")</f>
        <v/>
      </c>
      <c r="B196" s="121" t="str">
        <f>IF(ISNUMBER($G196),INDEX(PlayerDetails!$B:$B,VLOOKUP(ResultsInput!E196,TeamDeclarations!$B$3:$I$202,6+$G196)),"")</f>
        <v/>
      </c>
      <c r="C196" s="121" t="str">
        <f>IF(ISNUMBER($G196),VLOOKUP(ResultsInput!C196,ResultsInput!$I$3:$L$6,4,FALSE),"")</f>
        <v/>
      </c>
      <c r="D196" s="121" t="str">
        <f t="shared" si="3"/>
        <v/>
      </c>
      <c r="E196" s="121"/>
      <c r="F196" s="121"/>
      <c r="G196" s="122" t="str">
        <f>Pairings!B196</f>
        <v/>
      </c>
    </row>
    <row r="197" spans="1:7" x14ac:dyDescent="0.3">
      <c r="A197" s="121" t="str">
        <f>IF(ISNUMBER($G197),INDEX(PlayerDetails!$B:$B,VLOOKUP(ResultsInput!D197,TeamDeclarations!$B$3:$I$202,6+$G197)),"")</f>
        <v/>
      </c>
      <c r="B197" s="121" t="str">
        <f>IF(ISNUMBER($G197),INDEX(PlayerDetails!$B:$B,VLOOKUP(ResultsInput!E197,TeamDeclarations!$B$3:$I$202,6+$G197)),"")</f>
        <v/>
      </c>
      <c r="C197" s="121" t="str">
        <f>IF(ISNUMBER($G197),VLOOKUP(ResultsInput!C197,ResultsInput!$I$3:$L$6,4,FALSE),"")</f>
        <v/>
      </c>
      <c r="D197" s="121" t="str">
        <f t="shared" si="3"/>
        <v/>
      </c>
      <c r="E197" s="121"/>
      <c r="F197" s="121"/>
      <c r="G197" s="122" t="str">
        <f>Pairings!B197</f>
        <v/>
      </c>
    </row>
    <row r="198" spans="1:7" x14ac:dyDescent="0.3">
      <c r="A198" s="121" t="str">
        <f>IF(ISNUMBER($G198),INDEX(PlayerDetails!$B:$B,VLOOKUP(ResultsInput!D198,TeamDeclarations!$B$3:$I$202,6+$G198)),"")</f>
        <v/>
      </c>
      <c r="B198" s="121" t="str">
        <f>IF(ISNUMBER($G198),INDEX(PlayerDetails!$B:$B,VLOOKUP(ResultsInput!E198,TeamDeclarations!$B$3:$I$202,6+$G198)),"")</f>
        <v/>
      </c>
      <c r="C198" s="121" t="str">
        <f>IF(ISNUMBER($G198),VLOOKUP(ResultsInput!C198,ResultsInput!$I$3:$L$6,4,FALSE),"")</f>
        <v/>
      </c>
      <c r="D198" s="121" t="str">
        <f t="shared" si="3"/>
        <v/>
      </c>
      <c r="E198" s="121"/>
      <c r="F198" s="121"/>
      <c r="G198" s="122" t="str">
        <f>Pairings!B198</f>
        <v/>
      </c>
    </row>
    <row r="199" spans="1:7" x14ac:dyDescent="0.3">
      <c r="A199" s="121" t="str">
        <f>IF(ISNUMBER($G199),INDEX(PlayerDetails!$B:$B,VLOOKUP(ResultsInput!D199,TeamDeclarations!$B$3:$I$202,6+$G199)),"")</f>
        <v/>
      </c>
      <c r="B199" s="121" t="str">
        <f>IF(ISNUMBER($G199),INDEX(PlayerDetails!$B:$B,VLOOKUP(ResultsInput!E199,TeamDeclarations!$B$3:$I$202,6+$G199)),"")</f>
        <v/>
      </c>
      <c r="C199" s="121" t="str">
        <f>IF(ISNUMBER($G199),VLOOKUP(ResultsInput!C199,ResultsInput!$I$3:$L$6,4,FALSE),"")</f>
        <v/>
      </c>
      <c r="D199" s="121" t="str">
        <f t="shared" si="3"/>
        <v/>
      </c>
      <c r="E199" s="121"/>
      <c r="F199" s="121"/>
      <c r="G199" s="122" t="str">
        <f>Pairings!B199</f>
        <v/>
      </c>
    </row>
    <row r="200" spans="1:7" x14ac:dyDescent="0.3">
      <c r="A200" s="121" t="str">
        <f>IF(ISNUMBER($G200),INDEX(PlayerDetails!$B:$B,VLOOKUP(ResultsInput!D200,TeamDeclarations!$B$3:$I$202,6+$G200)),"")</f>
        <v/>
      </c>
      <c r="B200" s="121" t="str">
        <f>IF(ISNUMBER($G200),INDEX(PlayerDetails!$B:$B,VLOOKUP(ResultsInput!E200,TeamDeclarations!$B$3:$I$202,6+$G200)),"")</f>
        <v/>
      </c>
      <c r="C200" s="121" t="str">
        <f>IF(ISNUMBER($G200),VLOOKUP(ResultsInput!C200,ResultsInput!$I$3:$L$6,4,FALSE),"")</f>
        <v/>
      </c>
      <c r="D200" s="121" t="str">
        <f t="shared" si="3"/>
        <v/>
      </c>
      <c r="E200" s="121"/>
      <c r="F200" s="121"/>
      <c r="G200" s="122" t="str">
        <f>Pairings!B200</f>
        <v/>
      </c>
    </row>
    <row r="201" spans="1:7" x14ac:dyDescent="0.3">
      <c r="A201" s="121" t="str">
        <f>IF(ISNUMBER($G201),INDEX(PlayerDetails!$B:$B,VLOOKUP(ResultsInput!D201,TeamDeclarations!$B$3:$I$202,6+$G201)),"")</f>
        <v/>
      </c>
      <c r="B201" s="121" t="str">
        <f>IF(ISNUMBER($G201),INDEX(PlayerDetails!$B:$B,VLOOKUP(ResultsInput!E201,TeamDeclarations!$B$3:$I$202,6+$G201)),"")</f>
        <v/>
      </c>
      <c r="C201" s="121" t="str">
        <f>IF(ISNUMBER($G201),VLOOKUP(ResultsInput!C201,ResultsInput!$I$3:$L$6,4,FALSE),"")</f>
        <v/>
      </c>
      <c r="D201" s="121" t="str">
        <f t="shared" si="3"/>
        <v/>
      </c>
      <c r="E201" s="121"/>
      <c r="F201" s="121"/>
      <c r="G201" s="122" t="str">
        <f>Pairings!B201</f>
        <v/>
      </c>
    </row>
    <row r="202" spans="1:7" x14ac:dyDescent="0.3">
      <c r="A202" s="121" t="str">
        <f>IF(ISNUMBER($G202),INDEX(PlayerDetails!$B:$B,VLOOKUP(ResultsInput!D202,TeamDeclarations!$B$3:$I$202,6+$G202)),"")</f>
        <v/>
      </c>
      <c r="B202" s="121" t="str">
        <f>IF(ISNUMBER($G202),INDEX(PlayerDetails!$B:$B,VLOOKUP(ResultsInput!E202,TeamDeclarations!$B$3:$I$202,6+$G202)),"")</f>
        <v/>
      </c>
      <c r="C202" s="121" t="str">
        <f>IF(ISNUMBER($G202),VLOOKUP(ResultsInput!C202,ResultsInput!$I$3:$L$6,4,FALSE),"")</f>
        <v/>
      </c>
      <c r="D202" s="121" t="str">
        <f t="shared" si="3"/>
        <v/>
      </c>
      <c r="E202" s="121"/>
      <c r="F202" s="121"/>
      <c r="G202" s="122" t="str">
        <f>Pairings!B202</f>
        <v/>
      </c>
    </row>
    <row r="203" spans="1:7" x14ac:dyDescent="0.3">
      <c r="A203" s="121" t="str">
        <f>IF(ISNUMBER($G203),INDEX(PlayerDetails!$B:$B,VLOOKUP(ResultsInput!D203,TeamDeclarations!$B$3:$I$202,6+$G203)),"")</f>
        <v/>
      </c>
      <c r="B203" s="121" t="str">
        <f>IF(ISNUMBER($G203),INDEX(PlayerDetails!$B:$B,VLOOKUP(ResultsInput!E203,TeamDeclarations!$B$3:$I$202,6+$G203)),"")</f>
        <v/>
      </c>
      <c r="C203" s="121" t="str">
        <f>IF(ISNUMBER($G203),VLOOKUP(ResultsInput!C203,ResultsInput!$I$3:$L$6,4,FALSE),"")</f>
        <v/>
      </c>
      <c r="D203" s="121" t="str">
        <f t="shared" si="3"/>
        <v/>
      </c>
      <c r="E203" s="121"/>
      <c r="F203" s="121"/>
      <c r="G203" s="122" t="str">
        <f>Pairings!B203</f>
        <v/>
      </c>
    </row>
    <row r="204" spans="1:7" x14ac:dyDescent="0.3">
      <c r="A204" s="121" t="str">
        <f>IF(ISNUMBER($G204),INDEX(PlayerDetails!$B:$B,VLOOKUP(ResultsInput!D204,TeamDeclarations!$B$3:$I$202,6+$G204)),"")</f>
        <v/>
      </c>
      <c r="B204" s="121" t="str">
        <f>IF(ISNUMBER($G204),INDEX(PlayerDetails!$B:$B,VLOOKUP(ResultsInput!E204,TeamDeclarations!$B$3:$I$202,6+$G204)),"")</f>
        <v/>
      </c>
      <c r="C204" s="121" t="str">
        <f>IF(ISNUMBER($G204),VLOOKUP(ResultsInput!C204,ResultsInput!$I$3:$L$6,4,FALSE),"")</f>
        <v/>
      </c>
      <c r="D204" s="121" t="str">
        <f t="shared" si="3"/>
        <v/>
      </c>
      <c r="E204" s="121"/>
      <c r="F204" s="121"/>
      <c r="G204" s="122" t="str">
        <f>Pairings!B204</f>
        <v/>
      </c>
    </row>
    <row r="205" spans="1:7" x14ac:dyDescent="0.3">
      <c r="A205" s="121" t="str">
        <f>IF(ISNUMBER($G205),INDEX(PlayerDetails!$B:$B,VLOOKUP(ResultsInput!D205,TeamDeclarations!$B$3:$I$202,6+$G205)),"")</f>
        <v/>
      </c>
      <c r="B205" s="121" t="str">
        <f>IF(ISNUMBER($G205),INDEX(PlayerDetails!$B:$B,VLOOKUP(ResultsInput!E205,TeamDeclarations!$B$3:$I$202,6+$G205)),"")</f>
        <v/>
      </c>
      <c r="C205" s="121" t="str">
        <f>IF(ISNUMBER($G205),VLOOKUP(ResultsInput!C205,ResultsInput!$I$3:$L$6,4,FALSE),"")</f>
        <v/>
      </c>
      <c r="D205" s="121" t="str">
        <f t="shared" si="3"/>
        <v/>
      </c>
      <c r="E205" s="121"/>
      <c r="F205" s="121"/>
      <c r="G205" s="122" t="str">
        <f>Pairings!B205</f>
        <v/>
      </c>
    </row>
    <row r="206" spans="1:7" x14ac:dyDescent="0.3">
      <c r="A206" s="121" t="str">
        <f>IF(ISNUMBER($G206),INDEX(PlayerDetails!$B:$B,VLOOKUP(ResultsInput!D206,TeamDeclarations!$B$3:$I$202,6+$G206)),"")</f>
        <v/>
      </c>
      <c r="B206" s="121" t="str">
        <f>IF(ISNUMBER($G206),INDEX(PlayerDetails!$B:$B,VLOOKUP(ResultsInput!E206,TeamDeclarations!$B$3:$I$202,6+$G206)),"")</f>
        <v/>
      </c>
      <c r="C206" s="121" t="str">
        <f>IF(ISNUMBER($G206),VLOOKUP(ResultsInput!C206,ResultsInput!$I$3:$L$6,4,FALSE),"")</f>
        <v/>
      </c>
      <c r="D206" s="121" t="str">
        <f t="shared" si="3"/>
        <v/>
      </c>
      <c r="E206" s="121"/>
      <c r="F206" s="121"/>
      <c r="G206" s="122" t="str">
        <f>Pairings!B206</f>
        <v/>
      </c>
    </row>
    <row r="207" spans="1:7" x14ac:dyDescent="0.3">
      <c r="A207" s="121" t="str">
        <f>IF(ISNUMBER($G207),INDEX(PlayerDetails!$B:$B,VLOOKUP(ResultsInput!D207,TeamDeclarations!$B$3:$I$202,6+$G207)),"")</f>
        <v/>
      </c>
      <c r="B207" s="121" t="str">
        <f>IF(ISNUMBER($G207),INDEX(PlayerDetails!$B:$B,VLOOKUP(ResultsInput!E207,TeamDeclarations!$B$3:$I$202,6+$G207)),"")</f>
        <v/>
      </c>
      <c r="C207" s="121" t="str">
        <f>IF(ISNUMBER($G207),VLOOKUP(ResultsInput!C207,ResultsInput!$I$3:$L$6,4,FALSE),"")</f>
        <v/>
      </c>
      <c r="D207" s="121" t="str">
        <f t="shared" si="3"/>
        <v/>
      </c>
      <c r="E207" s="121"/>
      <c r="F207" s="121"/>
      <c r="G207" s="122" t="str">
        <f>Pairings!B207</f>
        <v/>
      </c>
    </row>
    <row r="208" spans="1:7" x14ac:dyDescent="0.3">
      <c r="A208" s="121" t="str">
        <f>IF(ISNUMBER($G208),INDEX(PlayerDetails!$B:$B,VLOOKUP(ResultsInput!D208,TeamDeclarations!$B$3:$I$202,6+$G208)),"")</f>
        <v/>
      </c>
      <c r="B208" s="121" t="str">
        <f>IF(ISNUMBER($G208),INDEX(PlayerDetails!$B:$B,VLOOKUP(ResultsInput!E208,TeamDeclarations!$B$3:$I$202,6+$G208)),"")</f>
        <v/>
      </c>
      <c r="C208" s="121" t="str">
        <f>IF(ISNUMBER($G208),VLOOKUP(ResultsInput!C208,ResultsInput!$I$3:$L$6,4,FALSE),"")</f>
        <v/>
      </c>
      <c r="D208" s="121" t="str">
        <f t="shared" si="3"/>
        <v/>
      </c>
      <c r="E208" s="121"/>
      <c r="F208" s="121"/>
      <c r="G208" s="122" t="str">
        <f>Pairings!B208</f>
        <v/>
      </c>
    </row>
    <row r="209" spans="1:7" x14ac:dyDescent="0.3">
      <c r="A209" s="121" t="str">
        <f>IF(ISNUMBER($G209),INDEX(PlayerDetails!$B:$B,VLOOKUP(ResultsInput!D209,TeamDeclarations!$B$3:$I$202,6+$G209)),"")</f>
        <v/>
      </c>
      <c r="B209" s="121" t="str">
        <f>IF(ISNUMBER($G209),INDEX(PlayerDetails!$B:$B,VLOOKUP(ResultsInput!E209,TeamDeclarations!$B$3:$I$202,6+$G209)),"")</f>
        <v/>
      </c>
      <c r="C209" s="121" t="str">
        <f>IF(ISNUMBER($G209),VLOOKUP(ResultsInput!C209,ResultsInput!$I$3:$L$6,4,FALSE),"")</f>
        <v/>
      </c>
      <c r="D209" s="121" t="str">
        <f t="shared" si="3"/>
        <v/>
      </c>
      <c r="E209" s="121"/>
      <c r="F209" s="121"/>
      <c r="G209" s="122" t="str">
        <f>Pairings!B209</f>
        <v/>
      </c>
    </row>
    <row r="210" spans="1:7" x14ac:dyDescent="0.3">
      <c r="A210" s="121" t="str">
        <f>IF(ISNUMBER($G210),INDEX(PlayerDetails!$B:$B,VLOOKUP(ResultsInput!D210,TeamDeclarations!$B$3:$I$202,6+$G210)),"")</f>
        <v/>
      </c>
      <c r="B210" s="121" t="str">
        <f>IF(ISNUMBER($G210),INDEX(PlayerDetails!$B:$B,VLOOKUP(ResultsInput!E210,TeamDeclarations!$B$3:$I$202,6+$G210)),"")</f>
        <v/>
      </c>
      <c r="C210" s="121" t="str">
        <f>IF(ISNUMBER($G210),VLOOKUP(ResultsInput!C210,ResultsInput!$I$3:$L$6,4,FALSE),"")</f>
        <v/>
      </c>
      <c r="D210" s="121" t="str">
        <f t="shared" si="3"/>
        <v/>
      </c>
      <c r="E210" s="121"/>
      <c r="F210" s="121"/>
      <c r="G210" s="122" t="str">
        <f>Pairings!B210</f>
        <v/>
      </c>
    </row>
    <row r="211" spans="1:7" x14ac:dyDescent="0.3">
      <c r="A211" s="121" t="str">
        <f>IF(ISNUMBER($G211),INDEX(PlayerDetails!$B:$B,VLOOKUP(ResultsInput!D211,TeamDeclarations!$B$3:$I$202,6+$G211)),"")</f>
        <v/>
      </c>
      <c r="B211" s="121" t="str">
        <f>IF(ISNUMBER($G211),INDEX(PlayerDetails!$B:$B,VLOOKUP(ResultsInput!E211,TeamDeclarations!$B$3:$I$202,6+$G211)),"")</f>
        <v/>
      </c>
      <c r="C211" s="121" t="str">
        <f>IF(ISNUMBER($G211),VLOOKUP(ResultsInput!C211,ResultsInput!$I$3:$L$6,4,FALSE),"")</f>
        <v/>
      </c>
      <c r="D211" s="121" t="str">
        <f t="shared" si="3"/>
        <v/>
      </c>
      <c r="E211" s="121"/>
      <c r="F211" s="121"/>
      <c r="G211" s="122" t="str">
        <f>Pairings!B211</f>
        <v/>
      </c>
    </row>
    <row r="212" spans="1:7" x14ac:dyDescent="0.3">
      <c r="A212" s="121" t="str">
        <f>IF(ISNUMBER($G212),INDEX(PlayerDetails!$B:$B,VLOOKUP(ResultsInput!D212,TeamDeclarations!$B$3:$I$202,6+$G212)),"")</f>
        <v/>
      </c>
      <c r="B212" s="121" t="str">
        <f>IF(ISNUMBER($G212),INDEX(PlayerDetails!$B:$B,VLOOKUP(ResultsInput!E212,TeamDeclarations!$B$3:$I$202,6+$G212)),"")</f>
        <v/>
      </c>
      <c r="C212" s="121" t="str">
        <f>IF(ISNUMBER($G212),VLOOKUP(ResultsInput!C212,ResultsInput!$I$3:$L$6,4,FALSE),"")</f>
        <v/>
      </c>
      <c r="D212" s="121" t="str">
        <f t="shared" si="3"/>
        <v/>
      </c>
      <c r="E212" s="121"/>
      <c r="F212" s="121"/>
      <c r="G212" s="122" t="str">
        <f>Pairings!B212</f>
        <v/>
      </c>
    </row>
    <row r="213" spans="1:7" x14ac:dyDescent="0.3">
      <c r="A213" s="121" t="str">
        <f>IF(ISNUMBER($G213),INDEX(PlayerDetails!$B:$B,VLOOKUP(ResultsInput!D213,TeamDeclarations!$B$3:$I$202,6+$G213)),"")</f>
        <v/>
      </c>
      <c r="B213" s="121" t="str">
        <f>IF(ISNUMBER($G213),INDEX(PlayerDetails!$B:$B,VLOOKUP(ResultsInput!E213,TeamDeclarations!$B$3:$I$202,6+$G213)),"")</f>
        <v/>
      </c>
      <c r="C213" s="121" t="str">
        <f>IF(ISNUMBER($G213),VLOOKUP(ResultsInput!C213,ResultsInput!$I$3:$L$6,4,FALSE),"")</f>
        <v/>
      </c>
      <c r="D213" s="121" t="str">
        <f t="shared" si="3"/>
        <v/>
      </c>
      <c r="E213" s="121"/>
      <c r="F213" s="121"/>
      <c r="G213" s="122" t="str">
        <f>Pairings!B213</f>
        <v/>
      </c>
    </row>
    <row r="214" spans="1:7" x14ac:dyDescent="0.3">
      <c r="A214" s="121" t="str">
        <f>IF(ISNUMBER($G214),INDEX(PlayerDetails!$B:$B,VLOOKUP(ResultsInput!D214,TeamDeclarations!$B$3:$I$202,6+$G214)),"")</f>
        <v/>
      </c>
      <c r="B214" s="121" t="str">
        <f>IF(ISNUMBER($G214),INDEX(PlayerDetails!$B:$B,VLOOKUP(ResultsInput!E214,TeamDeclarations!$B$3:$I$202,6+$G214)),"")</f>
        <v/>
      </c>
      <c r="C214" s="121" t="str">
        <f>IF(ISNUMBER($G214),VLOOKUP(ResultsInput!C214,ResultsInput!$I$3:$L$6,4,FALSE),"")</f>
        <v/>
      </c>
      <c r="D214" s="121" t="str">
        <f t="shared" si="3"/>
        <v/>
      </c>
      <c r="E214" s="121"/>
      <c r="F214" s="121"/>
      <c r="G214" s="122" t="str">
        <f>Pairings!B214</f>
        <v/>
      </c>
    </row>
    <row r="215" spans="1:7" x14ac:dyDescent="0.3">
      <c r="A215" s="121" t="str">
        <f>IF(ISNUMBER($G215),INDEX(PlayerDetails!$B:$B,VLOOKUP(ResultsInput!D215,TeamDeclarations!$B$3:$I$202,6+$G215)),"")</f>
        <v/>
      </c>
      <c r="B215" s="121" t="str">
        <f>IF(ISNUMBER($G215),INDEX(PlayerDetails!$B:$B,VLOOKUP(ResultsInput!E215,TeamDeclarations!$B$3:$I$202,6+$G215)),"")</f>
        <v/>
      </c>
      <c r="C215" s="121" t="str">
        <f>IF(ISNUMBER($G215),VLOOKUP(ResultsInput!C215,ResultsInput!$I$3:$L$6,4,FALSE),"")</f>
        <v/>
      </c>
      <c r="D215" s="121" t="str">
        <f t="shared" si="3"/>
        <v/>
      </c>
      <c r="E215" s="121"/>
      <c r="F215" s="121"/>
      <c r="G215" s="122" t="str">
        <f>Pairings!B215</f>
        <v/>
      </c>
    </row>
    <row r="216" spans="1:7" x14ac:dyDescent="0.3">
      <c r="A216" s="121" t="str">
        <f>IF(ISNUMBER($G216),INDEX(PlayerDetails!$B:$B,VLOOKUP(ResultsInput!D216,TeamDeclarations!$B$3:$I$202,6+$G216)),"")</f>
        <v/>
      </c>
      <c r="B216" s="121" t="str">
        <f>IF(ISNUMBER($G216),INDEX(PlayerDetails!$B:$B,VLOOKUP(ResultsInput!E216,TeamDeclarations!$B$3:$I$202,6+$G216)),"")</f>
        <v/>
      </c>
      <c r="C216" s="121" t="str">
        <f>IF(ISNUMBER($G216),VLOOKUP(ResultsInput!C216,ResultsInput!$I$3:$L$6,4,FALSE),"")</f>
        <v/>
      </c>
      <c r="D216" s="121" t="str">
        <f t="shared" si="3"/>
        <v/>
      </c>
      <c r="E216" s="121"/>
      <c r="F216" s="121"/>
      <c r="G216" s="122" t="str">
        <f>Pairings!B216</f>
        <v/>
      </c>
    </row>
    <row r="217" spans="1:7" x14ac:dyDescent="0.3">
      <c r="A217" s="121" t="str">
        <f>IF(ISNUMBER($G217),INDEX(PlayerDetails!$B:$B,VLOOKUP(ResultsInput!D217,TeamDeclarations!$B$3:$I$202,6+$G217)),"")</f>
        <v/>
      </c>
      <c r="B217" s="121" t="str">
        <f>IF(ISNUMBER($G217),INDEX(PlayerDetails!$B:$B,VLOOKUP(ResultsInput!E217,TeamDeclarations!$B$3:$I$202,6+$G217)),"")</f>
        <v/>
      </c>
      <c r="C217" s="121" t="str">
        <f>IF(ISNUMBER($G217),VLOOKUP(ResultsInput!C217,ResultsInput!$I$3:$L$6,4,FALSE),"")</f>
        <v/>
      </c>
      <c r="D217" s="121" t="str">
        <f t="shared" si="3"/>
        <v/>
      </c>
      <c r="E217" s="121"/>
      <c r="F217" s="121"/>
      <c r="G217" s="122" t="str">
        <f>Pairings!B217</f>
        <v/>
      </c>
    </row>
    <row r="218" spans="1:7" x14ac:dyDescent="0.3">
      <c r="A218" s="121" t="str">
        <f>IF(ISNUMBER($G218),INDEX(PlayerDetails!$B:$B,VLOOKUP(ResultsInput!D218,TeamDeclarations!$B$3:$I$202,6+$G218)),"")</f>
        <v/>
      </c>
      <c r="B218" s="121" t="str">
        <f>IF(ISNUMBER($G218),INDEX(PlayerDetails!$B:$B,VLOOKUP(ResultsInput!E218,TeamDeclarations!$B$3:$I$202,6+$G218)),"")</f>
        <v/>
      </c>
      <c r="C218" s="121" t="str">
        <f>IF(ISNUMBER($G218),VLOOKUP(ResultsInput!C218,ResultsInput!$I$3:$L$6,4,FALSE),"")</f>
        <v/>
      </c>
      <c r="D218" s="121" t="str">
        <f t="shared" si="3"/>
        <v/>
      </c>
      <c r="E218" s="121"/>
      <c r="F218" s="121"/>
      <c r="G218" s="122" t="str">
        <f>Pairings!B218</f>
        <v/>
      </c>
    </row>
    <row r="219" spans="1:7" x14ac:dyDescent="0.3">
      <c r="A219" s="121" t="str">
        <f>IF(ISNUMBER($G219),INDEX(PlayerDetails!$B:$B,VLOOKUP(ResultsInput!D219,TeamDeclarations!$B$3:$I$202,6+$G219)),"")</f>
        <v/>
      </c>
      <c r="B219" s="121" t="str">
        <f>IF(ISNUMBER($G219),INDEX(PlayerDetails!$B:$B,VLOOKUP(ResultsInput!E219,TeamDeclarations!$B$3:$I$202,6+$G219)),"")</f>
        <v/>
      </c>
      <c r="C219" s="121" t="str">
        <f>IF(ISNUMBER($G219),VLOOKUP(ResultsInput!C219,ResultsInput!$I$3:$L$6,4,FALSE),"")</f>
        <v/>
      </c>
      <c r="D219" s="121" t="str">
        <f t="shared" si="3"/>
        <v/>
      </c>
      <c r="E219" s="121"/>
      <c r="F219" s="121"/>
      <c r="G219" s="122" t="str">
        <f>Pairings!B219</f>
        <v/>
      </c>
    </row>
    <row r="220" spans="1:7" x14ac:dyDescent="0.3">
      <c r="A220" s="121" t="str">
        <f>IF(ISNUMBER($G220),INDEX(PlayerDetails!$B:$B,VLOOKUP(ResultsInput!D220,TeamDeclarations!$B$3:$I$202,6+$G220)),"")</f>
        <v/>
      </c>
      <c r="B220" s="121" t="str">
        <f>IF(ISNUMBER($G220),INDEX(PlayerDetails!$B:$B,VLOOKUP(ResultsInput!E220,TeamDeclarations!$B$3:$I$202,6+$G220)),"")</f>
        <v/>
      </c>
      <c r="C220" s="121" t="str">
        <f>IF(ISNUMBER($G220),VLOOKUP(ResultsInput!C220,ResultsInput!$I$3:$L$6,4,FALSE),"")</f>
        <v/>
      </c>
      <c r="D220" s="121" t="str">
        <f t="shared" si="3"/>
        <v/>
      </c>
      <c r="E220" s="121"/>
      <c r="F220" s="121"/>
      <c r="G220" s="122" t="str">
        <f>Pairings!B220</f>
        <v/>
      </c>
    </row>
    <row r="221" spans="1:7" x14ac:dyDescent="0.3">
      <c r="A221" s="121" t="str">
        <f>IF(ISNUMBER($G221),INDEX(PlayerDetails!$B:$B,VLOOKUP(ResultsInput!D221,TeamDeclarations!$B$3:$I$202,6+$G221)),"")</f>
        <v/>
      </c>
      <c r="B221" s="121" t="str">
        <f>IF(ISNUMBER($G221),INDEX(PlayerDetails!$B:$B,VLOOKUP(ResultsInput!E221,TeamDeclarations!$B$3:$I$202,6+$G221)),"")</f>
        <v/>
      </c>
      <c r="C221" s="121" t="str">
        <f>IF(ISNUMBER($G221),VLOOKUP(ResultsInput!C221,ResultsInput!$I$3:$L$6,4,FALSE),"")</f>
        <v/>
      </c>
      <c r="D221" s="121" t="str">
        <f t="shared" si="3"/>
        <v/>
      </c>
      <c r="E221" s="121"/>
      <c r="F221" s="121"/>
      <c r="G221" s="122" t="str">
        <f>Pairings!B221</f>
        <v/>
      </c>
    </row>
    <row r="222" spans="1:7" x14ac:dyDescent="0.3">
      <c r="A222" s="121" t="str">
        <f>IF(ISNUMBER($G222),INDEX(PlayerDetails!$B:$B,VLOOKUP(ResultsInput!D222,TeamDeclarations!$B$3:$I$202,6+$G222)),"")</f>
        <v/>
      </c>
      <c r="B222" s="121" t="str">
        <f>IF(ISNUMBER($G222),INDEX(PlayerDetails!$B:$B,VLOOKUP(ResultsInput!E222,TeamDeclarations!$B$3:$I$202,6+$G222)),"")</f>
        <v/>
      </c>
      <c r="C222" s="121" t="str">
        <f>IF(ISNUMBER($G222),VLOOKUP(ResultsInput!C222,ResultsInput!$I$3:$L$6,4,FALSE),"")</f>
        <v/>
      </c>
      <c r="D222" s="121" t="str">
        <f t="shared" si="3"/>
        <v/>
      </c>
      <c r="E222" s="121"/>
      <c r="F222" s="121"/>
      <c r="G222" s="122" t="str">
        <f>Pairings!B222</f>
        <v/>
      </c>
    </row>
    <row r="223" spans="1:7" x14ac:dyDescent="0.3">
      <c r="A223" s="121" t="str">
        <f>IF(ISNUMBER($G223),INDEX(PlayerDetails!$B:$B,VLOOKUP(ResultsInput!D223,TeamDeclarations!$B$3:$I$202,6+$G223)),"")</f>
        <v/>
      </c>
      <c r="B223" s="121" t="str">
        <f>IF(ISNUMBER($G223),INDEX(PlayerDetails!$B:$B,VLOOKUP(ResultsInput!E223,TeamDeclarations!$B$3:$I$202,6+$G223)),"")</f>
        <v/>
      </c>
      <c r="C223" s="121" t="str">
        <f>IF(ISNUMBER($G223),VLOOKUP(ResultsInput!C223,ResultsInput!$I$3:$L$6,4,FALSE),"")</f>
        <v/>
      </c>
      <c r="D223" s="121" t="str">
        <f t="shared" si="3"/>
        <v/>
      </c>
      <c r="E223" s="121"/>
      <c r="F223" s="121"/>
      <c r="G223" s="122" t="str">
        <f>Pairings!B223</f>
        <v/>
      </c>
    </row>
    <row r="224" spans="1:7" x14ac:dyDescent="0.3">
      <c r="A224" s="121" t="str">
        <f>IF(ISNUMBER($G224),INDEX(PlayerDetails!$B:$B,VLOOKUP(ResultsInput!D224,TeamDeclarations!$B$3:$I$202,6+$G224)),"")</f>
        <v/>
      </c>
      <c r="B224" s="121" t="str">
        <f>IF(ISNUMBER($G224),INDEX(PlayerDetails!$B:$B,VLOOKUP(ResultsInput!E224,TeamDeclarations!$B$3:$I$202,6+$G224)),"")</f>
        <v/>
      </c>
      <c r="C224" s="121" t="str">
        <f>IF(ISNUMBER($G224),VLOOKUP(ResultsInput!C224,ResultsInput!$I$3:$L$6,4,FALSE),"")</f>
        <v/>
      </c>
      <c r="D224" s="121" t="str">
        <f t="shared" si="3"/>
        <v/>
      </c>
      <c r="E224" s="121"/>
      <c r="F224" s="121"/>
      <c r="G224" s="122" t="str">
        <f>Pairings!B224</f>
        <v/>
      </c>
    </row>
    <row r="225" spans="1:7" x14ac:dyDescent="0.3">
      <c r="A225" s="121" t="str">
        <f>IF(ISNUMBER($G225),INDEX(PlayerDetails!$B:$B,VLOOKUP(ResultsInput!D225,TeamDeclarations!$B$3:$I$202,6+$G225)),"")</f>
        <v/>
      </c>
      <c r="B225" s="121" t="str">
        <f>IF(ISNUMBER($G225),INDEX(PlayerDetails!$B:$B,VLOOKUP(ResultsInput!E225,TeamDeclarations!$B$3:$I$202,6+$G225)),"")</f>
        <v/>
      </c>
      <c r="C225" s="121" t="str">
        <f>IF(ISNUMBER($G225),VLOOKUP(ResultsInput!C225,ResultsInput!$I$3:$L$6,4,FALSE),"")</f>
        <v/>
      </c>
      <c r="D225" s="121" t="str">
        <f t="shared" si="3"/>
        <v/>
      </c>
      <c r="E225" s="121"/>
      <c r="F225" s="121"/>
      <c r="G225" s="122" t="str">
        <f>Pairings!B225</f>
        <v/>
      </c>
    </row>
    <row r="226" spans="1:7" x14ac:dyDescent="0.3">
      <c r="A226" s="121" t="str">
        <f>IF(ISNUMBER($G226),INDEX(PlayerDetails!$B:$B,VLOOKUP(ResultsInput!D226,TeamDeclarations!$B$3:$I$202,6+$G226)),"")</f>
        <v/>
      </c>
      <c r="B226" s="121" t="str">
        <f>IF(ISNUMBER($G226),INDEX(PlayerDetails!$B:$B,VLOOKUP(ResultsInput!E226,TeamDeclarations!$B$3:$I$202,6+$G226)),"")</f>
        <v/>
      </c>
      <c r="C226" s="121" t="str">
        <f>IF(ISNUMBER($G226),VLOOKUP(ResultsInput!C226,ResultsInput!$I$3:$L$6,4,FALSE),"")</f>
        <v/>
      </c>
      <c r="D226" s="121" t="str">
        <f t="shared" si="3"/>
        <v/>
      </c>
      <c r="E226" s="121"/>
      <c r="F226" s="121"/>
      <c r="G226" s="122" t="str">
        <f>Pairings!B226</f>
        <v/>
      </c>
    </row>
    <row r="227" spans="1:7" x14ac:dyDescent="0.3">
      <c r="A227" s="121" t="str">
        <f>IF(ISNUMBER($G227),INDEX(PlayerDetails!$B:$B,VLOOKUP(ResultsInput!D227,TeamDeclarations!$B$3:$I$202,6+$G227)),"")</f>
        <v/>
      </c>
      <c r="B227" s="121" t="str">
        <f>IF(ISNUMBER($G227),INDEX(PlayerDetails!$B:$B,VLOOKUP(ResultsInput!E227,TeamDeclarations!$B$3:$I$202,6+$G227)),"")</f>
        <v/>
      </c>
      <c r="C227" s="121" t="str">
        <f>IF(ISNUMBER($G227),VLOOKUP(ResultsInput!C227,ResultsInput!$I$3:$L$6,4,FALSE),"")</f>
        <v/>
      </c>
      <c r="D227" s="121" t="str">
        <f t="shared" si="3"/>
        <v/>
      </c>
      <c r="E227" s="121"/>
      <c r="F227" s="121"/>
      <c r="G227" s="122" t="str">
        <f>Pairings!B227</f>
        <v/>
      </c>
    </row>
    <row r="228" spans="1:7" x14ac:dyDescent="0.3">
      <c r="A228" s="121" t="str">
        <f>IF(ISNUMBER($G228),INDEX(PlayerDetails!$B:$B,VLOOKUP(ResultsInput!D228,TeamDeclarations!$B$3:$I$202,6+$G228)),"")</f>
        <v/>
      </c>
      <c r="B228" s="121" t="str">
        <f>IF(ISNUMBER($G228),INDEX(PlayerDetails!$B:$B,VLOOKUP(ResultsInput!E228,TeamDeclarations!$B$3:$I$202,6+$G228)),"")</f>
        <v/>
      </c>
      <c r="C228" s="121" t="str">
        <f>IF(ISNUMBER($G228),VLOOKUP(ResultsInput!C228,ResultsInput!$I$3:$L$6,4,FALSE),"")</f>
        <v/>
      </c>
      <c r="D228" s="121" t="str">
        <f t="shared" si="3"/>
        <v/>
      </c>
      <c r="E228" s="121"/>
      <c r="F228" s="121"/>
      <c r="G228" s="122" t="str">
        <f>Pairings!B228</f>
        <v/>
      </c>
    </row>
    <row r="229" spans="1:7" x14ac:dyDescent="0.3">
      <c r="A229" s="121" t="str">
        <f>IF(ISNUMBER($G229),INDEX(PlayerDetails!$B:$B,VLOOKUP(ResultsInput!D229,TeamDeclarations!$B$3:$I$202,6+$G229)),"")</f>
        <v/>
      </c>
      <c r="B229" s="121" t="str">
        <f>IF(ISNUMBER($G229),INDEX(PlayerDetails!$B:$B,VLOOKUP(ResultsInput!E229,TeamDeclarations!$B$3:$I$202,6+$G229)),"")</f>
        <v/>
      </c>
      <c r="C229" s="121" t="str">
        <f>IF(ISNUMBER($G229),VLOOKUP(ResultsInput!C229,ResultsInput!$I$3:$L$6,4,FALSE),"")</f>
        <v/>
      </c>
      <c r="D229" s="121" t="str">
        <f t="shared" si="3"/>
        <v/>
      </c>
      <c r="E229" s="121"/>
      <c r="F229" s="121"/>
      <c r="G229" s="122" t="str">
        <f>Pairings!B229</f>
        <v/>
      </c>
    </row>
    <row r="230" spans="1:7" x14ac:dyDescent="0.3">
      <c r="A230" s="121" t="str">
        <f>IF(ISNUMBER($G230),INDEX(PlayerDetails!$B:$B,VLOOKUP(ResultsInput!D230,TeamDeclarations!$B$3:$I$202,6+$G230)),"")</f>
        <v/>
      </c>
      <c r="B230" s="121" t="str">
        <f>IF(ISNUMBER($G230),INDEX(PlayerDetails!$B:$B,VLOOKUP(ResultsInput!E230,TeamDeclarations!$B$3:$I$202,6+$G230)),"")</f>
        <v/>
      </c>
      <c r="C230" s="121" t="str">
        <f>IF(ISNUMBER($G230),VLOOKUP(ResultsInput!C230,ResultsInput!$I$3:$L$6,4,FALSE),"")</f>
        <v/>
      </c>
      <c r="D230" s="121" t="str">
        <f t="shared" si="3"/>
        <v/>
      </c>
      <c r="E230" s="121"/>
      <c r="F230" s="121"/>
      <c r="G230" s="122" t="str">
        <f>Pairings!B230</f>
        <v/>
      </c>
    </row>
    <row r="231" spans="1:7" x14ac:dyDescent="0.3">
      <c r="A231" s="121" t="str">
        <f>IF(ISNUMBER($G231),INDEX(PlayerDetails!$B:$B,VLOOKUP(ResultsInput!D231,TeamDeclarations!$B$3:$I$202,6+$G231)),"")</f>
        <v/>
      </c>
      <c r="B231" s="121" t="str">
        <f>IF(ISNUMBER($G231),INDEX(PlayerDetails!$B:$B,VLOOKUP(ResultsInput!E231,TeamDeclarations!$B$3:$I$202,6+$G231)),"")</f>
        <v/>
      </c>
      <c r="C231" s="121" t="str">
        <f>IF(ISNUMBER($G231),VLOOKUP(ResultsInput!C231,ResultsInput!$I$3:$L$6,4,FALSE),"")</f>
        <v/>
      </c>
      <c r="D231" s="121" t="str">
        <f t="shared" si="3"/>
        <v/>
      </c>
      <c r="E231" s="121"/>
      <c r="F231" s="121"/>
      <c r="G231" s="122" t="str">
        <f>Pairings!B231</f>
        <v/>
      </c>
    </row>
    <row r="232" spans="1:7" x14ac:dyDescent="0.3">
      <c r="A232" s="121" t="str">
        <f>IF(ISNUMBER($G232),INDEX(PlayerDetails!$B:$B,VLOOKUP(ResultsInput!D232,TeamDeclarations!$B$3:$I$202,6+$G232)),"")</f>
        <v/>
      </c>
      <c r="B232" s="121" t="str">
        <f>IF(ISNUMBER($G232),INDEX(PlayerDetails!$B:$B,VLOOKUP(ResultsInput!E232,TeamDeclarations!$B$3:$I$202,6+$G232)),"")</f>
        <v/>
      </c>
      <c r="C232" s="121" t="str">
        <f>IF(ISNUMBER($G232),VLOOKUP(ResultsInput!C232,ResultsInput!$I$3:$L$6,4,FALSE),"")</f>
        <v/>
      </c>
      <c r="D232" s="121" t="str">
        <f t="shared" si="3"/>
        <v/>
      </c>
      <c r="E232" s="121"/>
      <c r="F232" s="121"/>
      <c r="G232" s="122" t="str">
        <f>Pairings!B232</f>
        <v/>
      </c>
    </row>
    <row r="233" spans="1:7" x14ac:dyDescent="0.3">
      <c r="A233" s="121" t="str">
        <f>IF(ISNUMBER($G233),INDEX(PlayerDetails!$B:$B,VLOOKUP(ResultsInput!D233,TeamDeclarations!$B$3:$I$202,6+$G233)),"")</f>
        <v/>
      </c>
      <c r="B233" s="121" t="str">
        <f>IF(ISNUMBER($G233),INDEX(PlayerDetails!$B:$B,VLOOKUP(ResultsInput!E233,TeamDeclarations!$B$3:$I$202,6+$G233)),"")</f>
        <v/>
      </c>
      <c r="C233" s="121" t="str">
        <f>IF(ISNUMBER($G233),VLOOKUP(ResultsInput!C233,ResultsInput!$I$3:$L$6,4,FALSE),"")</f>
        <v/>
      </c>
      <c r="D233" s="121" t="str">
        <f t="shared" si="3"/>
        <v/>
      </c>
      <c r="E233" s="121"/>
      <c r="F233" s="121"/>
      <c r="G233" s="122" t="str">
        <f>Pairings!B233</f>
        <v/>
      </c>
    </row>
    <row r="234" spans="1:7" x14ac:dyDescent="0.3">
      <c r="A234" s="121" t="str">
        <f>IF(ISNUMBER($G234),INDEX(PlayerDetails!$B:$B,VLOOKUP(ResultsInput!D234,TeamDeclarations!$B$3:$I$202,6+$G234)),"")</f>
        <v/>
      </c>
      <c r="B234" s="121" t="str">
        <f>IF(ISNUMBER($G234),INDEX(PlayerDetails!$B:$B,VLOOKUP(ResultsInput!E234,TeamDeclarations!$B$3:$I$202,6+$G234)),"")</f>
        <v/>
      </c>
      <c r="C234" s="121" t="str">
        <f>IF(ISNUMBER($G234),VLOOKUP(ResultsInput!C234,ResultsInput!$I$3:$L$6,4,FALSE),"")</f>
        <v/>
      </c>
      <c r="D234" s="121" t="str">
        <f t="shared" si="3"/>
        <v/>
      </c>
      <c r="E234" s="121"/>
      <c r="F234" s="121"/>
      <c r="G234" s="122" t="str">
        <f>Pairings!B234</f>
        <v/>
      </c>
    </row>
    <row r="235" spans="1:7" x14ac:dyDescent="0.3">
      <c r="A235" s="121" t="str">
        <f>IF(ISNUMBER($G235),INDEX(PlayerDetails!$B:$B,VLOOKUP(ResultsInput!D235,TeamDeclarations!$B$3:$I$202,6+$G235)),"")</f>
        <v/>
      </c>
      <c r="B235" s="121" t="str">
        <f>IF(ISNUMBER($G235),INDEX(PlayerDetails!$B:$B,VLOOKUP(ResultsInput!E235,TeamDeclarations!$B$3:$I$202,6+$G235)),"")</f>
        <v/>
      </c>
      <c r="C235" s="121" t="str">
        <f>IF(ISNUMBER($G235),VLOOKUP(ResultsInput!C235,ResultsInput!$I$3:$L$6,4,FALSE),"")</f>
        <v/>
      </c>
      <c r="D235" s="121" t="str">
        <f t="shared" si="3"/>
        <v/>
      </c>
      <c r="E235" s="121"/>
      <c r="F235" s="121"/>
      <c r="G235" s="122" t="str">
        <f>Pairings!B235</f>
        <v/>
      </c>
    </row>
    <row r="236" spans="1:7" x14ac:dyDescent="0.3">
      <c r="A236" s="121" t="str">
        <f>IF(ISNUMBER($G236),INDEX(PlayerDetails!$B:$B,VLOOKUP(ResultsInput!D236,TeamDeclarations!$B$3:$I$202,6+$G236)),"")</f>
        <v/>
      </c>
      <c r="B236" s="121" t="str">
        <f>IF(ISNUMBER($G236),INDEX(PlayerDetails!$B:$B,VLOOKUP(ResultsInput!E236,TeamDeclarations!$B$3:$I$202,6+$G236)),"")</f>
        <v/>
      </c>
      <c r="C236" s="121" t="str">
        <f>IF(ISNUMBER($G236),VLOOKUP(ResultsInput!C236,ResultsInput!$I$3:$L$6,4,FALSE),"")</f>
        <v/>
      </c>
      <c r="D236" s="121" t="str">
        <f t="shared" si="3"/>
        <v/>
      </c>
      <c r="E236" s="121"/>
      <c r="F236" s="121"/>
      <c r="G236" s="122" t="str">
        <f>Pairings!B236</f>
        <v/>
      </c>
    </row>
    <row r="237" spans="1:7" x14ac:dyDescent="0.3">
      <c r="A237" s="121" t="str">
        <f>IF(ISNUMBER($G237),INDEX(PlayerDetails!$B:$B,VLOOKUP(ResultsInput!D237,TeamDeclarations!$B$3:$I$202,6+$G237)),"")</f>
        <v/>
      </c>
      <c r="B237" s="121" t="str">
        <f>IF(ISNUMBER($G237),INDEX(PlayerDetails!$B:$B,VLOOKUP(ResultsInput!E237,TeamDeclarations!$B$3:$I$202,6+$G237)),"")</f>
        <v/>
      </c>
      <c r="C237" s="121" t="str">
        <f>IF(ISNUMBER($G237),VLOOKUP(ResultsInput!C237,ResultsInput!$I$3:$L$6,4,FALSE),"")</f>
        <v/>
      </c>
      <c r="D237" s="121" t="str">
        <f t="shared" si="3"/>
        <v/>
      </c>
      <c r="E237" s="121"/>
      <c r="F237" s="121"/>
      <c r="G237" s="122" t="str">
        <f>Pairings!B237</f>
        <v/>
      </c>
    </row>
    <row r="238" spans="1:7" x14ac:dyDescent="0.3">
      <c r="A238" s="121" t="str">
        <f>IF(ISNUMBER($G238),INDEX(PlayerDetails!$B:$B,VLOOKUP(ResultsInput!D238,TeamDeclarations!$B$3:$I$202,6+$G238)),"")</f>
        <v/>
      </c>
      <c r="B238" s="121" t="str">
        <f>IF(ISNUMBER($G238),INDEX(PlayerDetails!$B:$B,VLOOKUP(ResultsInput!E238,TeamDeclarations!$B$3:$I$202,6+$G238)),"")</f>
        <v/>
      </c>
      <c r="C238" s="121" t="str">
        <f>IF(ISNUMBER($G238),VLOOKUP(ResultsInput!C238,ResultsInput!$I$3:$L$6,4,FALSE),"")</f>
        <v/>
      </c>
      <c r="D238" s="121" t="str">
        <f t="shared" si="3"/>
        <v/>
      </c>
      <c r="E238" s="121"/>
      <c r="F238" s="121"/>
      <c r="G238" s="122" t="str">
        <f>Pairings!B238</f>
        <v/>
      </c>
    </row>
    <row r="239" spans="1:7" x14ac:dyDescent="0.3">
      <c r="A239" s="121" t="str">
        <f>IF(ISNUMBER($G239),INDEX(PlayerDetails!$B:$B,VLOOKUP(ResultsInput!D239,TeamDeclarations!$B$3:$I$202,6+$G239)),"")</f>
        <v/>
      </c>
      <c r="B239" s="121" t="str">
        <f>IF(ISNUMBER($G239),INDEX(PlayerDetails!$B:$B,VLOOKUP(ResultsInput!E239,TeamDeclarations!$B$3:$I$202,6+$G239)),"")</f>
        <v/>
      </c>
      <c r="C239" s="121" t="str">
        <f>IF(ISNUMBER($G239),VLOOKUP(ResultsInput!C239,ResultsInput!$I$3:$L$6,4,FALSE),"")</f>
        <v/>
      </c>
      <c r="D239" s="121" t="str">
        <f t="shared" si="3"/>
        <v/>
      </c>
      <c r="E239" s="121"/>
      <c r="F239" s="121"/>
      <c r="G239" s="122" t="str">
        <f>Pairings!B239</f>
        <v/>
      </c>
    </row>
    <row r="240" spans="1:7" x14ac:dyDescent="0.3">
      <c r="A240" s="121" t="str">
        <f>IF(ISNUMBER($G240),INDEX(PlayerDetails!$B:$B,VLOOKUP(ResultsInput!D240,TeamDeclarations!$B$3:$I$202,6+$G240)),"")</f>
        <v/>
      </c>
      <c r="B240" s="121" t="str">
        <f>IF(ISNUMBER($G240),INDEX(PlayerDetails!$B:$B,VLOOKUP(ResultsInput!E240,TeamDeclarations!$B$3:$I$202,6+$G240)),"")</f>
        <v/>
      </c>
      <c r="C240" s="121" t="str">
        <f>IF(ISNUMBER($G240),VLOOKUP(ResultsInput!C240,ResultsInput!$I$3:$L$6,4,FALSE),"")</f>
        <v/>
      </c>
      <c r="D240" s="121" t="str">
        <f t="shared" si="3"/>
        <v/>
      </c>
      <c r="E240" s="121"/>
      <c r="F240" s="121"/>
      <c r="G240" s="122" t="str">
        <f>Pairings!B240</f>
        <v/>
      </c>
    </row>
    <row r="241" spans="1:7" x14ac:dyDescent="0.3">
      <c r="A241" s="121" t="str">
        <f>IF(ISNUMBER($G241),INDEX(PlayerDetails!$B:$B,VLOOKUP(ResultsInput!D241,TeamDeclarations!$B$3:$I$202,6+$G241)),"")</f>
        <v/>
      </c>
      <c r="B241" s="121" t="str">
        <f>IF(ISNUMBER($G241),INDEX(PlayerDetails!$B:$B,VLOOKUP(ResultsInput!E241,TeamDeclarations!$B$3:$I$202,6+$G241)),"")</f>
        <v/>
      </c>
      <c r="C241" s="121" t="str">
        <f>IF(ISNUMBER($G241),VLOOKUP(ResultsInput!C241,ResultsInput!$I$3:$L$6,4,FALSE),"")</f>
        <v/>
      </c>
      <c r="D241" s="121" t="str">
        <f t="shared" si="3"/>
        <v/>
      </c>
      <c r="E241" s="121"/>
      <c r="F241" s="121"/>
      <c r="G241" s="122" t="str">
        <f>Pairings!B241</f>
        <v/>
      </c>
    </row>
    <row r="242" spans="1:7" x14ac:dyDescent="0.3">
      <c r="A242" s="121" t="str">
        <f>IF(ISNUMBER($G242),INDEX(PlayerDetails!$B:$B,VLOOKUP(ResultsInput!D242,TeamDeclarations!$B$3:$I$202,6+$G242)),"")</f>
        <v/>
      </c>
      <c r="B242" s="121" t="str">
        <f>IF(ISNUMBER($G242),INDEX(PlayerDetails!$B:$B,VLOOKUP(ResultsInput!E242,TeamDeclarations!$B$3:$I$202,6+$G242)),"")</f>
        <v/>
      </c>
      <c r="C242" s="121" t="str">
        <f>IF(ISNUMBER($G242),VLOOKUP(ResultsInput!C242,ResultsInput!$I$3:$L$6,4,FALSE),"")</f>
        <v/>
      </c>
      <c r="D242" s="121" t="str">
        <f t="shared" si="3"/>
        <v/>
      </c>
      <c r="E242" s="121"/>
      <c r="F242" s="121"/>
      <c r="G242" s="122" t="str">
        <f>Pairings!B242</f>
        <v/>
      </c>
    </row>
    <row r="243" spans="1:7" x14ac:dyDescent="0.3">
      <c r="A243" s="121" t="str">
        <f>IF(ISNUMBER($G243),INDEX(PlayerDetails!$B:$B,VLOOKUP(ResultsInput!D243,TeamDeclarations!$B$3:$I$202,6+$G243)),"")</f>
        <v/>
      </c>
      <c r="B243" s="121" t="str">
        <f>IF(ISNUMBER($G243),INDEX(PlayerDetails!$B:$B,VLOOKUP(ResultsInput!E243,TeamDeclarations!$B$3:$I$202,6+$G243)),"")</f>
        <v/>
      </c>
      <c r="C243" s="121" t="str">
        <f>IF(ISNUMBER($G243),VLOOKUP(ResultsInput!C243,ResultsInput!$I$3:$L$6,4,FALSE),"")</f>
        <v/>
      </c>
      <c r="D243" s="121" t="str">
        <f t="shared" si="3"/>
        <v/>
      </c>
      <c r="E243" s="121"/>
      <c r="F243" s="121"/>
      <c r="G243" s="122" t="str">
        <f>Pairings!B243</f>
        <v/>
      </c>
    </row>
    <row r="244" spans="1:7" x14ac:dyDescent="0.3">
      <c r="A244" s="121" t="str">
        <f>IF(ISNUMBER($G244),INDEX(PlayerDetails!$B:$B,VLOOKUP(ResultsInput!D244,TeamDeclarations!$B$3:$I$202,6+$G244)),"")</f>
        <v/>
      </c>
      <c r="B244" s="121" t="str">
        <f>IF(ISNUMBER($G244),INDEX(PlayerDetails!$B:$B,VLOOKUP(ResultsInput!E244,TeamDeclarations!$B$3:$I$202,6+$G244)),"")</f>
        <v/>
      </c>
      <c r="C244" s="121" t="str">
        <f>IF(ISNUMBER($G244),VLOOKUP(ResultsInput!C244,ResultsInput!$I$3:$L$6,4,FALSE),"")</f>
        <v/>
      </c>
      <c r="D244" s="121" t="str">
        <f t="shared" si="3"/>
        <v/>
      </c>
      <c r="E244" s="121"/>
      <c r="F244" s="121"/>
      <c r="G244" s="122" t="str">
        <f>Pairings!B244</f>
        <v/>
      </c>
    </row>
    <row r="245" spans="1:7" x14ac:dyDescent="0.3">
      <c r="A245" s="121" t="str">
        <f>IF(ISNUMBER($G245),INDEX(PlayerDetails!$B:$B,VLOOKUP(ResultsInput!D245,TeamDeclarations!$B$3:$I$202,6+$G245)),"")</f>
        <v/>
      </c>
      <c r="B245" s="121" t="str">
        <f>IF(ISNUMBER($G245),INDEX(PlayerDetails!$B:$B,VLOOKUP(ResultsInput!E245,TeamDeclarations!$B$3:$I$202,6+$G245)),"")</f>
        <v/>
      </c>
      <c r="C245" s="121" t="str">
        <f>IF(ISNUMBER($G245),VLOOKUP(ResultsInput!C245,ResultsInput!$I$3:$L$6,4,FALSE),"")</f>
        <v/>
      </c>
      <c r="D245" s="121" t="str">
        <f t="shared" si="3"/>
        <v/>
      </c>
      <c r="E245" s="121"/>
      <c r="F245" s="121"/>
      <c r="G245" s="122" t="str">
        <f>Pairings!B245</f>
        <v/>
      </c>
    </row>
    <row r="246" spans="1:7" x14ac:dyDescent="0.3">
      <c r="A246" s="121" t="str">
        <f>IF(ISNUMBER($G246),INDEX(PlayerDetails!$B:$B,VLOOKUP(ResultsInput!D246,TeamDeclarations!$B$3:$I$202,6+$G246)),"")</f>
        <v/>
      </c>
      <c r="B246" s="121" t="str">
        <f>IF(ISNUMBER($G246),INDEX(PlayerDetails!$B:$B,VLOOKUP(ResultsInput!E246,TeamDeclarations!$B$3:$I$202,6+$G246)),"")</f>
        <v/>
      </c>
      <c r="C246" s="121" t="str">
        <f>IF(ISNUMBER($G246),VLOOKUP(ResultsInput!C246,ResultsInput!$I$3:$L$6,4,FALSE),"")</f>
        <v/>
      </c>
      <c r="D246" s="121" t="str">
        <f t="shared" si="3"/>
        <v/>
      </c>
      <c r="E246" s="121"/>
      <c r="F246" s="121"/>
      <c r="G246" s="122" t="str">
        <f>Pairings!B246</f>
        <v/>
      </c>
    </row>
    <row r="247" spans="1:7" x14ac:dyDescent="0.3">
      <c r="A247" s="121" t="str">
        <f>IF(ISNUMBER($G247),INDEX(PlayerDetails!$B:$B,VLOOKUP(ResultsInput!D247,TeamDeclarations!$B$3:$I$202,6+$G247)),"")</f>
        <v/>
      </c>
      <c r="B247" s="121" t="str">
        <f>IF(ISNUMBER($G247),INDEX(PlayerDetails!$B:$B,VLOOKUP(ResultsInput!E247,TeamDeclarations!$B$3:$I$202,6+$G247)),"")</f>
        <v/>
      </c>
      <c r="C247" s="121" t="str">
        <f>IF(ISNUMBER($G247),VLOOKUP(ResultsInput!C247,ResultsInput!$I$3:$L$6,4,FALSE),"")</f>
        <v/>
      </c>
      <c r="D247" s="121" t="str">
        <f t="shared" si="3"/>
        <v/>
      </c>
      <c r="E247" s="121"/>
      <c r="F247" s="121"/>
      <c r="G247" s="122" t="str">
        <f>Pairings!B247</f>
        <v/>
      </c>
    </row>
    <row r="248" spans="1:7" x14ac:dyDescent="0.3">
      <c r="A248" s="121" t="str">
        <f>IF(ISNUMBER($G248),INDEX(PlayerDetails!$B:$B,VLOOKUP(ResultsInput!D248,TeamDeclarations!$B$3:$I$202,6+$G248)),"")</f>
        <v/>
      </c>
      <c r="B248" s="121" t="str">
        <f>IF(ISNUMBER($G248),INDEX(PlayerDetails!$B:$B,VLOOKUP(ResultsInput!E248,TeamDeclarations!$B$3:$I$202,6+$G248)),"")</f>
        <v/>
      </c>
      <c r="C248" s="121" t="str">
        <f>IF(ISNUMBER($G248),VLOOKUP(ResultsInput!C248,ResultsInput!$I$3:$L$6,4,FALSE),"")</f>
        <v/>
      </c>
      <c r="D248" s="121" t="str">
        <f t="shared" si="3"/>
        <v/>
      </c>
      <c r="E248" s="121"/>
      <c r="F248" s="121"/>
      <c r="G248" s="122" t="str">
        <f>Pairings!B248</f>
        <v/>
      </c>
    </row>
    <row r="249" spans="1:7" x14ac:dyDescent="0.3">
      <c r="A249" s="121" t="str">
        <f>IF(ISNUMBER($G249),INDEX(PlayerDetails!$B:$B,VLOOKUP(ResultsInput!D249,TeamDeclarations!$B$3:$I$202,6+$G249)),"")</f>
        <v/>
      </c>
      <c r="B249" s="121" t="str">
        <f>IF(ISNUMBER($G249),INDEX(PlayerDetails!$B:$B,VLOOKUP(ResultsInput!E249,TeamDeclarations!$B$3:$I$202,6+$G249)),"")</f>
        <v/>
      </c>
      <c r="C249" s="121" t="str">
        <f>IF(ISNUMBER($G249),VLOOKUP(ResultsInput!C249,ResultsInput!$I$3:$L$6,4,FALSE),"")</f>
        <v/>
      </c>
      <c r="D249" s="121" t="str">
        <f t="shared" si="3"/>
        <v/>
      </c>
      <c r="E249" s="121"/>
      <c r="F249" s="121"/>
      <c r="G249" s="122" t="str">
        <f>Pairings!B249</f>
        <v/>
      </c>
    </row>
    <row r="250" spans="1:7" x14ac:dyDescent="0.3">
      <c r="A250" s="121" t="str">
        <f>IF(ISNUMBER($G250),INDEX(PlayerDetails!$B:$B,VLOOKUP(ResultsInput!D250,TeamDeclarations!$B$3:$I$202,6+$G250)),"")</f>
        <v/>
      </c>
      <c r="B250" s="121" t="str">
        <f>IF(ISNUMBER($G250),INDEX(PlayerDetails!$B:$B,VLOOKUP(ResultsInput!E250,TeamDeclarations!$B$3:$I$202,6+$G250)),"")</f>
        <v/>
      </c>
      <c r="C250" s="121" t="str">
        <f>IF(ISNUMBER($G250),VLOOKUP(ResultsInput!C250,ResultsInput!$I$3:$L$6,4,FALSE),"")</f>
        <v/>
      </c>
      <c r="D250" s="121" t="str">
        <f t="shared" si="3"/>
        <v/>
      </c>
      <c r="E250" s="121"/>
      <c r="F250" s="121"/>
      <c r="G250" s="122" t="str">
        <f>Pairings!B250</f>
        <v/>
      </c>
    </row>
    <row r="251" spans="1:7" x14ac:dyDescent="0.3">
      <c r="A251" s="121" t="str">
        <f>IF(ISNUMBER($G251),INDEX(PlayerDetails!$B:$B,VLOOKUP(ResultsInput!D251,TeamDeclarations!$B$3:$I$202,6+$G251)),"")</f>
        <v/>
      </c>
      <c r="B251" s="121" t="str">
        <f>IF(ISNUMBER($G251),INDEX(PlayerDetails!$B:$B,VLOOKUP(ResultsInput!E251,TeamDeclarations!$B$3:$I$202,6+$G251)),"")</f>
        <v/>
      </c>
      <c r="C251" s="121" t="str">
        <f>IF(ISNUMBER($G251),VLOOKUP(ResultsInput!C251,ResultsInput!$I$3:$L$6,4,FALSE),"")</f>
        <v/>
      </c>
      <c r="D251" s="121" t="str">
        <f t="shared" si="3"/>
        <v/>
      </c>
      <c r="E251" s="121"/>
      <c r="F251" s="121"/>
      <c r="G251" s="122" t="str">
        <f>Pairings!B251</f>
        <v/>
      </c>
    </row>
    <row r="252" spans="1:7" x14ac:dyDescent="0.3">
      <c r="A252" s="121" t="str">
        <f>IF(ISNUMBER($G252),INDEX(PlayerDetails!$B:$B,VLOOKUP(ResultsInput!D252,TeamDeclarations!$B$3:$I$202,6+$G252)),"")</f>
        <v/>
      </c>
      <c r="B252" s="121" t="str">
        <f>IF(ISNUMBER($G252),INDEX(PlayerDetails!$B:$B,VLOOKUP(ResultsInput!E252,TeamDeclarations!$B$3:$I$202,6+$G252)),"")</f>
        <v/>
      </c>
      <c r="C252" s="121" t="str">
        <f>IF(ISNUMBER($G252),VLOOKUP(ResultsInput!C252,ResultsInput!$I$3:$L$6,4,FALSE),"")</f>
        <v/>
      </c>
      <c r="D252" s="121" t="str">
        <f t="shared" si="3"/>
        <v/>
      </c>
      <c r="E252" s="121"/>
      <c r="F252" s="121"/>
      <c r="G252" s="122" t="str">
        <f>Pairings!B252</f>
        <v/>
      </c>
    </row>
    <row r="253" spans="1:7" x14ac:dyDescent="0.3">
      <c r="A253" s="121" t="str">
        <f>IF(ISNUMBER($G253),INDEX(PlayerDetails!$B:$B,VLOOKUP(ResultsInput!D253,TeamDeclarations!$B$3:$I$202,6+$G253)),"")</f>
        <v/>
      </c>
      <c r="B253" s="121" t="str">
        <f>IF(ISNUMBER($G253),INDEX(PlayerDetails!$B:$B,VLOOKUP(ResultsInput!E253,TeamDeclarations!$B$3:$I$202,6+$G253)),"")</f>
        <v/>
      </c>
      <c r="C253" s="121" t="str">
        <f>IF(ISNUMBER($G253),VLOOKUP(ResultsInput!C253,ResultsInput!$I$3:$L$6,4,FALSE),"")</f>
        <v/>
      </c>
      <c r="D253" s="121" t="str">
        <f t="shared" si="3"/>
        <v/>
      </c>
      <c r="E253" s="121"/>
      <c r="F253" s="121"/>
      <c r="G253" s="122" t="str">
        <f>Pairings!B253</f>
        <v/>
      </c>
    </row>
    <row r="254" spans="1:7" x14ac:dyDescent="0.3">
      <c r="A254" s="121" t="str">
        <f>IF(ISNUMBER($G254),INDEX(PlayerDetails!$B:$B,VLOOKUP(ResultsInput!D254,TeamDeclarations!$B$3:$I$202,6+$G254)),"")</f>
        <v/>
      </c>
      <c r="B254" s="121" t="str">
        <f>IF(ISNUMBER($G254),INDEX(PlayerDetails!$B:$B,VLOOKUP(ResultsInput!E254,TeamDeclarations!$B$3:$I$202,6+$G254)),"")</f>
        <v/>
      </c>
      <c r="C254" s="121" t="str">
        <f>IF(ISNUMBER($G254),VLOOKUP(ResultsInput!C254,ResultsInput!$I$3:$L$6,4,FALSE),"")</f>
        <v/>
      </c>
      <c r="D254" s="121" t="str">
        <f t="shared" si="3"/>
        <v/>
      </c>
      <c r="E254" s="121"/>
      <c r="F254" s="121"/>
      <c r="G254" s="122" t="str">
        <f>Pairings!B254</f>
        <v/>
      </c>
    </row>
    <row r="255" spans="1:7" x14ac:dyDescent="0.3">
      <c r="A255" s="121" t="str">
        <f>IF(ISNUMBER($G255),INDEX(PlayerDetails!$B:$B,VLOOKUP(ResultsInput!D255,TeamDeclarations!$B$3:$I$202,6+$G255)),"")</f>
        <v/>
      </c>
      <c r="B255" s="121" t="str">
        <f>IF(ISNUMBER($G255),INDEX(PlayerDetails!$B:$B,VLOOKUP(ResultsInput!E255,TeamDeclarations!$B$3:$I$202,6+$G255)),"")</f>
        <v/>
      </c>
      <c r="C255" s="121" t="str">
        <f>IF(ISNUMBER($G255),VLOOKUP(ResultsInput!C255,ResultsInput!$I$3:$L$6,4,FALSE),"")</f>
        <v/>
      </c>
      <c r="D255" s="121" t="str">
        <f t="shared" si="3"/>
        <v/>
      </c>
      <c r="E255" s="121"/>
      <c r="F255" s="121"/>
      <c r="G255" s="122" t="str">
        <f>Pairings!B255</f>
        <v/>
      </c>
    </row>
    <row r="256" spans="1:7" x14ac:dyDescent="0.3">
      <c r="A256" s="121" t="str">
        <f>IF(ISNUMBER($G256),INDEX(PlayerDetails!$B:$B,VLOOKUP(ResultsInput!D256,TeamDeclarations!$B$3:$I$202,6+$G256)),"")</f>
        <v/>
      </c>
      <c r="B256" s="121" t="str">
        <f>IF(ISNUMBER($G256),INDEX(PlayerDetails!$B:$B,VLOOKUP(ResultsInput!E256,TeamDeclarations!$B$3:$I$202,6+$G256)),"")</f>
        <v/>
      </c>
      <c r="C256" s="121" t="str">
        <f>IF(ISNUMBER($G256),VLOOKUP(ResultsInput!C256,ResultsInput!$I$3:$L$6,4,FALSE),"")</f>
        <v/>
      </c>
      <c r="D256" s="121" t="str">
        <f t="shared" si="3"/>
        <v/>
      </c>
      <c r="E256" s="121"/>
      <c r="F256" s="121"/>
      <c r="G256" s="122" t="str">
        <f>Pairings!B256</f>
        <v/>
      </c>
    </row>
    <row r="257" spans="1:7" x14ac:dyDescent="0.3">
      <c r="A257" s="121" t="str">
        <f>IF(ISNUMBER($G257),INDEX(PlayerDetails!$B:$B,VLOOKUP(ResultsInput!D257,TeamDeclarations!$B$3:$I$202,6+$G257)),"")</f>
        <v/>
      </c>
      <c r="B257" s="121" t="str">
        <f>IF(ISNUMBER($G257),INDEX(PlayerDetails!$B:$B,VLOOKUP(ResultsInput!E257,TeamDeclarations!$B$3:$I$202,6+$G257)),"")</f>
        <v/>
      </c>
      <c r="C257" s="121" t="str">
        <f>IF(ISNUMBER($G257),VLOOKUP(ResultsInput!C257,ResultsInput!$I$3:$L$6,4,FALSE),"")</f>
        <v/>
      </c>
      <c r="D257" s="121" t="str">
        <f t="shared" si="3"/>
        <v/>
      </c>
      <c r="E257" s="121"/>
      <c r="F257" s="121"/>
      <c r="G257" s="122" t="str">
        <f>Pairings!B257</f>
        <v/>
      </c>
    </row>
    <row r="258" spans="1:7" x14ac:dyDescent="0.3">
      <c r="A258" s="121" t="str">
        <f>IF(ISNUMBER($G258),INDEX(PlayerDetails!$B:$B,VLOOKUP(ResultsInput!D258,TeamDeclarations!$B$3:$I$202,6+$G258)),"")</f>
        <v/>
      </c>
      <c r="B258" s="121" t="str">
        <f>IF(ISNUMBER($G258),INDEX(PlayerDetails!$B:$B,VLOOKUP(ResultsInput!E258,TeamDeclarations!$B$3:$I$202,6+$G258)),"")</f>
        <v/>
      </c>
      <c r="C258" s="121" t="str">
        <f>IF(ISNUMBER($G258),VLOOKUP(ResultsInput!C258,ResultsInput!$I$3:$L$6,4,FALSE),"")</f>
        <v/>
      </c>
      <c r="D258" s="121" t="str">
        <f t="shared" ref="D258:D321" si="4">IF(ISNUMBER($G258),"W","")</f>
        <v/>
      </c>
      <c r="E258" s="121"/>
      <c r="F258" s="121"/>
      <c r="G258" s="122" t="str">
        <f>Pairings!B258</f>
        <v/>
      </c>
    </row>
    <row r="259" spans="1:7" x14ac:dyDescent="0.3">
      <c r="A259" s="121" t="str">
        <f>IF(ISNUMBER($G259),INDEX(PlayerDetails!$B:$B,VLOOKUP(ResultsInput!D259,TeamDeclarations!$B$3:$I$202,6+$G259)),"")</f>
        <v/>
      </c>
      <c r="B259" s="121" t="str">
        <f>IF(ISNUMBER($G259),INDEX(PlayerDetails!$B:$B,VLOOKUP(ResultsInput!E259,TeamDeclarations!$B$3:$I$202,6+$G259)),"")</f>
        <v/>
      </c>
      <c r="C259" s="121" t="str">
        <f>IF(ISNUMBER($G259),VLOOKUP(ResultsInput!C259,ResultsInput!$I$3:$L$6,4,FALSE),"")</f>
        <v/>
      </c>
      <c r="D259" s="121" t="str">
        <f t="shared" si="4"/>
        <v/>
      </c>
      <c r="E259" s="121"/>
      <c r="F259" s="121"/>
      <c r="G259" s="122" t="str">
        <f>Pairings!B259</f>
        <v/>
      </c>
    </row>
    <row r="260" spans="1:7" x14ac:dyDescent="0.3">
      <c r="A260" s="121" t="str">
        <f>IF(ISNUMBER($G260),INDEX(PlayerDetails!$B:$B,VLOOKUP(ResultsInput!D260,TeamDeclarations!$B$3:$I$202,6+$G260)),"")</f>
        <v/>
      </c>
      <c r="B260" s="121" t="str">
        <f>IF(ISNUMBER($G260),INDEX(PlayerDetails!$B:$B,VLOOKUP(ResultsInput!E260,TeamDeclarations!$B$3:$I$202,6+$G260)),"")</f>
        <v/>
      </c>
      <c r="C260" s="121" t="str">
        <f>IF(ISNUMBER($G260),VLOOKUP(ResultsInput!C260,ResultsInput!$I$3:$L$6,4,FALSE),"")</f>
        <v/>
      </c>
      <c r="D260" s="121" t="str">
        <f t="shared" si="4"/>
        <v/>
      </c>
      <c r="E260" s="121"/>
      <c r="F260" s="121"/>
      <c r="G260" s="122" t="str">
        <f>Pairings!B260</f>
        <v/>
      </c>
    </row>
    <row r="261" spans="1:7" x14ac:dyDescent="0.3">
      <c r="A261" s="121" t="str">
        <f>IF(ISNUMBER($G261),INDEX(PlayerDetails!$B:$B,VLOOKUP(ResultsInput!D261,TeamDeclarations!$B$3:$I$202,6+$G261)),"")</f>
        <v/>
      </c>
      <c r="B261" s="121" t="str">
        <f>IF(ISNUMBER($G261),INDEX(PlayerDetails!$B:$B,VLOOKUP(ResultsInput!E261,TeamDeclarations!$B$3:$I$202,6+$G261)),"")</f>
        <v/>
      </c>
      <c r="C261" s="121" t="str">
        <f>IF(ISNUMBER($G261),VLOOKUP(ResultsInput!C261,ResultsInput!$I$3:$L$6,4,FALSE),"")</f>
        <v/>
      </c>
      <c r="D261" s="121" t="str">
        <f t="shared" si="4"/>
        <v/>
      </c>
      <c r="E261" s="121"/>
      <c r="F261" s="121"/>
      <c r="G261" s="122" t="str">
        <f>Pairings!B261</f>
        <v/>
      </c>
    </row>
    <row r="262" spans="1:7" x14ac:dyDescent="0.3">
      <c r="A262" s="121" t="str">
        <f>IF(ISNUMBER($G262),INDEX(PlayerDetails!$B:$B,VLOOKUP(ResultsInput!D262,TeamDeclarations!$B$3:$I$202,6+$G262)),"")</f>
        <v/>
      </c>
      <c r="B262" s="121" t="str">
        <f>IF(ISNUMBER($G262),INDEX(PlayerDetails!$B:$B,VLOOKUP(ResultsInput!E262,TeamDeclarations!$B$3:$I$202,6+$G262)),"")</f>
        <v/>
      </c>
      <c r="C262" s="121" t="str">
        <f>IF(ISNUMBER($G262),VLOOKUP(ResultsInput!C262,ResultsInput!$I$3:$L$6,4,FALSE),"")</f>
        <v/>
      </c>
      <c r="D262" s="121" t="str">
        <f t="shared" si="4"/>
        <v/>
      </c>
      <c r="E262" s="121"/>
      <c r="F262" s="121"/>
      <c r="G262" s="122" t="str">
        <f>Pairings!B262</f>
        <v/>
      </c>
    </row>
    <row r="263" spans="1:7" x14ac:dyDescent="0.3">
      <c r="A263" s="121" t="str">
        <f>IF(ISNUMBER($G263),INDEX(PlayerDetails!$B:$B,VLOOKUP(ResultsInput!D263,TeamDeclarations!$B$3:$I$202,6+$G263)),"")</f>
        <v/>
      </c>
      <c r="B263" s="121" t="str">
        <f>IF(ISNUMBER($G263),INDEX(PlayerDetails!$B:$B,VLOOKUP(ResultsInput!E263,TeamDeclarations!$B$3:$I$202,6+$G263)),"")</f>
        <v/>
      </c>
      <c r="C263" s="121" t="str">
        <f>IF(ISNUMBER($G263),VLOOKUP(ResultsInput!C263,ResultsInput!$I$3:$L$6,4,FALSE),"")</f>
        <v/>
      </c>
      <c r="D263" s="121" t="str">
        <f t="shared" si="4"/>
        <v/>
      </c>
      <c r="E263" s="121"/>
      <c r="F263" s="121"/>
      <c r="G263" s="122" t="str">
        <f>Pairings!B263</f>
        <v/>
      </c>
    </row>
    <row r="264" spans="1:7" x14ac:dyDescent="0.3">
      <c r="A264" s="121" t="str">
        <f>IF(ISNUMBER($G264),INDEX(PlayerDetails!$B:$B,VLOOKUP(ResultsInput!D264,TeamDeclarations!$B$3:$I$202,6+$G264)),"")</f>
        <v/>
      </c>
      <c r="B264" s="121" t="str">
        <f>IF(ISNUMBER($G264),INDEX(PlayerDetails!$B:$B,VLOOKUP(ResultsInput!E264,TeamDeclarations!$B$3:$I$202,6+$G264)),"")</f>
        <v/>
      </c>
      <c r="C264" s="121" t="str">
        <f>IF(ISNUMBER($G264),VLOOKUP(ResultsInput!C264,ResultsInput!$I$3:$L$6,4,FALSE),"")</f>
        <v/>
      </c>
      <c r="D264" s="121" t="str">
        <f t="shared" si="4"/>
        <v/>
      </c>
      <c r="E264" s="121"/>
      <c r="F264" s="121"/>
      <c r="G264" s="122" t="str">
        <f>Pairings!B264</f>
        <v/>
      </c>
    </row>
    <row r="265" spans="1:7" x14ac:dyDescent="0.3">
      <c r="A265" s="121" t="str">
        <f>IF(ISNUMBER($G265),INDEX(PlayerDetails!$B:$B,VLOOKUP(ResultsInput!D265,TeamDeclarations!$B$3:$I$202,6+$G265)),"")</f>
        <v/>
      </c>
      <c r="B265" s="121" t="str">
        <f>IF(ISNUMBER($G265),INDEX(PlayerDetails!$B:$B,VLOOKUP(ResultsInput!E265,TeamDeclarations!$B$3:$I$202,6+$G265)),"")</f>
        <v/>
      </c>
      <c r="C265" s="121" t="str">
        <f>IF(ISNUMBER($G265),VLOOKUP(ResultsInput!C265,ResultsInput!$I$3:$L$6,4,FALSE),"")</f>
        <v/>
      </c>
      <c r="D265" s="121" t="str">
        <f t="shared" si="4"/>
        <v/>
      </c>
      <c r="E265" s="121"/>
      <c r="F265" s="121"/>
      <c r="G265" s="122" t="str">
        <f>Pairings!B265</f>
        <v/>
      </c>
    </row>
    <row r="266" spans="1:7" x14ac:dyDescent="0.3">
      <c r="A266" s="121" t="str">
        <f>IF(ISNUMBER($G266),INDEX(PlayerDetails!$B:$B,VLOOKUP(ResultsInput!D266,TeamDeclarations!$B$3:$I$202,6+$G266)),"")</f>
        <v/>
      </c>
      <c r="B266" s="121" t="str">
        <f>IF(ISNUMBER($G266),INDEX(PlayerDetails!$B:$B,VLOOKUP(ResultsInput!E266,TeamDeclarations!$B$3:$I$202,6+$G266)),"")</f>
        <v/>
      </c>
      <c r="C266" s="121" t="str">
        <f>IF(ISNUMBER($G266),VLOOKUP(ResultsInput!C266,ResultsInput!$I$3:$L$6,4,FALSE),"")</f>
        <v/>
      </c>
      <c r="D266" s="121" t="str">
        <f t="shared" si="4"/>
        <v/>
      </c>
      <c r="E266" s="121"/>
      <c r="F266" s="121"/>
      <c r="G266" s="122" t="str">
        <f>Pairings!B266</f>
        <v/>
      </c>
    </row>
    <row r="267" spans="1:7" x14ac:dyDescent="0.3">
      <c r="A267" s="121" t="str">
        <f>IF(ISNUMBER($G267),INDEX(PlayerDetails!$B:$B,VLOOKUP(ResultsInput!D267,TeamDeclarations!$B$3:$I$202,6+$G267)),"")</f>
        <v/>
      </c>
      <c r="B267" s="121" t="str">
        <f>IF(ISNUMBER($G267),INDEX(PlayerDetails!$B:$B,VLOOKUP(ResultsInput!E267,TeamDeclarations!$B$3:$I$202,6+$G267)),"")</f>
        <v/>
      </c>
      <c r="C267" s="121" t="str">
        <f>IF(ISNUMBER($G267),VLOOKUP(ResultsInput!C267,ResultsInput!$I$3:$L$6,4,FALSE),"")</f>
        <v/>
      </c>
      <c r="D267" s="121" t="str">
        <f t="shared" si="4"/>
        <v/>
      </c>
      <c r="E267" s="121"/>
      <c r="F267" s="121"/>
      <c r="G267" s="122" t="str">
        <f>Pairings!B267</f>
        <v/>
      </c>
    </row>
    <row r="268" spans="1:7" x14ac:dyDescent="0.3">
      <c r="A268" s="121" t="str">
        <f>IF(ISNUMBER($G268),INDEX(PlayerDetails!$B:$B,VLOOKUP(ResultsInput!D268,TeamDeclarations!$B$3:$I$202,6+$G268)),"")</f>
        <v/>
      </c>
      <c r="B268" s="121" t="str">
        <f>IF(ISNUMBER($G268),INDEX(PlayerDetails!$B:$B,VLOOKUP(ResultsInput!E268,TeamDeclarations!$B$3:$I$202,6+$G268)),"")</f>
        <v/>
      </c>
      <c r="C268" s="121" t="str">
        <f>IF(ISNUMBER($G268),VLOOKUP(ResultsInput!C268,ResultsInput!$I$3:$L$6,4,FALSE),"")</f>
        <v/>
      </c>
      <c r="D268" s="121" t="str">
        <f t="shared" si="4"/>
        <v/>
      </c>
      <c r="E268" s="121"/>
      <c r="F268" s="121"/>
      <c r="G268" s="122" t="str">
        <f>Pairings!B268</f>
        <v/>
      </c>
    </row>
    <row r="269" spans="1:7" x14ac:dyDescent="0.3">
      <c r="A269" s="121" t="str">
        <f>IF(ISNUMBER($G269),INDEX(PlayerDetails!$B:$B,VLOOKUP(ResultsInput!D269,TeamDeclarations!$B$3:$I$202,6+$G269)),"")</f>
        <v/>
      </c>
      <c r="B269" s="121" t="str">
        <f>IF(ISNUMBER($G269),INDEX(PlayerDetails!$B:$B,VLOOKUP(ResultsInput!E269,TeamDeclarations!$B$3:$I$202,6+$G269)),"")</f>
        <v/>
      </c>
      <c r="C269" s="121" t="str">
        <f>IF(ISNUMBER($G269),VLOOKUP(ResultsInput!C269,ResultsInput!$I$3:$L$6,4,FALSE),"")</f>
        <v/>
      </c>
      <c r="D269" s="121" t="str">
        <f t="shared" si="4"/>
        <v/>
      </c>
      <c r="E269" s="121"/>
      <c r="F269" s="121"/>
      <c r="G269" s="122" t="str">
        <f>Pairings!B269</f>
        <v/>
      </c>
    </row>
    <row r="270" spans="1:7" x14ac:dyDescent="0.3">
      <c r="A270" s="121" t="str">
        <f>IF(ISNUMBER($G270),INDEX(PlayerDetails!$B:$B,VLOOKUP(ResultsInput!D270,TeamDeclarations!$B$3:$I$202,6+$G270)),"")</f>
        <v/>
      </c>
      <c r="B270" s="121" t="str">
        <f>IF(ISNUMBER($G270),INDEX(PlayerDetails!$B:$B,VLOOKUP(ResultsInput!E270,TeamDeclarations!$B$3:$I$202,6+$G270)),"")</f>
        <v/>
      </c>
      <c r="C270" s="121" t="str">
        <f>IF(ISNUMBER($G270),VLOOKUP(ResultsInput!C270,ResultsInput!$I$3:$L$6,4,FALSE),"")</f>
        <v/>
      </c>
      <c r="D270" s="121" t="str">
        <f t="shared" si="4"/>
        <v/>
      </c>
      <c r="E270" s="121"/>
      <c r="F270" s="121"/>
      <c r="G270" s="122" t="str">
        <f>Pairings!B270</f>
        <v/>
      </c>
    </row>
    <row r="271" spans="1:7" x14ac:dyDescent="0.3">
      <c r="A271" s="121" t="str">
        <f>IF(ISNUMBER($G271),INDEX(PlayerDetails!$B:$B,VLOOKUP(ResultsInput!D271,TeamDeclarations!$B$3:$I$202,6+$G271)),"")</f>
        <v/>
      </c>
      <c r="B271" s="121" t="str">
        <f>IF(ISNUMBER($G271),INDEX(PlayerDetails!$B:$B,VLOOKUP(ResultsInput!E271,TeamDeclarations!$B$3:$I$202,6+$G271)),"")</f>
        <v/>
      </c>
      <c r="C271" s="121" t="str">
        <f>IF(ISNUMBER($G271),VLOOKUP(ResultsInput!C271,ResultsInput!$I$3:$L$6,4,FALSE),"")</f>
        <v/>
      </c>
      <c r="D271" s="121" t="str">
        <f t="shared" si="4"/>
        <v/>
      </c>
      <c r="E271" s="121"/>
      <c r="F271" s="121"/>
      <c r="G271" s="122" t="str">
        <f>Pairings!B271</f>
        <v/>
      </c>
    </row>
    <row r="272" spans="1:7" x14ac:dyDescent="0.3">
      <c r="A272" s="121" t="str">
        <f>IF(ISNUMBER($G272),INDEX(PlayerDetails!$B:$B,VLOOKUP(ResultsInput!D272,TeamDeclarations!$B$3:$I$202,6+$G272)),"")</f>
        <v/>
      </c>
      <c r="B272" s="121" t="str">
        <f>IF(ISNUMBER($G272),INDEX(PlayerDetails!$B:$B,VLOOKUP(ResultsInput!E272,TeamDeclarations!$B$3:$I$202,6+$G272)),"")</f>
        <v/>
      </c>
      <c r="C272" s="121" t="str">
        <f>IF(ISNUMBER($G272),VLOOKUP(ResultsInput!C272,ResultsInput!$I$3:$L$6,4,FALSE),"")</f>
        <v/>
      </c>
      <c r="D272" s="121" t="str">
        <f t="shared" si="4"/>
        <v/>
      </c>
      <c r="E272" s="121"/>
      <c r="F272" s="121"/>
      <c r="G272" s="122" t="str">
        <f>Pairings!B272</f>
        <v/>
      </c>
    </row>
    <row r="273" spans="1:7" x14ac:dyDescent="0.3">
      <c r="A273" s="121" t="str">
        <f>IF(ISNUMBER($G273),INDEX(PlayerDetails!$B:$B,VLOOKUP(ResultsInput!D273,TeamDeclarations!$B$3:$I$202,6+$G273)),"")</f>
        <v/>
      </c>
      <c r="B273" s="121" t="str">
        <f>IF(ISNUMBER($G273),INDEX(PlayerDetails!$B:$B,VLOOKUP(ResultsInput!E273,TeamDeclarations!$B$3:$I$202,6+$G273)),"")</f>
        <v/>
      </c>
      <c r="C273" s="121" t="str">
        <f>IF(ISNUMBER($G273),VLOOKUP(ResultsInput!C273,ResultsInput!$I$3:$L$6,4,FALSE),"")</f>
        <v/>
      </c>
      <c r="D273" s="121" t="str">
        <f t="shared" si="4"/>
        <v/>
      </c>
      <c r="E273" s="121"/>
      <c r="F273" s="121"/>
      <c r="G273" s="122" t="str">
        <f>Pairings!B273</f>
        <v/>
      </c>
    </row>
    <row r="274" spans="1:7" x14ac:dyDescent="0.3">
      <c r="A274" s="121" t="str">
        <f>IF(ISNUMBER($G274),INDEX(PlayerDetails!$B:$B,VLOOKUP(ResultsInput!D274,TeamDeclarations!$B$3:$I$202,6+$G274)),"")</f>
        <v/>
      </c>
      <c r="B274" s="121" t="str">
        <f>IF(ISNUMBER($G274),INDEX(PlayerDetails!$B:$B,VLOOKUP(ResultsInput!E274,TeamDeclarations!$B$3:$I$202,6+$G274)),"")</f>
        <v/>
      </c>
      <c r="C274" s="121" t="str">
        <f>IF(ISNUMBER($G274),VLOOKUP(ResultsInput!C274,ResultsInput!$I$3:$L$6,4,FALSE),"")</f>
        <v/>
      </c>
      <c r="D274" s="121" t="str">
        <f t="shared" si="4"/>
        <v/>
      </c>
      <c r="E274" s="121"/>
      <c r="F274" s="121"/>
      <c r="G274" s="122" t="str">
        <f>Pairings!B274</f>
        <v/>
      </c>
    </row>
    <row r="275" spans="1:7" x14ac:dyDescent="0.3">
      <c r="A275" s="121" t="str">
        <f>IF(ISNUMBER($G275),INDEX(PlayerDetails!$B:$B,VLOOKUP(ResultsInput!D275,TeamDeclarations!$B$3:$I$202,6+$G275)),"")</f>
        <v/>
      </c>
      <c r="B275" s="121" t="str">
        <f>IF(ISNUMBER($G275),INDEX(PlayerDetails!$B:$B,VLOOKUP(ResultsInput!E275,TeamDeclarations!$B$3:$I$202,6+$G275)),"")</f>
        <v/>
      </c>
      <c r="C275" s="121" t="str">
        <f>IF(ISNUMBER($G275),VLOOKUP(ResultsInput!C275,ResultsInput!$I$3:$L$6,4,FALSE),"")</f>
        <v/>
      </c>
      <c r="D275" s="121" t="str">
        <f t="shared" si="4"/>
        <v/>
      </c>
      <c r="E275" s="121"/>
      <c r="F275" s="121"/>
      <c r="G275" s="122" t="str">
        <f>Pairings!B275</f>
        <v/>
      </c>
    </row>
    <row r="276" spans="1:7" x14ac:dyDescent="0.3">
      <c r="A276" s="121" t="str">
        <f>IF(ISNUMBER($G276),INDEX(PlayerDetails!$B:$B,VLOOKUP(ResultsInput!D276,TeamDeclarations!$B$3:$I$202,6+$G276)),"")</f>
        <v/>
      </c>
      <c r="B276" s="121" t="str">
        <f>IF(ISNUMBER($G276),INDEX(PlayerDetails!$B:$B,VLOOKUP(ResultsInput!E276,TeamDeclarations!$B$3:$I$202,6+$G276)),"")</f>
        <v/>
      </c>
      <c r="C276" s="121" t="str">
        <f>IF(ISNUMBER($G276),VLOOKUP(ResultsInput!C276,ResultsInput!$I$3:$L$6,4,FALSE),"")</f>
        <v/>
      </c>
      <c r="D276" s="121" t="str">
        <f t="shared" si="4"/>
        <v/>
      </c>
      <c r="E276" s="121"/>
      <c r="F276" s="121"/>
      <c r="G276" s="122" t="str">
        <f>Pairings!B276</f>
        <v/>
      </c>
    </row>
    <row r="277" spans="1:7" x14ac:dyDescent="0.3">
      <c r="A277" s="121" t="str">
        <f>IF(ISNUMBER($G277),INDEX(PlayerDetails!$B:$B,VLOOKUP(ResultsInput!D277,TeamDeclarations!$B$3:$I$202,6+$G277)),"")</f>
        <v/>
      </c>
      <c r="B277" s="121" t="str">
        <f>IF(ISNUMBER($G277),INDEX(PlayerDetails!$B:$B,VLOOKUP(ResultsInput!E277,TeamDeclarations!$B$3:$I$202,6+$G277)),"")</f>
        <v/>
      </c>
      <c r="C277" s="121" t="str">
        <f>IF(ISNUMBER($G277),VLOOKUP(ResultsInput!C277,ResultsInput!$I$3:$L$6,4,FALSE),"")</f>
        <v/>
      </c>
      <c r="D277" s="121" t="str">
        <f t="shared" si="4"/>
        <v/>
      </c>
      <c r="E277" s="121"/>
      <c r="F277" s="121"/>
      <c r="G277" s="122" t="str">
        <f>Pairings!B277</f>
        <v/>
      </c>
    </row>
    <row r="278" spans="1:7" x14ac:dyDescent="0.3">
      <c r="A278" s="121" t="str">
        <f>IF(ISNUMBER($G278),INDEX(PlayerDetails!$B:$B,VLOOKUP(ResultsInput!D278,TeamDeclarations!$B$3:$I$202,6+$G278)),"")</f>
        <v/>
      </c>
      <c r="B278" s="121" t="str">
        <f>IF(ISNUMBER($G278),INDEX(PlayerDetails!$B:$B,VLOOKUP(ResultsInput!E278,TeamDeclarations!$B$3:$I$202,6+$G278)),"")</f>
        <v/>
      </c>
      <c r="C278" s="121" t="str">
        <f>IF(ISNUMBER($G278),VLOOKUP(ResultsInput!C278,ResultsInput!$I$3:$L$6,4,FALSE),"")</f>
        <v/>
      </c>
      <c r="D278" s="121" t="str">
        <f t="shared" si="4"/>
        <v/>
      </c>
      <c r="E278" s="121"/>
      <c r="F278" s="121"/>
      <c r="G278" s="122" t="str">
        <f>Pairings!B278</f>
        <v/>
      </c>
    </row>
    <row r="279" spans="1:7" x14ac:dyDescent="0.3">
      <c r="A279" s="121" t="str">
        <f>IF(ISNUMBER($G279),INDEX(PlayerDetails!$B:$B,VLOOKUP(ResultsInput!D279,TeamDeclarations!$B$3:$I$202,6+$G279)),"")</f>
        <v/>
      </c>
      <c r="B279" s="121" t="str">
        <f>IF(ISNUMBER($G279),INDEX(PlayerDetails!$B:$B,VLOOKUP(ResultsInput!E279,TeamDeclarations!$B$3:$I$202,6+$G279)),"")</f>
        <v/>
      </c>
      <c r="C279" s="121" t="str">
        <f>IF(ISNUMBER($G279),VLOOKUP(ResultsInput!C279,ResultsInput!$I$3:$L$6,4,FALSE),"")</f>
        <v/>
      </c>
      <c r="D279" s="121" t="str">
        <f t="shared" si="4"/>
        <v/>
      </c>
      <c r="E279" s="121"/>
      <c r="F279" s="121"/>
      <c r="G279" s="122" t="str">
        <f>Pairings!B279</f>
        <v/>
      </c>
    </row>
    <row r="280" spans="1:7" x14ac:dyDescent="0.3">
      <c r="A280" s="121" t="str">
        <f>IF(ISNUMBER($G280),INDEX(PlayerDetails!$B:$B,VLOOKUP(ResultsInput!D280,TeamDeclarations!$B$3:$I$202,6+$G280)),"")</f>
        <v/>
      </c>
      <c r="B280" s="121" t="str">
        <f>IF(ISNUMBER($G280),INDEX(PlayerDetails!$B:$B,VLOOKUP(ResultsInput!E280,TeamDeclarations!$B$3:$I$202,6+$G280)),"")</f>
        <v/>
      </c>
      <c r="C280" s="121" t="str">
        <f>IF(ISNUMBER($G280),VLOOKUP(ResultsInput!C280,ResultsInput!$I$3:$L$6,4,FALSE),"")</f>
        <v/>
      </c>
      <c r="D280" s="121" t="str">
        <f t="shared" si="4"/>
        <v/>
      </c>
      <c r="E280" s="121"/>
      <c r="F280" s="121"/>
      <c r="G280" s="122" t="str">
        <f>Pairings!B280</f>
        <v/>
      </c>
    </row>
    <row r="281" spans="1:7" x14ac:dyDescent="0.3">
      <c r="A281" s="121" t="str">
        <f>IF(ISNUMBER($G281),INDEX(PlayerDetails!$B:$B,VLOOKUP(ResultsInput!D281,TeamDeclarations!$B$3:$I$202,6+$G281)),"")</f>
        <v/>
      </c>
      <c r="B281" s="121" t="str">
        <f>IF(ISNUMBER($G281),INDEX(PlayerDetails!$B:$B,VLOOKUP(ResultsInput!E281,TeamDeclarations!$B$3:$I$202,6+$G281)),"")</f>
        <v/>
      </c>
      <c r="C281" s="121" t="str">
        <f>IF(ISNUMBER($G281),VLOOKUP(ResultsInput!C281,ResultsInput!$I$3:$L$6,4,FALSE),"")</f>
        <v/>
      </c>
      <c r="D281" s="121" t="str">
        <f t="shared" si="4"/>
        <v/>
      </c>
      <c r="E281" s="121"/>
      <c r="F281" s="121"/>
      <c r="G281" s="122" t="str">
        <f>Pairings!B281</f>
        <v/>
      </c>
    </row>
    <row r="282" spans="1:7" x14ac:dyDescent="0.3">
      <c r="A282" s="121" t="str">
        <f>IF(ISNUMBER($G282),INDEX(PlayerDetails!$B:$B,VLOOKUP(ResultsInput!D282,TeamDeclarations!$B$3:$I$202,6+$G282)),"")</f>
        <v/>
      </c>
      <c r="B282" s="121" t="str">
        <f>IF(ISNUMBER($G282),INDEX(PlayerDetails!$B:$B,VLOOKUP(ResultsInput!E282,TeamDeclarations!$B$3:$I$202,6+$G282)),"")</f>
        <v/>
      </c>
      <c r="C282" s="121" t="str">
        <f>IF(ISNUMBER($G282),VLOOKUP(ResultsInput!C282,ResultsInput!$I$3:$L$6,4,FALSE),"")</f>
        <v/>
      </c>
      <c r="D282" s="121" t="str">
        <f t="shared" si="4"/>
        <v/>
      </c>
      <c r="E282" s="121"/>
      <c r="F282" s="121"/>
      <c r="G282" s="122" t="str">
        <f>Pairings!B282</f>
        <v/>
      </c>
    </row>
    <row r="283" spans="1:7" x14ac:dyDescent="0.3">
      <c r="A283" s="121" t="str">
        <f>IF(ISNUMBER($G283),INDEX(PlayerDetails!$B:$B,VLOOKUP(ResultsInput!D283,TeamDeclarations!$B$3:$I$202,6+$G283)),"")</f>
        <v/>
      </c>
      <c r="B283" s="121" t="str">
        <f>IF(ISNUMBER($G283),INDEX(PlayerDetails!$B:$B,VLOOKUP(ResultsInput!E283,TeamDeclarations!$B$3:$I$202,6+$G283)),"")</f>
        <v/>
      </c>
      <c r="C283" s="121" t="str">
        <f>IF(ISNUMBER($G283),VLOOKUP(ResultsInput!C283,ResultsInput!$I$3:$L$6,4,FALSE),"")</f>
        <v/>
      </c>
      <c r="D283" s="121" t="str">
        <f t="shared" si="4"/>
        <v/>
      </c>
      <c r="E283" s="121"/>
      <c r="F283" s="121"/>
      <c r="G283" s="122" t="str">
        <f>Pairings!B283</f>
        <v/>
      </c>
    </row>
    <row r="284" spans="1:7" x14ac:dyDescent="0.3">
      <c r="A284" s="121" t="str">
        <f>IF(ISNUMBER($G284),INDEX(PlayerDetails!$B:$B,VLOOKUP(ResultsInput!D284,TeamDeclarations!$B$3:$I$202,6+$G284)),"")</f>
        <v/>
      </c>
      <c r="B284" s="121" t="str">
        <f>IF(ISNUMBER($G284),INDEX(PlayerDetails!$B:$B,VLOOKUP(ResultsInput!E284,TeamDeclarations!$B$3:$I$202,6+$G284)),"")</f>
        <v/>
      </c>
      <c r="C284" s="121" t="str">
        <f>IF(ISNUMBER($G284),VLOOKUP(ResultsInput!C284,ResultsInput!$I$3:$L$6,4,FALSE),"")</f>
        <v/>
      </c>
      <c r="D284" s="121" t="str">
        <f t="shared" si="4"/>
        <v/>
      </c>
      <c r="E284" s="121"/>
      <c r="F284" s="121"/>
      <c r="G284" s="122" t="str">
        <f>Pairings!B284</f>
        <v/>
      </c>
    </row>
    <row r="285" spans="1:7" x14ac:dyDescent="0.3">
      <c r="A285" s="121" t="str">
        <f>IF(ISNUMBER($G285),INDEX(PlayerDetails!$B:$B,VLOOKUP(ResultsInput!D285,TeamDeclarations!$B$3:$I$202,6+$G285)),"")</f>
        <v/>
      </c>
      <c r="B285" s="121" t="str">
        <f>IF(ISNUMBER($G285),INDEX(PlayerDetails!$B:$B,VLOOKUP(ResultsInput!E285,TeamDeclarations!$B$3:$I$202,6+$G285)),"")</f>
        <v/>
      </c>
      <c r="C285" s="121" t="str">
        <f>IF(ISNUMBER($G285),VLOOKUP(ResultsInput!C285,ResultsInput!$I$3:$L$6,4,FALSE),"")</f>
        <v/>
      </c>
      <c r="D285" s="121" t="str">
        <f t="shared" si="4"/>
        <v/>
      </c>
      <c r="E285" s="121"/>
      <c r="F285" s="121"/>
      <c r="G285" s="122" t="str">
        <f>Pairings!B285</f>
        <v/>
      </c>
    </row>
    <row r="286" spans="1:7" x14ac:dyDescent="0.3">
      <c r="A286" s="121" t="str">
        <f>IF(ISNUMBER($G286),INDEX(PlayerDetails!$B:$B,VLOOKUP(ResultsInput!D286,TeamDeclarations!$B$3:$I$202,6+$G286)),"")</f>
        <v/>
      </c>
      <c r="B286" s="121" t="str">
        <f>IF(ISNUMBER($G286),INDEX(PlayerDetails!$B:$B,VLOOKUP(ResultsInput!E286,TeamDeclarations!$B$3:$I$202,6+$G286)),"")</f>
        <v/>
      </c>
      <c r="C286" s="121" t="str">
        <f>IF(ISNUMBER($G286),VLOOKUP(ResultsInput!C286,ResultsInput!$I$3:$L$6,4,FALSE),"")</f>
        <v/>
      </c>
      <c r="D286" s="121" t="str">
        <f t="shared" si="4"/>
        <v/>
      </c>
      <c r="E286" s="121"/>
      <c r="F286" s="121"/>
      <c r="G286" s="122" t="str">
        <f>Pairings!B286</f>
        <v/>
      </c>
    </row>
    <row r="287" spans="1:7" x14ac:dyDescent="0.3">
      <c r="A287" s="121" t="str">
        <f>IF(ISNUMBER($G287),INDEX(PlayerDetails!$B:$B,VLOOKUP(ResultsInput!D287,TeamDeclarations!$B$3:$I$202,6+$G287)),"")</f>
        <v/>
      </c>
      <c r="B287" s="121" t="str">
        <f>IF(ISNUMBER($G287),INDEX(PlayerDetails!$B:$B,VLOOKUP(ResultsInput!E287,TeamDeclarations!$B$3:$I$202,6+$G287)),"")</f>
        <v/>
      </c>
      <c r="C287" s="121" t="str">
        <f>IF(ISNUMBER($G287),VLOOKUP(ResultsInput!C287,ResultsInput!$I$3:$L$6,4,FALSE),"")</f>
        <v/>
      </c>
      <c r="D287" s="121" t="str">
        <f t="shared" si="4"/>
        <v/>
      </c>
      <c r="E287" s="121"/>
      <c r="F287" s="121"/>
      <c r="G287" s="122" t="str">
        <f>Pairings!B287</f>
        <v/>
      </c>
    </row>
    <row r="288" spans="1:7" x14ac:dyDescent="0.3">
      <c r="A288" s="121" t="str">
        <f>IF(ISNUMBER($G288),INDEX(PlayerDetails!$B:$B,VLOOKUP(ResultsInput!D288,TeamDeclarations!$B$3:$I$202,6+$G288)),"")</f>
        <v/>
      </c>
      <c r="B288" s="121" t="str">
        <f>IF(ISNUMBER($G288),INDEX(PlayerDetails!$B:$B,VLOOKUP(ResultsInput!E288,TeamDeclarations!$B$3:$I$202,6+$G288)),"")</f>
        <v/>
      </c>
      <c r="C288" s="121" t="str">
        <f>IF(ISNUMBER($G288),VLOOKUP(ResultsInput!C288,ResultsInput!$I$3:$L$6,4,FALSE),"")</f>
        <v/>
      </c>
      <c r="D288" s="121" t="str">
        <f t="shared" si="4"/>
        <v/>
      </c>
      <c r="E288" s="121"/>
      <c r="F288" s="121"/>
      <c r="G288" s="122" t="str">
        <f>Pairings!B288</f>
        <v/>
      </c>
    </row>
    <row r="289" spans="1:7" x14ac:dyDescent="0.3">
      <c r="A289" s="121" t="str">
        <f>IF(ISNUMBER($G289),INDEX(PlayerDetails!$B:$B,VLOOKUP(ResultsInput!D289,TeamDeclarations!$B$3:$I$202,6+$G289)),"")</f>
        <v/>
      </c>
      <c r="B289" s="121" t="str">
        <f>IF(ISNUMBER($G289),INDEX(PlayerDetails!$B:$B,VLOOKUP(ResultsInput!E289,TeamDeclarations!$B$3:$I$202,6+$G289)),"")</f>
        <v/>
      </c>
      <c r="C289" s="121" t="str">
        <f>IF(ISNUMBER($G289),VLOOKUP(ResultsInput!C289,ResultsInput!$I$3:$L$6,4,FALSE),"")</f>
        <v/>
      </c>
      <c r="D289" s="121" t="str">
        <f t="shared" si="4"/>
        <v/>
      </c>
      <c r="E289" s="121"/>
      <c r="F289" s="121"/>
      <c r="G289" s="122" t="str">
        <f>Pairings!B289</f>
        <v/>
      </c>
    </row>
    <row r="290" spans="1:7" x14ac:dyDescent="0.3">
      <c r="A290" s="121" t="str">
        <f>IF(ISNUMBER($G290),INDEX(PlayerDetails!$B:$B,VLOOKUP(ResultsInput!D290,TeamDeclarations!$B$3:$I$202,6+$G290)),"")</f>
        <v/>
      </c>
      <c r="B290" s="121" t="str">
        <f>IF(ISNUMBER($G290),INDEX(PlayerDetails!$B:$B,VLOOKUP(ResultsInput!E290,TeamDeclarations!$B$3:$I$202,6+$G290)),"")</f>
        <v/>
      </c>
      <c r="C290" s="121" t="str">
        <f>IF(ISNUMBER($G290),VLOOKUP(ResultsInput!C290,ResultsInput!$I$3:$L$6,4,FALSE),"")</f>
        <v/>
      </c>
      <c r="D290" s="121" t="str">
        <f t="shared" si="4"/>
        <v/>
      </c>
      <c r="E290" s="121"/>
      <c r="F290" s="121"/>
      <c r="G290" s="122" t="str">
        <f>Pairings!B290</f>
        <v/>
      </c>
    </row>
    <row r="291" spans="1:7" x14ac:dyDescent="0.3">
      <c r="A291" s="121" t="str">
        <f>IF(ISNUMBER($G291),INDEX(PlayerDetails!$B:$B,VLOOKUP(ResultsInput!D291,TeamDeclarations!$B$3:$I$202,6+$G291)),"")</f>
        <v/>
      </c>
      <c r="B291" s="121" t="str">
        <f>IF(ISNUMBER($G291),INDEX(PlayerDetails!$B:$B,VLOOKUP(ResultsInput!E291,TeamDeclarations!$B$3:$I$202,6+$G291)),"")</f>
        <v/>
      </c>
      <c r="C291" s="121" t="str">
        <f>IF(ISNUMBER($G291),VLOOKUP(ResultsInput!C291,ResultsInput!$I$3:$L$6,4,FALSE),"")</f>
        <v/>
      </c>
      <c r="D291" s="121" t="str">
        <f t="shared" si="4"/>
        <v/>
      </c>
      <c r="E291" s="121"/>
      <c r="F291" s="121"/>
      <c r="G291" s="122" t="str">
        <f>Pairings!B291</f>
        <v/>
      </c>
    </row>
    <row r="292" spans="1:7" x14ac:dyDescent="0.3">
      <c r="A292" s="121" t="str">
        <f>IF(ISNUMBER($G292),INDEX(PlayerDetails!$B:$B,VLOOKUP(ResultsInput!D292,TeamDeclarations!$B$3:$I$202,6+$G292)),"")</f>
        <v/>
      </c>
      <c r="B292" s="121" t="str">
        <f>IF(ISNUMBER($G292),INDEX(PlayerDetails!$B:$B,VLOOKUP(ResultsInput!E292,TeamDeclarations!$B$3:$I$202,6+$G292)),"")</f>
        <v/>
      </c>
      <c r="C292" s="121" t="str">
        <f>IF(ISNUMBER($G292),VLOOKUP(ResultsInput!C292,ResultsInput!$I$3:$L$6,4,FALSE),"")</f>
        <v/>
      </c>
      <c r="D292" s="121" t="str">
        <f t="shared" si="4"/>
        <v/>
      </c>
      <c r="E292" s="121"/>
      <c r="F292" s="121"/>
      <c r="G292" s="122" t="str">
        <f>Pairings!B292</f>
        <v/>
      </c>
    </row>
    <row r="293" spans="1:7" x14ac:dyDescent="0.3">
      <c r="A293" s="121" t="str">
        <f>IF(ISNUMBER($G293),INDEX(PlayerDetails!$B:$B,VLOOKUP(ResultsInput!D293,TeamDeclarations!$B$3:$I$202,6+$G293)),"")</f>
        <v/>
      </c>
      <c r="B293" s="121" t="str">
        <f>IF(ISNUMBER($G293),INDEX(PlayerDetails!$B:$B,VLOOKUP(ResultsInput!E293,TeamDeclarations!$B$3:$I$202,6+$G293)),"")</f>
        <v/>
      </c>
      <c r="C293" s="121" t="str">
        <f>IF(ISNUMBER($G293),VLOOKUP(ResultsInput!C293,ResultsInput!$I$3:$L$6,4,FALSE),"")</f>
        <v/>
      </c>
      <c r="D293" s="121" t="str">
        <f t="shared" si="4"/>
        <v/>
      </c>
      <c r="E293" s="121"/>
      <c r="F293" s="121"/>
      <c r="G293" s="122" t="str">
        <f>Pairings!B293</f>
        <v/>
      </c>
    </row>
    <row r="294" spans="1:7" x14ac:dyDescent="0.3">
      <c r="A294" s="121" t="str">
        <f>IF(ISNUMBER($G294),INDEX(PlayerDetails!$B:$B,VLOOKUP(ResultsInput!D294,TeamDeclarations!$B$3:$I$202,6+$G294)),"")</f>
        <v/>
      </c>
      <c r="B294" s="121" t="str">
        <f>IF(ISNUMBER($G294),INDEX(PlayerDetails!$B:$B,VLOOKUP(ResultsInput!E294,TeamDeclarations!$B$3:$I$202,6+$G294)),"")</f>
        <v/>
      </c>
      <c r="C294" s="121" t="str">
        <f>IF(ISNUMBER($G294),VLOOKUP(ResultsInput!C294,ResultsInput!$I$3:$L$6,4,FALSE),"")</f>
        <v/>
      </c>
      <c r="D294" s="121" t="str">
        <f t="shared" si="4"/>
        <v/>
      </c>
      <c r="E294" s="121"/>
      <c r="F294" s="121"/>
      <c r="G294" s="122" t="str">
        <f>Pairings!B294</f>
        <v/>
      </c>
    </row>
    <row r="295" spans="1:7" x14ac:dyDescent="0.3">
      <c r="A295" s="121" t="str">
        <f>IF(ISNUMBER($G295),INDEX(PlayerDetails!$B:$B,VLOOKUP(ResultsInput!D295,TeamDeclarations!$B$3:$I$202,6+$G295)),"")</f>
        <v/>
      </c>
      <c r="B295" s="121" t="str">
        <f>IF(ISNUMBER($G295),INDEX(PlayerDetails!$B:$B,VLOOKUP(ResultsInput!E295,TeamDeclarations!$B$3:$I$202,6+$G295)),"")</f>
        <v/>
      </c>
      <c r="C295" s="121" t="str">
        <f>IF(ISNUMBER($G295),VLOOKUP(ResultsInput!C295,ResultsInput!$I$3:$L$6,4,FALSE),"")</f>
        <v/>
      </c>
      <c r="D295" s="121" t="str">
        <f t="shared" si="4"/>
        <v/>
      </c>
      <c r="E295" s="121"/>
      <c r="F295" s="121"/>
      <c r="G295" s="122" t="str">
        <f>Pairings!B295</f>
        <v/>
      </c>
    </row>
    <row r="296" spans="1:7" x14ac:dyDescent="0.3">
      <c r="A296" s="121" t="str">
        <f>IF(ISNUMBER($G296),INDEX(PlayerDetails!$B:$B,VLOOKUP(ResultsInput!D296,TeamDeclarations!$B$3:$I$202,6+$G296)),"")</f>
        <v/>
      </c>
      <c r="B296" s="121" t="str">
        <f>IF(ISNUMBER($G296),INDEX(PlayerDetails!$B:$B,VLOOKUP(ResultsInput!E296,TeamDeclarations!$B$3:$I$202,6+$G296)),"")</f>
        <v/>
      </c>
      <c r="C296" s="121" t="str">
        <f>IF(ISNUMBER($G296),VLOOKUP(ResultsInput!C296,ResultsInput!$I$3:$L$6,4,FALSE),"")</f>
        <v/>
      </c>
      <c r="D296" s="121" t="str">
        <f t="shared" si="4"/>
        <v/>
      </c>
      <c r="E296" s="121"/>
      <c r="F296" s="121"/>
      <c r="G296" s="122" t="str">
        <f>Pairings!B296</f>
        <v/>
      </c>
    </row>
    <row r="297" spans="1:7" x14ac:dyDescent="0.3">
      <c r="A297" s="121" t="str">
        <f>IF(ISNUMBER($G297),INDEX(PlayerDetails!$B:$B,VLOOKUP(ResultsInput!D297,TeamDeclarations!$B$3:$I$202,6+$G297)),"")</f>
        <v/>
      </c>
      <c r="B297" s="121" t="str">
        <f>IF(ISNUMBER($G297),INDEX(PlayerDetails!$B:$B,VLOOKUP(ResultsInput!E297,TeamDeclarations!$B$3:$I$202,6+$G297)),"")</f>
        <v/>
      </c>
      <c r="C297" s="121" t="str">
        <f>IF(ISNUMBER($G297),VLOOKUP(ResultsInput!C297,ResultsInput!$I$3:$L$6,4,FALSE),"")</f>
        <v/>
      </c>
      <c r="D297" s="121" t="str">
        <f t="shared" si="4"/>
        <v/>
      </c>
      <c r="E297" s="121"/>
      <c r="F297" s="121"/>
      <c r="G297" s="122" t="str">
        <f>Pairings!B297</f>
        <v/>
      </c>
    </row>
    <row r="298" spans="1:7" x14ac:dyDescent="0.3">
      <c r="A298" s="121" t="str">
        <f>IF(ISNUMBER($G298),INDEX(PlayerDetails!$B:$B,VLOOKUP(ResultsInput!D298,TeamDeclarations!$B$3:$I$202,6+$G298)),"")</f>
        <v/>
      </c>
      <c r="B298" s="121" t="str">
        <f>IF(ISNUMBER($G298),INDEX(PlayerDetails!$B:$B,VLOOKUP(ResultsInput!E298,TeamDeclarations!$B$3:$I$202,6+$G298)),"")</f>
        <v/>
      </c>
      <c r="C298" s="121" t="str">
        <f>IF(ISNUMBER($G298),VLOOKUP(ResultsInput!C298,ResultsInput!$I$3:$L$6,4,FALSE),"")</f>
        <v/>
      </c>
      <c r="D298" s="121" t="str">
        <f t="shared" si="4"/>
        <v/>
      </c>
      <c r="E298" s="121"/>
      <c r="F298" s="121"/>
      <c r="G298" s="122" t="str">
        <f>Pairings!B298</f>
        <v/>
      </c>
    </row>
    <row r="299" spans="1:7" x14ac:dyDescent="0.3">
      <c r="A299" s="121" t="str">
        <f>IF(ISNUMBER($G299),INDEX(PlayerDetails!$B:$B,VLOOKUP(ResultsInput!D299,TeamDeclarations!$B$3:$I$202,6+$G299)),"")</f>
        <v/>
      </c>
      <c r="B299" s="121" t="str">
        <f>IF(ISNUMBER($G299),INDEX(PlayerDetails!$B:$B,VLOOKUP(ResultsInput!E299,TeamDeclarations!$B$3:$I$202,6+$G299)),"")</f>
        <v/>
      </c>
      <c r="C299" s="121" t="str">
        <f>IF(ISNUMBER($G299),VLOOKUP(ResultsInput!C299,ResultsInput!$I$3:$L$6,4,FALSE),"")</f>
        <v/>
      </c>
      <c r="D299" s="121" t="str">
        <f t="shared" si="4"/>
        <v/>
      </c>
      <c r="E299" s="121"/>
      <c r="F299" s="121"/>
      <c r="G299" s="122" t="str">
        <f>Pairings!B299</f>
        <v/>
      </c>
    </row>
    <row r="300" spans="1:7" x14ac:dyDescent="0.3">
      <c r="A300" s="121" t="str">
        <f>IF(ISNUMBER($G300),INDEX(PlayerDetails!$B:$B,VLOOKUP(ResultsInput!D300,TeamDeclarations!$B$3:$I$202,6+$G300)),"")</f>
        <v/>
      </c>
      <c r="B300" s="121" t="str">
        <f>IF(ISNUMBER($G300),INDEX(PlayerDetails!$B:$B,VLOOKUP(ResultsInput!E300,TeamDeclarations!$B$3:$I$202,6+$G300)),"")</f>
        <v/>
      </c>
      <c r="C300" s="121" t="str">
        <f>IF(ISNUMBER($G300),VLOOKUP(ResultsInput!C300,ResultsInput!$I$3:$L$6,4,FALSE),"")</f>
        <v/>
      </c>
      <c r="D300" s="121" t="str">
        <f t="shared" si="4"/>
        <v/>
      </c>
      <c r="E300" s="121"/>
      <c r="F300" s="121"/>
      <c r="G300" s="122" t="str">
        <f>Pairings!B300</f>
        <v/>
      </c>
    </row>
    <row r="301" spans="1:7" x14ac:dyDescent="0.3">
      <c r="A301" s="121" t="str">
        <f>IF(ISNUMBER($G301),INDEX(PlayerDetails!$B:$B,VLOOKUP(ResultsInput!D301,TeamDeclarations!$B$3:$I$202,6+$G301)),"")</f>
        <v/>
      </c>
      <c r="B301" s="121" t="str">
        <f>IF(ISNUMBER($G301),INDEX(PlayerDetails!$B:$B,VLOOKUP(ResultsInput!E301,TeamDeclarations!$B$3:$I$202,6+$G301)),"")</f>
        <v/>
      </c>
      <c r="C301" s="121" t="str">
        <f>IF(ISNUMBER($G301),VLOOKUP(ResultsInput!C301,ResultsInput!$I$3:$L$6,4,FALSE),"")</f>
        <v/>
      </c>
      <c r="D301" s="121" t="str">
        <f t="shared" si="4"/>
        <v/>
      </c>
      <c r="E301" s="121"/>
      <c r="F301" s="121"/>
      <c r="G301" s="122" t="str">
        <f>Pairings!B301</f>
        <v/>
      </c>
    </row>
    <row r="302" spans="1:7" x14ac:dyDescent="0.3">
      <c r="A302" s="121" t="str">
        <f>IF(ISNUMBER($G302),INDEX(PlayerDetails!$B:$B,VLOOKUP(ResultsInput!D302,TeamDeclarations!$B$3:$I$202,6+$G302)),"")</f>
        <v/>
      </c>
      <c r="B302" s="121" t="str">
        <f>IF(ISNUMBER($G302),INDEX(PlayerDetails!$B:$B,VLOOKUP(ResultsInput!E302,TeamDeclarations!$B$3:$I$202,6+$G302)),"")</f>
        <v/>
      </c>
      <c r="C302" s="121" t="str">
        <f>IF(ISNUMBER($G302),VLOOKUP(ResultsInput!C302,ResultsInput!$I$3:$L$6,4,FALSE),"")</f>
        <v/>
      </c>
      <c r="D302" s="121" t="str">
        <f t="shared" si="4"/>
        <v/>
      </c>
      <c r="E302" s="121"/>
      <c r="F302" s="121"/>
      <c r="G302" s="122" t="str">
        <f>Pairings!B302</f>
        <v/>
      </c>
    </row>
    <row r="303" spans="1:7" x14ac:dyDescent="0.3">
      <c r="A303" s="121" t="str">
        <f>IF(ISNUMBER($G303),INDEX(PlayerDetails!$B:$B,VLOOKUP(ResultsInput!D303,TeamDeclarations!$B$3:$I$202,6+$G303)),"")</f>
        <v/>
      </c>
      <c r="B303" s="121" t="str">
        <f>IF(ISNUMBER($G303),INDEX(PlayerDetails!$B:$B,VLOOKUP(ResultsInput!E303,TeamDeclarations!$B$3:$I$202,6+$G303)),"")</f>
        <v/>
      </c>
      <c r="C303" s="121" t="str">
        <f>IF(ISNUMBER($G303),VLOOKUP(ResultsInput!C303,ResultsInput!$I$3:$L$6,4,FALSE),"")</f>
        <v/>
      </c>
      <c r="D303" s="121" t="str">
        <f t="shared" si="4"/>
        <v/>
      </c>
      <c r="E303" s="121"/>
      <c r="F303" s="121"/>
      <c r="G303" s="122" t="str">
        <f>Pairings!B303</f>
        <v/>
      </c>
    </row>
    <row r="304" spans="1:7" x14ac:dyDescent="0.3">
      <c r="A304" s="121" t="str">
        <f>IF(ISNUMBER($G304),INDEX(PlayerDetails!$B:$B,VLOOKUP(ResultsInput!D304,TeamDeclarations!$B$3:$I$202,6+$G304)),"")</f>
        <v/>
      </c>
      <c r="B304" s="121" t="str">
        <f>IF(ISNUMBER($G304),INDEX(PlayerDetails!$B:$B,VLOOKUP(ResultsInput!E304,TeamDeclarations!$B$3:$I$202,6+$G304)),"")</f>
        <v/>
      </c>
      <c r="C304" s="121" t="str">
        <f>IF(ISNUMBER($G304),VLOOKUP(ResultsInput!C304,ResultsInput!$I$3:$L$6,4,FALSE),"")</f>
        <v/>
      </c>
      <c r="D304" s="121" t="str">
        <f t="shared" si="4"/>
        <v/>
      </c>
      <c r="E304" s="121"/>
      <c r="F304" s="121"/>
      <c r="G304" s="122" t="str">
        <f>Pairings!B304</f>
        <v/>
      </c>
    </row>
    <row r="305" spans="1:7" x14ac:dyDescent="0.3">
      <c r="A305" s="121" t="str">
        <f>IF(ISNUMBER($G305),INDEX(PlayerDetails!$B:$B,VLOOKUP(ResultsInput!D305,TeamDeclarations!$B$3:$I$202,6+$G305)),"")</f>
        <v/>
      </c>
      <c r="B305" s="121" t="str">
        <f>IF(ISNUMBER($G305),INDEX(PlayerDetails!$B:$B,VLOOKUP(ResultsInput!E305,TeamDeclarations!$B$3:$I$202,6+$G305)),"")</f>
        <v/>
      </c>
      <c r="C305" s="121" t="str">
        <f>IF(ISNUMBER($G305),VLOOKUP(ResultsInput!C305,ResultsInput!$I$3:$L$6,4,FALSE),"")</f>
        <v/>
      </c>
      <c r="D305" s="121" t="str">
        <f t="shared" si="4"/>
        <v/>
      </c>
      <c r="E305" s="121"/>
      <c r="F305" s="121"/>
      <c r="G305" s="122" t="str">
        <f>Pairings!B305</f>
        <v/>
      </c>
    </row>
    <row r="306" spans="1:7" x14ac:dyDescent="0.3">
      <c r="A306" s="121" t="str">
        <f>IF(ISNUMBER($G306),INDEX(PlayerDetails!$B:$B,VLOOKUP(ResultsInput!D306,TeamDeclarations!$B$3:$I$202,6+$G306)),"")</f>
        <v/>
      </c>
      <c r="B306" s="121" t="str">
        <f>IF(ISNUMBER($G306),INDEX(PlayerDetails!$B:$B,VLOOKUP(ResultsInput!E306,TeamDeclarations!$B$3:$I$202,6+$G306)),"")</f>
        <v/>
      </c>
      <c r="C306" s="121" t="str">
        <f>IF(ISNUMBER($G306),VLOOKUP(ResultsInput!C306,ResultsInput!$I$3:$L$6,4,FALSE),"")</f>
        <v/>
      </c>
      <c r="D306" s="121" t="str">
        <f t="shared" si="4"/>
        <v/>
      </c>
      <c r="E306" s="121"/>
      <c r="F306" s="121"/>
      <c r="G306" s="122" t="str">
        <f>Pairings!B306</f>
        <v/>
      </c>
    </row>
    <row r="307" spans="1:7" x14ac:dyDescent="0.3">
      <c r="A307" s="121" t="str">
        <f>IF(ISNUMBER($G307),INDEX(PlayerDetails!$B:$B,VLOOKUP(ResultsInput!D307,TeamDeclarations!$B$3:$I$202,6+$G307)),"")</f>
        <v/>
      </c>
      <c r="B307" s="121" t="str">
        <f>IF(ISNUMBER($G307),INDEX(PlayerDetails!$B:$B,VLOOKUP(ResultsInput!E307,TeamDeclarations!$B$3:$I$202,6+$G307)),"")</f>
        <v/>
      </c>
      <c r="C307" s="121" t="str">
        <f>IF(ISNUMBER($G307),VLOOKUP(ResultsInput!C307,ResultsInput!$I$3:$L$6,4,FALSE),"")</f>
        <v/>
      </c>
      <c r="D307" s="121" t="str">
        <f t="shared" si="4"/>
        <v/>
      </c>
      <c r="E307" s="121"/>
      <c r="F307" s="121"/>
      <c r="G307" s="122" t="str">
        <f>Pairings!B307</f>
        <v/>
      </c>
    </row>
    <row r="308" spans="1:7" x14ac:dyDescent="0.3">
      <c r="A308" s="121" t="str">
        <f>IF(ISNUMBER($G308),INDEX(PlayerDetails!$B:$B,VLOOKUP(ResultsInput!D308,TeamDeclarations!$B$3:$I$202,6+$G308)),"")</f>
        <v/>
      </c>
      <c r="B308" s="121" t="str">
        <f>IF(ISNUMBER($G308),INDEX(PlayerDetails!$B:$B,VLOOKUP(ResultsInput!E308,TeamDeclarations!$B$3:$I$202,6+$G308)),"")</f>
        <v/>
      </c>
      <c r="C308" s="121" t="str">
        <f>IF(ISNUMBER($G308),VLOOKUP(ResultsInput!C308,ResultsInput!$I$3:$L$6,4,FALSE),"")</f>
        <v/>
      </c>
      <c r="D308" s="121" t="str">
        <f t="shared" si="4"/>
        <v/>
      </c>
      <c r="E308" s="121"/>
      <c r="F308" s="121"/>
      <c r="G308" s="122" t="str">
        <f>Pairings!B308</f>
        <v/>
      </c>
    </row>
    <row r="309" spans="1:7" x14ac:dyDescent="0.3">
      <c r="A309" s="121" t="str">
        <f>IF(ISNUMBER($G309),INDEX(PlayerDetails!$B:$B,VLOOKUP(ResultsInput!D309,TeamDeclarations!$B$3:$I$202,6+$G309)),"")</f>
        <v/>
      </c>
      <c r="B309" s="121" t="str">
        <f>IF(ISNUMBER($G309),INDEX(PlayerDetails!$B:$B,VLOOKUP(ResultsInput!E309,TeamDeclarations!$B$3:$I$202,6+$G309)),"")</f>
        <v/>
      </c>
      <c r="C309" s="121" t="str">
        <f>IF(ISNUMBER($G309),VLOOKUP(ResultsInput!C309,ResultsInput!$I$3:$L$6,4,FALSE),"")</f>
        <v/>
      </c>
      <c r="D309" s="121" t="str">
        <f t="shared" si="4"/>
        <v/>
      </c>
      <c r="E309" s="121"/>
      <c r="F309" s="121"/>
      <c r="G309" s="122" t="str">
        <f>Pairings!B309</f>
        <v/>
      </c>
    </row>
    <row r="310" spans="1:7" x14ac:dyDescent="0.3">
      <c r="A310" s="121" t="str">
        <f>IF(ISNUMBER($G310),INDEX(PlayerDetails!$B:$B,VLOOKUP(ResultsInput!D310,TeamDeclarations!$B$3:$I$202,6+$G310)),"")</f>
        <v/>
      </c>
      <c r="B310" s="121" t="str">
        <f>IF(ISNUMBER($G310),INDEX(PlayerDetails!$B:$B,VLOOKUP(ResultsInput!E310,TeamDeclarations!$B$3:$I$202,6+$G310)),"")</f>
        <v/>
      </c>
      <c r="C310" s="121" t="str">
        <f>IF(ISNUMBER($G310),VLOOKUP(ResultsInput!C310,ResultsInput!$I$3:$L$6,4,FALSE),"")</f>
        <v/>
      </c>
      <c r="D310" s="121" t="str">
        <f t="shared" si="4"/>
        <v/>
      </c>
      <c r="E310" s="121"/>
      <c r="F310" s="121"/>
      <c r="G310" s="122" t="str">
        <f>Pairings!B310</f>
        <v/>
      </c>
    </row>
    <row r="311" spans="1:7" x14ac:dyDescent="0.3">
      <c r="A311" s="121" t="str">
        <f>IF(ISNUMBER($G311),INDEX(PlayerDetails!$B:$B,VLOOKUP(ResultsInput!D311,TeamDeclarations!$B$3:$I$202,6+$G311)),"")</f>
        <v/>
      </c>
      <c r="B311" s="121" t="str">
        <f>IF(ISNUMBER($G311),INDEX(PlayerDetails!$B:$B,VLOOKUP(ResultsInput!E311,TeamDeclarations!$B$3:$I$202,6+$G311)),"")</f>
        <v/>
      </c>
      <c r="C311" s="121" t="str">
        <f>IF(ISNUMBER($G311),VLOOKUP(ResultsInput!C311,ResultsInput!$I$3:$L$6,4,FALSE),"")</f>
        <v/>
      </c>
      <c r="D311" s="121" t="str">
        <f t="shared" si="4"/>
        <v/>
      </c>
      <c r="E311" s="121"/>
      <c r="F311" s="121"/>
      <c r="G311" s="122" t="str">
        <f>Pairings!B311</f>
        <v/>
      </c>
    </row>
    <row r="312" spans="1:7" x14ac:dyDescent="0.3">
      <c r="A312" s="121" t="str">
        <f>IF(ISNUMBER($G312),INDEX(PlayerDetails!$B:$B,VLOOKUP(ResultsInput!D312,TeamDeclarations!$B$3:$I$202,6+$G312)),"")</f>
        <v/>
      </c>
      <c r="B312" s="121" t="str">
        <f>IF(ISNUMBER($G312),INDEX(PlayerDetails!$B:$B,VLOOKUP(ResultsInput!E312,TeamDeclarations!$B$3:$I$202,6+$G312)),"")</f>
        <v/>
      </c>
      <c r="C312" s="121" t="str">
        <f>IF(ISNUMBER($G312),VLOOKUP(ResultsInput!C312,ResultsInput!$I$3:$L$6,4,FALSE),"")</f>
        <v/>
      </c>
      <c r="D312" s="121" t="str">
        <f t="shared" si="4"/>
        <v/>
      </c>
      <c r="E312" s="121"/>
      <c r="F312" s="121"/>
      <c r="G312" s="122" t="str">
        <f>Pairings!B312</f>
        <v/>
      </c>
    </row>
    <row r="313" spans="1:7" x14ac:dyDescent="0.3">
      <c r="A313" s="121" t="str">
        <f>IF(ISNUMBER($G313),INDEX(PlayerDetails!$B:$B,VLOOKUP(ResultsInput!D313,TeamDeclarations!$B$3:$I$202,6+$G313)),"")</f>
        <v/>
      </c>
      <c r="B313" s="121" t="str">
        <f>IF(ISNUMBER($G313),INDEX(PlayerDetails!$B:$B,VLOOKUP(ResultsInput!E313,TeamDeclarations!$B$3:$I$202,6+$G313)),"")</f>
        <v/>
      </c>
      <c r="C313" s="121" t="str">
        <f>IF(ISNUMBER($G313),VLOOKUP(ResultsInput!C313,ResultsInput!$I$3:$L$6,4,FALSE),"")</f>
        <v/>
      </c>
      <c r="D313" s="121" t="str">
        <f t="shared" si="4"/>
        <v/>
      </c>
      <c r="E313" s="121"/>
      <c r="F313" s="121"/>
      <c r="G313" s="122" t="str">
        <f>Pairings!B313</f>
        <v/>
      </c>
    </row>
    <row r="314" spans="1:7" x14ac:dyDescent="0.3">
      <c r="A314" s="121" t="str">
        <f>IF(ISNUMBER($G314),INDEX(PlayerDetails!$B:$B,VLOOKUP(ResultsInput!D314,TeamDeclarations!$B$3:$I$202,6+$G314)),"")</f>
        <v/>
      </c>
      <c r="B314" s="121" t="str">
        <f>IF(ISNUMBER($G314),INDEX(PlayerDetails!$B:$B,VLOOKUP(ResultsInput!E314,TeamDeclarations!$B$3:$I$202,6+$G314)),"")</f>
        <v/>
      </c>
      <c r="C314" s="121" t="str">
        <f>IF(ISNUMBER($G314),VLOOKUP(ResultsInput!C314,ResultsInput!$I$3:$L$6,4,FALSE),"")</f>
        <v/>
      </c>
      <c r="D314" s="121" t="str">
        <f t="shared" si="4"/>
        <v/>
      </c>
      <c r="E314" s="121"/>
      <c r="F314" s="121"/>
      <c r="G314" s="122" t="str">
        <f>Pairings!B314</f>
        <v/>
      </c>
    </row>
    <row r="315" spans="1:7" x14ac:dyDescent="0.3">
      <c r="A315" s="121" t="str">
        <f>IF(ISNUMBER($G315),INDEX(PlayerDetails!$B:$B,VLOOKUP(ResultsInput!D315,TeamDeclarations!$B$3:$I$202,6+$G315)),"")</f>
        <v/>
      </c>
      <c r="B315" s="121" t="str">
        <f>IF(ISNUMBER($G315),INDEX(PlayerDetails!$B:$B,VLOOKUP(ResultsInput!E315,TeamDeclarations!$B$3:$I$202,6+$G315)),"")</f>
        <v/>
      </c>
      <c r="C315" s="121" t="str">
        <f>IF(ISNUMBER($G315),VLOOKUP(ResultsInput!C315,ResultsInput!$I$3:$L$6,4,FALSE),"")</f>
        <v/>
      </c>
      <c r="D315" s="121" t="str">
        <f t="shared" si="4"/>
        <v/>
      </c>
      <c r="E315" s="121"/>
      <c r="F315" s="121"/>
      <c r="G315" s="122" t="str">
        <f>Pairings!B315</f>
        <v/>
      </c>
    </row>
    <row r="316" spans="1:7" x14ac:dyDescent="0.3">
      <c r="A316" s="121" t="str">
        <f>IF(ISNUMBER($G316),INDEX(PlayerDetails!$B:$B,VLOOKUP(ResultsInput!D316,TeamDeclarations!$B$3:$I$202,6+$G316)),"")</f>
        <v/>
      </c>
      <c r="B316" s="121" t="str">
        <f>IF(ISNUMBER($G316),INDEX(PlayerDetails!$B:$B,VLOOKUP(ResultsInput!E316,TeamDeclarations!$B$3:$I$202,6+$G316)),"")</f>
        <v/>
      </c>
      <c r="C316" s="121" t="str">
        <f>IF(ISNUMBER($G316),VLOOKUP(ResultsInput!C316,ResultsInput!$I$3:$L$6,4,FALSE),"")</f>
        <v/>
      </c>
      <c r="D316" s="121" t="str">
        <f t="shared" si="4"/>
        <v/>
      </c>
      <c r="E316" s="121"/>
      <c r="F316" s="121"/>
      <c r="G316" s="122" t="str">
        <f>Pairings!B316</f>
        <v/>
      </c>
    </row>
    <row r="317" spans="1:7" x14ac:dyDescent="0.3">
      <c r="A317" s="121" t="str">
        <f>IF(ISNUMBER($G317),INDEX(PlayerDetails!$B:$B,VLOOKUP(ResultsInput!D317,TeamDeclarations!$B$3:$I$202,6+$G317)),"")</f>
        <v/>
      </c>
      <c r="B317" s="121" t="str">
        <f>IF(ISNUMBER($G317),INDEX(PlayerDetails!$B:$B,VLOOKUP(ResultsInput!E317,TeamDeclarations!$B$3:$I$202,6+$G317)),"")</f>
        <v/>
      </c>
      <c r="C317" s="121" t="str">
        <f>IF(ISNUMBER($G317),VLOOKUP(ResultsInput!C317,ResultsInput!$I$3:$L$6,4,FALSE),"")</f>
        <v/>
      </c>
      <c r="D317" s="121" t="str">
        <f t="shared" si="4"/>
        <v/>
      </c>
      <c r="E317" s="121"/>
      <c r="F317" s="121"/>
      <c r="G317" s="122" t="str">
        <f>Pairings!B317</f>
        <v/>
      </c>
    </row>
    <row r="318" spans="1:7" x14ac:dyDescent="0.3">
      <c r="A318" s="121" t="str">
        <f>IF(ISNUMBER($G318),INDEX(PlayerDetails!$B:$B,VLOOKUP(ResultsInput!D318,TeamDeclarations!$B$3:$I$202,6+$G318)),"")</f>
        <v/>
      </c>
      <c r="B318" s="121" t="str">
        <f>IF(ISNUMBER($G318),INDEX(PlayerDetails!$B:$B,VLOOKUP(ResultsInput!E318,TeamDeclarations!$B$3:$I$202,6+$G318)),"")</f>
        <v/>
      </c>
      <c r="C318" s="121" t="str">
        <f>IF(ISNUMBER($G318),VLOOKUP(ResultsInput!C318,ResultsInput!$I$3:$L$6,4,FALSE),"")</f>
        <v/>
      </c>
      <c r="D318" s="121" t="str">
        <f t="shared" si="4"/>
        <v/>
      </c>
      <c r="E318" s="121"/>
      <c r="F318" s="121"/>
      <c r="G318" s="122" t="str">
        <f>Pairings!B318</f>
        <v/>
      </c>
    </row>
    <row r="319" spans="1:7" x14ac:dyDescent="0.3">
      <c r="A319" s="121" t="str">
        <f>IF(ISNUMBER($G319),INDEX(PlayerDetails!$B:$B,VLOOKUP(ResultsInput!D319,TeamDeclarations!$B$3:$I$202,6+$G319)),"")</f>
        <v/>
      </c>
      <c r="B319" s="121" t="str">
        <f>IF(ISNUMBER($G319),INDEX(PlayerDetails!$B:$B,VLOOKUP(ResultsInput!E319,TeamDeclarations!$B$3:$I$202,6+$G319)),"")</f>
        <v/>
      </c>
      <c r="C319" s="121" t="str">
        <f>IF(ISNUMBER($G319),VLOOKUP(ResultsInput!C319,ResultsInput!$I$3:$L$6,4,FALSE),"")</f>
        <v/>
      </c>
      <c r="D319" s="121" t="str">
        <f t="shared" si="4"/>
        <v/>
      </c>
      <c r="E319" s="121"/>
      <c r="F319" s="121"/>
      <c r="G319" s="122" t="str">
        <f>Pairings!B319</f>
        <v/>
      </c>
    </row>
    <row r="320" spans="1:7" x14ac:dyDescent="0.3">
      <c r="A320" s="121" t="str">
        <f>IF(ISNUMBER($G320),INDEX(PlayerDetails!$B:$B,VLOOKUP(ResultsInput!D320,TeamDeclarations!$B$3:$I$202,6+$G320)),"")</f>
        <v/>
      </c>
      <c r="B320" s="121" t="str">
        <f>IF(ISNUMBER($G320),INDEX(PlayerDetails!$B:$B,VLOOKUP(ResultsInput!E320,TeamDeclarations!$B$3:$I$202,6+$G320)),"")</f>
        <v/>
      </c>
      <c r="C320" s="121" t="str">
        <f>IF(ISNUMBER($G320),VLOOKUP(ResultsInput!C320,ResultsInput!$I$3:$L$6,4,FALSE),"")</f>
        <v/>
      </c>
      <c r="D320" s="121" t="str">
        <f t="shared" si="4"/>
        <v/>
      </c>
      <c r="E320" s="121"/>
      <c r="F320" s="121"/>
      <c r="G320" s="122" t="str">
        <f>Pairings!B320</f>
        <v/>
      </c>
    </row>
    <row r="321" spans="1:7" x14ac:dyDescent="0.3">
      <c r="A321" s="121" t="str">
        <f>IF(ISNUMBER($G321),INDEX(PlayerDetails!$B:$B,VLOOKUP(ResultsInput!D321,TeamDeclarations!$B$3:$I$202,6+$G321)),"")</f>
        <v/>
      </c>
      <c r="B321" s="121" t="str">
        <f>IF(ISNUMBER($G321),INDEX(PlayerDetails!$B:$B,VLOOKUP(ResultsInput!E321,TeamDeclarations!$B$3:$I$202,6+$G321)),"")</f>
        <v/>
      </c>
      <c r="C321" s="121" t="str">
        <f>IF(ISNUMBER($G321),VLOOKUP(ResultsInput!C321,ResultsInput!$I$3:$L$6,4,FALSE),"")</f>
        <v/>
      </c>
      <c r="D321" s="121" t="str">
        <f t="shared" si="4"/>
        <v/>
      </c>
      <c r="E321" s="121"/>
      <c r="F321" s="121"/>
      <c r="G321" s="122" t="str">
        <f>Pairings!B321</f>
        <v/>
      </c>
    </row>
    <row r="322" spans="1:7" x14ac:dyDescent="0.3">
      <c r="A322" s="121" t="str">
        <f>IF(ISNUMBER($G322),INDEX(PlayerDetails!$B:$B,VLOOKUP(ResultsInput!D322,TeamDeclarations!$B$3:$I$202,6+$G322)),"")</f>
        <v/>
      </c>
      <c r="B322" s="121" t="str">
        <f>IF(ISNUMBER($G322),INDEX(PlayerDetails!$B:$B,VLOOKUP(ResultsInput!E322,TeamDeclarations!$B$3:$I$202,6+$G322)),"")</f>
        <v/>
      </c>
      <c r="C322" s="121" t="str">
        <f>IF(ISNUMBER($G322),VLOOKUP(ResultsInput!C322,ResultsInput!$I$3:$L$6,4,FALSE),"")</f>
        <v/>
      </c>
      <c r="D322" s="121" t="str">
        <f t="shared" ref="D322:D385" si="5">IF(ISNUMBER($G322),"W","")</f>
        <v/>
      </c>
      <c r="E322" s="121"/>
      <c r="F322" s="121"/>
      <c r="G322" s="122" t="str">
        <f>Pairings!B322</f>
        <v/>
      </c>
    </row>
    <row r="323" spans="1:7" x14ac:dyDescent="0.3">
      <c r="A323" s="121" t="str">
        <f>IF(ISNUMBER($G323),INDEX(PlayerDetails!$B:$B,VLOOKUP(ResultsInput!D323,TeamDeclarations!$B$3:$I$202,6+$G323)),"")</f>
        <v/>
      </c>
      <c r="B323" s="121" t="str">
        <f>IF(ISNUMBER($G323),INDEX(PlayerDetails!$B:$B,VLOOKUP(ResultsInput!E323,TeamDeclarations!$B$3:$I$202,6+$G323)),"")</f>
        <v/>
      </c>
      <c r="C323" s="121" t="str">
        <f>IF(ISNUMBER($G323),VLOOKUP(ResultsInput!C323,ResultsInput!$I$3:$L$6,4,FALSE),"")</f>
        <v/>
      </c>
      <c r="D323" s="121" t="str">
        <f t="shared" si="5"/>
        <v/>
      </c>
      <c r="E323" s="121"/>
      <c r="F323" s="121"/>
      <c r="G323" s="122" t="str">
        <f>Pairings!B323</f>
        <v/>
      </c>
    </row>
    <row r="324" spans="1:7" x14ac:dyDescent="0.3">
      <c r="A324" s="121" t="str">
        <f>IF(ISNUMBER($G324),INDEX(PlayerDetails!$B:$B,VLOOKUP(ResultsInput!D324,TeamDeclarations!$B$3:$I$202,6+$G324)),"")</f>
        <v/>
      </c>
      <c r="B324" s="121" t="str">
        <f>IF(ISNUMBER($G324),INDEX(PlayerDetails!$B:$B,VLOOKUP(ResultsInput!E324,TeamDeclarations!$B$3:$I$202,6+$G324)),"")</f>
        <v/>
      </c>
      <c r="C324" s="121" t="str">
        <f>IF(ISNUMBER($G324),VLOOKUP(ResultsInput!C324,ResultsInput!$I$3:$L$6,4,FALSE),"")</f>
        <v/>
      </c>
      <c r="D324" s="121" t="str">
        <f t="shared" si="5"/>
        <v/>
      </c>
      <c r="E324" s="121"/>
      <c r="F324" s="121"/>
      <c r="G324" s="122" t="str">
        <f>Pairings!B324</f>
        <v/>
      </c>
    </row>
    <row r="325" spans="1:7" x14ac:dyDescent="0.3">
      <c r="A325" s="121" t="str">
        <f>IF(ISNUMBER($G325),INDEX(PlayerDetails!$B:$B,VLOOKUP(ResultsInput!D325,TeamDeclarations!$B$3:$I$202,6+$G325)),"")</f>
        <v/>
      </c>
      <c r="B325" s="121" t="str">
        <f>IF(ISNUMBER($G325),INDEX(PlayerDetails!$B:$B,VLOOKUP(ResultsInput!E325,TeamDeclarations!$B$3:$I$202,6+$G325)),"")</f>
        <v/>
      </c>
      <c r="C325" s="121" t="str">
        <f>IF(ISNUMBER($G325),VLOOKUP(ResultsInput!C325,ResultsInput!$I$3:$L$6,4,FALSE),"")</f>
        <v/>
      </c>
      <c r="D325" s="121" t="str">
        <f t="shared" si="5"/>
        <v/>
      </c>
      <c r="E325" s="121"/>
      <c r="F325" s="121"/>
      <c r="G325" s="122" t="str">
        <f>Pairings!B325</f>
        <v/>
      </c>
    </row>
    <row r="326" spans="1:7" x14ac:dyDescent="0.3">
      <c r="A326" s="121" t="str">
        <f>IF(ISNUMBER($G326),INDEX(PlayerDetails!$B:$B,VLOOKUP(ResultsInput!D326,TeamDeclarations!$B$3:$I$202,6+$G326)),"")</f>
        <v/>
      </c>
      <c r="B326" s="121" t="str">
        <f>IF(ISNUMBER($G326),INDEX(PlayerDetails!$B:$B,VLOOKUP(ResultsInput!E326,TeamDeclarations!$B$3:$I$202,6+$G326)),"")</f>
        <v/>
      </c>
      <c r="C326" s="121" t="str">
        <f>IF(ISNUMBER($G326),VLOOKUP(ResultsInput!C326,ResultsInput!$I$3:$L$6,4,FALSE),"")</f>
        <v/>
      </c>
      <c r="D326" s="121" t="str">
        <f t="shared" si="5"/>
        <v/>
      </c>
      <c r="E326" s="121"/>
      <c r="F326" s="121"/>
      <c r="G326" s="122" t="str">
        <f>Pairings!B326</f>
        <v/>
      </c>
    </row>
    <row r="327" spans="1:7" x14ac:dyDescent="0.3">
      <c r="A327" s="121" t="str">
        <f>IF(ISNUMBER($G327),INDEX(PlayerDetails!$B:$B,VLOOKUP(ResultsInput!D327,TeamDeclarations!$B$3:$I$202,6+$G327)),"")</f>
        <v/>
      </c>
      <c r="B327" s="121" t="str">
        <f>IF(ISNUMBER($G327),INDEX(PlayerDetails!$B:$B,VLOOKUP(ResultsInput!E327,TeamDeclarations!$B$3:$I$202,6+$G327)),"")</f>
        <v/>
      </c>
      <c r="C327" s="121" t="str">
        <f>IF(ISNUMBER($G327),VLOOKUP(ResultsInput!C327,ResultsInput!$I$3:$L$6,4,FALSE),"")</f>
        <v/>
      </c>
      <c r="D327" s="121" t="str">
        <f t="shared" si="5"/>
        <v/>
      </c>
      <c r="E327" s="121"/>
      <c r="F327" s="121"/>
      <c r="G327" s="122" t="str">
        <f>Pairings!B327</f>
        <v/>
      </c>
    </row>
    <row r="328" spans="1:7" x14ac:dyDescent="0.3">
      <c r="A328" s="121" t="str">
        <f>IF(ISNUMBER($G328),INDEX(PlayerDetails!$B:$B,VLOOKUP(ResultsInput!D328,TeamDeclarations!$B$3:$I$202,6+$G328)),"")</f>
        <v/>
      </c>
      <c r="B328" s="121" t="str">
        <f>IF(ISNUMBER($G328),INDEX(PlayerDetails!$B:$B,VLOOKUP(ResultsInput!E328,TeamDeclarations!$B$3:$I$202,6+$G328)),"")</f>
        <v/>
      </c>
      <c r="C328" s="121" t="str">
        <f>IF(ISNUMBER($G328),VLOOKUP(ResultsInput!C328,ResultsInput!$I$3:$L$6,4,FALSE),"")</f>
        <v/>
      </c>
      <c r="D328" s="121" t="str">
        <f t="shared" si="5"/>
        <v/>
      </c>
      <c r="E328" s="121"/>
      <c r="F328" s="121"/>
      <c r="G328" s="122" t="str">
        <f>Pairings!B328</f>
        <v/>
      </c>
    </row>
    <row r="329" spans="1:7" x14ac:dyDescent="0.3">
      <c r="A329" s="121" t="str">
        <f>IF(ISNUMBER($G329),INDEX(PlayerDetails!$B:$B,VLOOKUP(ResultsInput!D329,TeamDeclarations!$B$3:$I$202,6+$G329)),"")</f>
        <v/>
      </c>
      <c r="B329" s="121" t="str">
        <f>IF(ISNUMBER($G329),INDEX(PlayerDetails!$B:$B,VLOOKUP(ResultsInput!E329,TeamDeclarations!$B$3:$I$202,6+$G329)),"")</f>
        <v/>
      </c>
      <c r="C329" s="121" t="str">
        <f>IF(ISNUMBER($G329),VLOOKUP(ResultsInput!C329,ResultsInput!$I$3:$L$6,4,FALSE),"")</f>
        <v/>
      </c>
      <c r="D329" s="121" t="str">
        <f t="shared" si="5"/>
        <v/>
      </c>
      <c r="E329" s="121"/>
      <c r="F329" s="121"/>
      <c r="G329" s="122" t="str">
        <f>Pairings!B329</f>
        <v/>
      </c>
    </row>
    <row r="330" spans="1:7" x14ac:dyDescent="0.3">
      <c r="A330" s="121" t="str">
        <f>IF(ISNUMBER($G330),INDEX(PlayerDetails!$B:$B,VLOOKUP(ResultsInput!D330,TeamDeclarations!$B$3:$I$202,6+$G330)),"")</f>
        <v/>
      </c>
      <c r="B330" s="121" t="str">
        <f>IF(ISNUMBER($G330),INDEX(PlayerDetails!$B:$B,VLOOKUP(ResultsInput!E330,TeamDeclarations!$B$3:$I$202,6+$G330)),"")</f>
        <v/>
      </c>
      <c r="C330" s="121" t="str">
        <f>IF(ISNUMBER($G330),VLOOKUP(ResultsInput!C330,ResultsInput!$I$3:$L$6,4,FALSE),"")</f>
        <v/>
      </c>
      <c r="D330" s="121" t="str">
        <f t="shared" si="5"/>
        <v/>
      </c>
      <c r="E330" s="121"/>
      <c r="F330" s="121"/>
      <c r="G330" s="122" t="str">
        <f>Pairings!B330</f>
        <v/>
      </c>
    </row>
    <row r="331" spans="1:7" x14ac:dyDescent="0.3">
      <c r="A331" s="121" t="str">
        <f>IF(ISNUMBER($G331),INDEX(PlayerDetails!$B:$B,VLOOKUP(ResultsInput!D331,TeamDeclarations!$B$3:$I$202,6+$G331)),"")</f>
        <v/>
      </c>
      <c r="B331" s="121" t="str">
        <f>IF(ISNUMBER($G331),INDEX(PlayerDetails!$B:$B,VLOOKUP(ResultsInput!E331,TeamDeclarations!$B$3:$I$202,6+$G331)),"")</f>
        <v/>
      </c>
      <c r="C331" s="121" t="str">
        <f>IF(ISNUMBER($G331),VLOOKUP(ResultsInput!C331,ResultsInput!$I$3:$L$6,4,FALSE),"")</f>
        <v/>
      </c>
      <c r="D331" s="121" t="str">
        <f t="shared" si="5"/>
        <v/>
      </c>
      <c r="E331" s="121"/>
      <c r="F331" s="121"/>
      <c r="G331" s="122" t="str">
        <f>Pairings!B331</f>
        <v/>
      </c>
    </row>
    <row r="332" spans="1:7" x14ac:dyDescent="0.3">
      <c r="A332" s="121" t="str">
        <f>IF(ISNUMBER($G332),INDEX(PlayerDetails!$B:$B,VLOOKUP(ResultsInput!D332,TeamDeclarations!$B$3:$I$202,6+$G332)),"")</f>
        <v/>
      </c>
      <c r="B332" s="121" t="str">
        <f>IF(ISNUMBER($G332),INDEX(PlayerDetails!$B:$B,VLOOKUP(ResultsInput!E332,TeamDeclarations!$B$3:$I$202,6+$G332)),"")</f>
        <v/>
      </c>
      <c r="C332" s="121" t="str">
        <f>IF(ISNUMBER($G332),VLOOKUP(ResultsInput!C332,ResultsInput!$I$3:$L$6,4,FALSE),"")</f>
        <v/>
      </c>
      <c r="D332" s="121" t="str">
        <f t="shared" si="5"/>
        <v/>
      </c>
      <c r="E332" s="121"/>
      <c r="F332" s="121"/>
      <c r="G332" s="122" t="str">
        <f>Pairings!B332</f>
        <v/>
      </c>
    </row>
    <row r="333" spans="1:7" x14ac:dyDescent="0.3">
      <c r="A333" s="121" t="str">
        <f>IF(ISNUMBER($G333),INDEX(PlayerDetails!$B:$B,VLOOKUP(ResultsInput!D333,TeamDeclarations!$B$3:$I$202,6+$G333)),"")</f>
        <v/>
      </c>
      <c r="B333" s="121" t="str">
        <f>IF(ISNUMBER($G333),INDEX(PlayerDetails!$B:$B,VLOOKUP(ResultsInput!E333,TeamDeclarations!$B$3:$I$202,6+$G333)),"")</f>
        <v/>
      </c>
      <c r="C333" s="121" t="str">
        <f>IF(ISNUMBER($G333),VLOOKUP(ResultsInput!C333,ResultsInput!$I$3:$L$6,4,FALSE),"")</f>
        <v/>
      </c>
      <c r="D333" s="121" t="str">
        <f t="shared" si="5"/>
        <v/>
      </c>
      <c r="E333" s="121"/>
      <c r="F333" s="121"/>
      <c r="G333" s="122" t="str">
        <f>Pairings!B333</f>
        <v/>
      </c>
    </row>
    <row r="334" spans="1:7" x14ac:dyDescent="0.3">
      <c r="A334" s="121" t="str">
        <f>IF(ISNUMBER($G334),INDEX(PlayerDetails!$B:$B,VLOOKUP(ResultsInput!D334,TeamDeclarations!$B$3:$I$202,6+$G334)),"")</f>
        <v/>
      </c>
      <c r="B334" s="121" t="str">
        <f>IF(ISNUMBER($G334),INDEX(PlayerDetails!$B:$B,VLOOKUP(ResultsInput!E334,TeamDeclarations!$B$3:$I$202,6+$G334)),"")</f>
        <v/>
      </c>
      <c r="C334" s="121" t="str">
        <f>IF(ISNUMBER($G334),VLOOKUP(ResultsInput!C334,ResultsInput!$I$3:$L$6,4,FALSE),"")</f>
        <v/>
      </c>
      <c r="D334" s="121" t="str">
        <f t="shared" si="5"/>
        <v/>
      </c>
      <c r="E334" s="121"/>
      <c r="F334" s="121"/>
      <c r="G334" s="122" t="str">
        <f>Pairings!B334</f>
        <v/>
      </c>
    </row>
    <row r="335" spans="1:7" x14ac:dyDescent="0.3">
      <c r="A335" s="121" t="str">
        <f>IF(ISNUMBER($G335),INDEX(PlayerDetails!$B:$B,VLOOKUP(ResultsInput!D335,TeamDeclarations!$B$3:$I$202,6+$G335)),"")</f>
        <v/>
      </c>
      <c r="B335" s="121" t="str">
        <f>IF(ISNUMBER($G335),INDEX(PlayerDetails!$B:$B,VLOOKUP(ResultsInput!E335,TeamDeclarations!$B$3:$I$202,6+$G335)),"")</f>
        <v/>
      </c>
      <c r="C335" s="121" t="str">
        <f>IF(ISNUMBER($G335),VLOOKUP(ResultsInput!C335,ResultsInput!$I$3:$L$6,4,FALSE),"")</f>
        <v/>
      </c>
      <c r="D335" s="121" t="str">
        <f t="shared" si="5"/>
        <v/>
      </c>
      <c r="E335" s="121"/>
      <c r="F335" s="121"/>
      <c r="G335" s="122" t="str">
        <f>Pairings!B335</f>
        <v/>
      </c>
    </row>
    <row r="336" spans="1:7" x14ac:dyDescent="0.3">
      <c r="A336" s="121" t="str">
        <f>IF(ISNUMBER($G336),INDEX(PlayerDetails!$B:$B,VLOOKUP(ResultsInput!D336,TeamDeclarations!$B$3:$I$202,6+$G336)),"")</f>
        <v/>
      </c>
      <c r="B336" s="121" t="str">
        <f>IF(ISNUMBER($G336),INDEX(PlayerDetails!$B:$B,VLOOKUP(ResultsInput!E336,TeamDeclarations!$B$3:$I$202,6+$G336)),"")</f>
        <v/>
      </c>
      <c r="C336" s="121" t="str">
        <f>IF(ISNUMBER($G336),VLOOKUP(ResultsInput!C336,ResultsInput!$I$3:$L$6,4,FALSE),"")</f>
        <v/>
      </c>
      <c r="D336" s="121" t="str">
        <f t="shared" si="5"/>
        <v/>
      </c>
      <c r="E336" s="121"/>
      <c r="F336" s="121"/>
      <c r="G336" s="122" t="str">
        <f>Pairings!B336</f>
        <v/>
      </c>
    </row>
    <row r="337" spans="1:7" x14ac:dyDescent="0.3">
      <c r="A337" s="121" t="str">
        <f>IF(ISNUMBER($G337),INDEX(PlayerDetails!$B:$B,VLOOKUP(ResultsInput!D337,TeamDeclarations!$B$3:$I$202,6+$G337)),"")</f>
        <v/>
      </c>
      <c r="B337" s="121" t="str">
        <f>IF(ISNUMBER($G337),INDEX(PlayerDetails!$B:$B,VLOOKUP(ResultsInput!E337,TeamDeclarations!$B$3:$I$202,6+$G337)),"")</f>
        <v/>
      </c>
      <c r="C337" s="121" t="str">
        <f>IF(ISNUMBER($G337),VLOOKUP(ResultsInput!C337,ResultsInput!$I$3:$L$6,4,FALSE),"")</f>
        <v/>
      </c>
      <c r="D337" s="121" t="str">
        <f t="shared" si="5"/>
        <v/>
      </c>
      <c r="E337" s="121"/>
      <c r="F337" s="121"/>
      <c r="G337" s="122" t="str">
        <f>Pairings!B337</f>
        <v/>
      </c>
    </row>
    <row r="338" spans="1:7" x14ac:dyDescent="0.3">
      <c r="A338" s="121" t="str">
        <f>IF(ISNUMBER($G338),INDEX(PlayerDetails!$B:$B,VLOOKUP(ResultsInput!D338,TeamDeclarations!$B$3:$I$202,6+$G338)),"")</f>
        <v/>
      </c>
      <c r="B338" s="121" t="str">
        <f>IF(ISNUMBER($G338),INDEX(PlayerDetails!$B:$B,VLOOKUP(ResultsInput!E338,TeamDeclarations!$B$3:$I$202,6+$G338)),"")</f>
        <v/>
      </c>
      <c r="C338" s="121" t="str">
        <f>IF(ISNUMBER($G338),VLOOKUP(ResultsInput!C338,ResultsInput!$I$3:$L$6,4,FALSE),"")</f>
        <v/>
      </c>
      <c r="D338" s="121" t="str">
        <f t="shared" si="5"/>
        <v/>
      </c>
      <c r="E338" s="121"/>
      <c r="F338" s="121"/>
      <c r="G338" s="122" t="str">
        <f>Pairings!B338</f>
        <v/>
      </c>
    </row>
    <row r="339" spans="1:7" x14ac:dyDescent="0.3">
      <c r="A339" s="121" t="str">
        <f>IF(ISNUMBER($G339),INDEX(PlayerDetails!$B:$B,VLOOKUP(ResultsInput!D339,TeamDeclarations!$B$3:$I$202,6+$G339)),"")</f>
        <v/>
      </c>
      <c r="B339" s="121" t="str">
        <f>IF(ISNUMBER($G339),INDEX(PlayerDetails!$B:$B,VLOOKUP(ResultsInput!E339,TeamDeclarations!$B$3:$I$202,6+$G339)),"")</f>
        <v/>
      </c>
      <c r="C339" s="121" t="str">
        <f>IF(ISNUMBER($G339),VLOOKUP(ResultsInput!C339,ResultsInput!$I$3:$L$6,4,FALSE),"")</f>
        <v/>
      </c>
      <c r="D339" s="121" t="str">
        <f t="shared" si="5"/>
        <v/>
      </c>
      <c r="E339" s="121"/>
      <c r="F339" s="121"/>
      <c r="G339" s="122" t="str">
        <f>Pairings!B339</f>
        <v/>
      </c>
    </row>
    <row r="340" spans="1:7" x14ac:dyDescent="0.3">
      <c r="A340" s="121" t="str">
        <f>IF(ISNUMBER($G340),INDEX(PlayerDetails!$B:$B,VLOOKUP(ResultsInput!D340,TeamDeclarations!$B$3:$I$202,6+$G340)),"")</f>
        <v/>
      </c>
      <c r="B340" s="121" t="str">
        <f>IF(ISNUMBER($G340),INDEX(PlayerDetails!$B:$B,VLOOKUP(ResultsInput!E340,TeamDeclarations!$B$3:$I$202,6+$G340)),"")</f>
        <v/>
      </c>
      <c r="C340" s="121" t="str">
        <f>IF(ISNUMBER($G340),VLOOKUP(ResultsInput!C340,ResultsInput!$I$3:$L$6,4,FALSE),"")</f>
        <v/>
      </c>
      <c r="D340" s="121" t="str">
        <f t="shared" si="5"/>
        <v/>
      </c>
      <c r="E340" s="121"/>
      <c r="F340" s="121"/>
      <c r="G340" s="122" t="str">
        <f>Pairings!B340</f>
        <v/>
      </c>
    </row>
    <row r="341" spans="1:7" x14ac:dyDescent="0.3">
      <c r="A341" s="121" t="str">
        <f>IF(ISNUMBER($G341),INDEX(PlayerDetails!$B:$B,VLOOKUP(ResultsInput!D341,TeamDeclarations!$B$3:$I$202,6+$G341)),"")</f>
        <v/>
      </c>
      <c r="B341" s="121" t="str">
        <f>IF(ISNUMBER($G341),INDEX(PlayerDetails!$B:$B,VLOOKUP(ResultsInput!E341,TeamDeclarations!$B$3:$I$202,6+$G341)),"")</f>
        <v/>
      </c>
      <c r="C341" s="121" t="str">
        <f>IF(ISNUMBER($G341),VLOOKUP(ResultsInput!C341,ResultsInput!$I$3:$L$6,4,FALSE),"")</f>
        <v/>
      </c>
      <c r="D341" s="121" t="str">
        <f t="shared" si="5"/>
        <v/>
      </c>
      <c r="E341" s="121"/>
      <c r="F341" s="121"/>
      <c r="G341" s="122" t="str">
        <f>Pairings!B341</f>
        <v/>
      </c>
    </row>
    <row r="342" spans="1:7" x14ac:dyDescent="0.3">
      <c r="A342" s="121" t="str">
        <f>IF(ISNUMBER($G342),INDEX(PlayerDetails!$B:$B,VLOOKUP(ResultsInput!D342,TeamDeclarations!$B$3:$I$202,6+$G342)),"")</f>
        <v/>
      </c>
      <c r="B342" s="121" t="str">
        <f>IF(ISNUMBER($G342),INDEX(PlayerDetails!$B:$B,VLOOKUP(ResultsInput!E342,TeamDeclarations!$B$3:$I$202,6+$G342)),"")</f>
        <v/>
      </c>
      <c r="C342" s="121" t="str">
        <f>IF(ISNUMBER($G342),VLOOKUP(ResultsInput!C342,ResultsInput!$I$3:$L$6,4,FALSE),"")</f>
        <v/>
      </c>
      <c r="D342" s="121" t="str">
        <f t="shared" si="5"/>
        <v/>
      </c>
      <c r="E342" s="121"/>
      <c r="F342" s="121"/>
      <c r="G342" s="122" t="str">
        <f>Pairings!B342</f>
        <v/>
      </c>
    </row>
    <row r="343" spans="1:7" x14ac:dyDescent="0.3">
      <c r="A343" s="121" t="str">
        <f>IF(ISNUMBER($G343),INDEX(PlayerDetails!$B:$B,VLOOKUP(ResultsInput!D343,TeamDeclarations!$B$3:$I$202,6+$G343)),"")</f>
        <v/>
      </c>
      <c r="B343" s="121" t="str">
        <f>IF(ISNUMBER($G343),INDEX(PlayerDetails!$B:$B,VLOOKUP(ResultsInput!E343,TeamDeclarations!$B$3:$I$202,6+$G343)),"")</f>
        <v/>
      </c>
      <c r="C343" s="121" t="str">
        <f>IF(ISNUMBER($G343),VLOOKUP(ResultsInput!C343,ResultsInput!$I$3:$L$6,4,FALSE),"")</f>
        <v/>
      </c>
      <c r="D343" s="121" t="str">
        <f t="shared" si="5"/>
        <v/>
      </c>
      <c r="E343" s="121"/>
      <c r="F343" s="121"/>
      <c r="G343" s="122" t="str">
        <f>Pairings!B343</f>
        <v/>
      </c>
    </row>
    <row r="344" spans="1:7" x14ac:dyDescent="0.3">
      <c r="A344" s="121" t="str">
        <f>IF(ISNUMBER($G344),INDEX(PlayerDetails!$B:$B,VLOOKUP(ResultsInput!D344,TeamDeclarations!$B$3:$I$202,6+$G344)),"")</f>
        <v/>
      </c>
      <c r="B344" s="121" t="str">
        <f>IF(ISNUMBER($G344),INDEX(PlayerDetails!$B:$B,VLOOKUP(ResultsInput!E344,TeamDeclarations!$B$3:$I$202,6+$G344)),"")</f>
        <v/>
      </c>
      <c r="C344" s="121" t="str">
        <f>IF(ISNUMBER($G344),VLOOKUP(ResultsInput!C344,ResultsInput!$I$3:$L$6,4,FALSE),"")</f>
        <v/>
      </c>
      <c r="D344" s="121" t="str">
        <f t="shared" si="5"/>
        <v/>
      </c>
      <c r="E344" s="121"/>
      <c r="F344" s="121"/>
      <c r="G344" s="122" t="str">
        <f>Pairings!B344</f>
        <v/>
      </c>
    </row>
    <row r="345" spans="1:7" x14ac:dyDescent="0.3">
      <c r="A345" s="121" t="str">
        <f>IF(ISNUMBER($G345),INDEX(PlayerDetails!$B:$B,VLOOKUP(ResultsInput!D345,TeamDeclarations!$B$3:$I$202,6+$G345)),"")</f>
        <v/>
      </c>
      <c r="B345" s="121" t="str">
        <f>IF(ISNUMBER($G345),INDEX(PlayerDetails!$B:$B,VLOOKUP(ResultsInput!E345,TeamDeclarations!$B$3:$I$202,6+$G345)),"")</f>
        <v/>
      </c>
      <c r="C345" s="121" t="str">
        <f>IF(ISNUMBER($G345),VLOOKUP(ResultsInput!C345,ResultsInput!$I$3:$L$6,4,FALSE),"")</f>
        <v/>
      </c>
      <c r="D345" s="121" t="str">
        <f t="shared" si="5"/>
        <v/>
      </c>
      <c r="E345" s="121"/>
      <c r="F345" s="121"/>
      <c r="G345" s="122" t="str">
        <f>Pairings!B345</f>
        <v/>
      </c>
    </row>
    <row r="346" spans="1:7" x14ac:dyDescent="0.3">
      <c r="A346" s="121" t="str">
        <f>IF(ISNUMBER($G346),INDEX(PlayerDetails!$B:$B,VLOOKUP(ResultsInput!D346,TeamDeclarations!$B$3:$I$202,6+$G346)),"")</f>
        <v/>
      </c>
      <c r="B346" s="121" t="str">
        <f>IF(ISNUMBER($G346),INDEX(PlayerDetails!$B:$B,VLOOKUP(ResultsInput!E346,TeamDeclarations!$B$3:$I$202,6+$G346)),"")</f>
        <v/>
      </c>
      <c r="C346" s="121" t="str">
        <f>IF(ISNUMBER($G346),VLOOKUP(ResultsInput!C346,ResultsInput!$I$3:$L$6,4,FALSE),"")</f>
        <v/>
      </c>
      <c r="D346" s="121" t="str">
        <f t="shared" si="5"/>
        <v/>
      </c>
      <c r="E346" s="121"/>
      <c r="F346" s="121"/>
      <c r="G346" s="122" t="str">
        <f>Pairings!B346</f>
        <v/>
      </c>
    </row>
    <row r="347" spans="1:7" x14ac:dyDescent="0.3">
      <c r="A347" s="121" t="str">
        <f>IF(ISNUMBER($G347),INDEX(PlayerDetails!$B:$B,VLOOKUP(ResultsInput!D347,TeamDeclarations!$B$3:$I$202,6+$G347)),"")</f>
        <v/>
      </c>
      <c r="B347" s="121" t="str">
        <f>IF(ISNUMBER($G347),INDEX(PlayerDetails!$B:$B,VLOOKUP(ResultsInput!E347,TeamDeclarations!$B$3:$I$202,6+$G347)),"")</f>
        <v/>
      </c>
      <c r="C347" s="121" t="str">
        <f>IF(ISNUMBER($G347),VLOOKUP(ResultsInput!C347,ResultsInput!$I$3:$L$6,4,FALSE),"")</f>
        <v/>
      </c>
      <c r="D347" s="121" t="str">
        <f t="shared" si="5"/>
        <v/>
      </c>
      <c r="E347" s="121"/>
      <c r="F347" s="121"/>
      <c r="G347" s="122" t="str">
        <f>Pairings!B347</f>
        <v/>
      </c>
    </row>
    <row r="348" spans="1:7" x14ac:dyDescent="0.3">
      <c r="A348" s="121" t="str">
        <f>IF(ISNUMBER($G348),INDEX(PlayerDetails!$B:$B,VLOOKUP(ResultsInput!D348,TeamDeclarations!$B$3:$I$202,6+$G348)),"")</f>
        <v/>
      </c>
      <c r="B348" s="121" t="str">
        <f>IF(ISNUMBER($G348),INDEX(PlayerDetails!$B:$B,VLOOKUP(ResultsInput!E348,TeamDeclarations!$B$3:$I$202,6+$G348)),"")</f>
        <v/>
      </c>
      <c r="C348" s="121" t="str">
        <f>IF(ISNUMBER($G348),VLOOKUP(ResultsInput!C348,ResultsInput!$I$3:$L$6,4,FALSE),"")</f>
        <v/>
      </c>
      <c r="D348" s="121" t="str">
        <f t="shared" si="5"/>
        <v/>
      </c>
      <c r="E348" s="121"/>
      <c r="F348" s="121"/>
      <c r="G348" s="122" t="str">
        <f>Pairings!B348</f>
        <v/>
      </c>
    </row>
    <row r="349" spans="1:7" x14ac:dyDescent="0.3">
      <c r="A349" s="121" t="str">
        <f>IF(ISNUMBER($G349),INDEX(PlayerDetails!$B:$B,VLOOKUP(ResultsInput!D349,TeamDeclarations!$B$3:$I$202,6+$G349)),"")</f>
        <v/>
      </c>
      <c r="B349" s="121" t="str">
        <f>IF(ISNUMBER($G349),INDEX(PlayerDetails!$B:$B,VLOOKUP(ResultsInput!E349,TeamDeclarations!$B$3:$I$202,6+$G349)),"")</f>
        <v/>
      </c>
      <c r="C349" s="121" t="str">
        <f>IF(ISNUMBER($G349),VLOOKUP(ResultsInput!C349,ResultsInput!$I$3:$L$6,4,FALSE),"")</f>
        <v/>
      </c>
      <c r="D349" s="121" t="str">
        <f t="shared" si="5"/>
        <v/>
      </c>
      <c r="E349" s="121"/>
      <c r="F349" s="121"/>
      <c r="G349" s="122" t="str">
        <f>Pairings!B349</f>
        <v/>
      </c>
    </row>
    <row r="350" spans="1:7" x14ac:dyDescent="0.3">
      <c r="A350" s="121" t="str">
        <f>IF(ISNUMBER($G350),INDEX(PlayerDetails!$B:$B,VLOOKUP(ResultsInput!D350,TeamDeclarations!$B$3:$I$202,6+$G350)),"")</f>
        <v/>
      </c>
      <c r="B350" s="121" t="str">
        <f>IF(ISNUMBER($G350),INDEX(PlayerDetails!$B:$B,VLOOKUP(ResultsInput!E350,TeamDeclarations!$B$3:$I$202,6+$G350)),"")</f>
        <v/>
      </c>
      <c r="C350" s="121" t="str">
        <f>IF(ISNUMBER($G350),VLOOKUP(ResultsInput!C350,ResultsInput!$I$3:$L$6,4,FALSE),"")</f>
        <v/>
      </c>
      <c r="D350" s="121" t="str">
        <f t="shared" si="5"/>
        <v/>
      </c>
      <c r="E350" s="121"/>
      <c r="F350" s="121"/>
      <c r="G350" s="122" t="str">
        <f>Pairings!B350</f>
        <v/>
      </c>
    </row>
    <row r="351" spans="1:7" x14ac:dyDescent="0.3">
      <c r="A351" s="121" t="str">
        <f>IF(ISNUMBER($G351),INDEX(PlayerDetails!$B:$B,VLOOKUP(ResultsInput!D351,TeamDeclarations!$B$3:$I$202,6+$G351)),"")</f>
        <v/>
      </c>
      <c r="B351" s="121" t="str">
        <f>IF(ISNUMBER($G351),INDEX(PlayerDetails!$B:$B,VLOOKUP(ResultsInput!E351,TeamDeclarations!$B$3:$I$202,6+$G351)),"")</f>
        <v/>
      </c>
      <c r="C351" s="121" t="str">
        <f>IF(ISNUMBER($G351),VLOOKUP(ResultsInput!C351,ResultsInput!$I$3:$L$6,4,FALSE),"")</f>
        <v/>
      </c>
      <c r="D351" s="121" t="str">
        <f t="shared" si="5"/>
        <v/>
      </c>
      <c r="E351" s="121"/>
      <c r="F351" s="121"/>
      <c r="G351" s="122" t="str">
        <f>Pairings!B351</f>
        <v/>
      </c>
    </row>
    <row r="352" spans="1:7" x14ac:dyDescent="0.3">
      <c r="A352" s="121" t="str">
        <f>IF(ISNUMBER($G352),INDEX(PlayerDetails!$B:$B,VLOOKUP(ResultsInput!D352,TeamDeclarations!$B$3:$I$202,6+$G352)),"")</f>
        <v/>
      </c>
      <c r="B352" s="121" t="str">
        <f>IF(ISNUMBER($G352),INDEX(PlayerDetails!$B:$B,VLOOKUP(ResultsInput!E352,TeamDeclarations!$B$3:$I$202,6+$G352)),"")</f>
        <v/>
      </c>
      <c r="C352" s="121" t="str">
        <f>IF(ISNUMBER($G352),VLOOKUP(ResultsInput!C352,ResultsInput!$I$3:$L$6,4,FALSE),"")</f>
        <v/>
      </c>
      <c r="D352" s="121" t="str">
        <f t="shared" si="5"/>
        <v/>
      </c>
      <c r="E352" s="121"/>
      <c r="F352" s="121"/>
      <c r="G352" s="122" t="str">
        <f>Pairings!B352</f>
        <v/>
      </c>
    </row>
    <row r="353" spans="1:7" x14ac:dyDescent="0.3">
      <c r="A353" s="121" t="str">
        <f>IF(ISNUMBER($G353),INDEX(PlayerDetails!$B:$B,VLOOKUP(ResultsInput!D353,TeamDeclarations!$B$3:$I$202,6+$G353)),"")</f>
        <v/>
      </c>
      <c r="B353" s="121" t="str">
        <f>IF(ISNUMBER($G353),INDEX(PlayerDetails!$B:$B,VLOOKUP(ResultsInput!E353,TeamDeclarations!$B$3:$I$202,6+$G353)),"")</f>
        <v/>
      </c>
      <c r="C353" s="121" t="str">
        <f>IF(ISNUMBER($G353),VLOOKUP(ResultsInput!C353,ResultsInput!$I$3:$L$6,4,FALSE),"")</f>
        <v/>
      </c>
      <c r="D353" s="121" t="str">
        <f t="shared" si="5"/>
        <v/>
      </c>
      <c r="E353" s="121"/>
      <c r="F353" s="121"/>
      <c r="G353" s="122" t="str">
        <f>Pairings!B353</f>
        <v/>
      </c>
    </row>
    <row r="354" spans="1:7" x14ac:dyDescent="0.3">
      <c r="A354" s="121" t="str">
        <f>IF(ISNUMBER($G354),INDEX(PlayerDetails!$B:$B,VLOOKUP(ResultsInput!D354,TeamDeclarations!$B$3:$I$202,6+$G354)),"")</f>
        <v/>
      </c>
      <c r="B354" s="121" t="str">
        <f>IF(ISNUMBER($G354),INDEX(PlayerDetails!$B:$B,VLOOKUP(ResultsInput!E354,TeamDeclarations!$B$3:$I$202,6+$G354)),"")</f>
        <v/>
      </c>
      <c r="C354" s="121" t="str">
        <f>IF(ISNUMBER($G354),VLOOKUP(ResultsInput!C354,ResultsInput!$I$3:$L$6,4,FALSE),"")</f>
        <v/>
      </c>
      <c r="D354" s="121" t="str">
        <f t="shared" si="5"/>
        <v/>
      </c>
      <c r="E354" s="121"/>
      <c r="F354" s="121"/>
      <c r="G354" s="122" t="str">
        <f>Pairings!B354</f>
        <v/>
      </c>
    </row>
    <row r="355" spans="1:7" x14ac:dyDescent="0.3">
      <c r="A355" s="121" t="str">
        <f>IF(ISNUMBER($G355),INDEX(PlayerDetails!$B:$B,VLOOKUP(ResultsInput!D355,TeamDeclarations!$B$3:$I$202,6+$G355)),"")</f>
        <v/>
      </c>
      <c r="B355" s="121" t="str">
        <f>IF(ISNUMBER($G355),INDEX(PlayerDetails!$B:$B,VLOOKUP(ResultsInput!E355,TeamDeclarations!$B$3:$I$202,6+$G355)),"")</f>
        <v/>
      </c>
      <c r="C355" s="121" t="str">
        <f>IF(ISNUMBER($G355),VLOOKUP(ResultsInput!C355,ResultsInput!$I$3:$L$6,4,FALSE),"")</f>
        <v/>
      </c>
      <c r="D355" s="121" t="str">
        <f t="shared" si="5"/>
        <v/>
      </c>
      <c r="E355" s="121"/>
      <c r="F355" s="121"/>
      <c r="G355" s="122" t="str">
        <f>Pairings!B355</f>
        <v/>
      </c>
    </row>
    <row r="356" spans="1:7" x14ac:dyDescent="0.3">
      <c r="A356" s="121" t="str">
        <f>IF(ISNUMBER($G356),INDEX(PlayerDetails!$B:$B,VLOOKUP(ResultsInput!D356,TeamDeclarations!$B$3:$I$202,6+$G356)),"")</f>
        <v/>
      </c>
      <c r="B356" s="121" t="str">
        <f>IF(ISNUMBER($G356),INDEX(PlayerDetails!$B:$B,VLOOKUP(ResultsInput!E356,TeamDeclarations!$B$3:$I$202,6+$G356)),"")</f>
        <v/>
      </c>
      <c r="C356" s="121" t="str">
        <f>IF(ISNUMBER($G356),VLOOKUP(ResultsInput!C356,ResultsInput!$I$3:$L$6,4,FALSE),"")</f>
        <v/>
      </c>
      <c r="D356" s="121" t="str">
        <f t="shared" si="5"/>
        <v/>
      </c>
      <c r="E356" s="121"/>
      <c r="F356" s="121"/>
      <c r="G356" s="122" t="str">
        <f>Pairings!B356</f>
        <v/>
      </c>
    </row>
    <row r="357" spans="1:7" x14ac:dyDescent="0.3">
      <c r="A357" s="121" t="str">
        <f>IF(ISNUMBER($G357),INDEX(PlayerDetails!$B:$B,VLOOKUP(ResultsInput!D357,TeamDeclarations!$B$3:$I$202,6+$G357)),"")</f>
        <v/>
      </c>
      <c r="B357" s="121" t="str">
        <f>IF(ISNUMBER($G357),INDEX(PlayerDetails!$B:$B,VLOOKUP(ResultsInput!E357,TeamDeclarations!$B$3:$I$202,6+$G357)),"")</f>
        <v/>
      </c>
      <c r="C357" s="121" t="str">
        <f>IF(ISNUMBER($G357),VLOOKUP(ResultsInput!C357,ResultsInput!$I$3:$L$6,4,FALSE),"")</f>
        <v/>
      </c>
      <c r="D357" s="121" t="str">
        <f t="shared" si="5"/>
        <v/>
      </c>
      <c r="E357" s="121"/>
      <c r="F357" s="121"/>
      <c r="G357" s="122" t="str">
        <f>Pairings!B357</f>
        <v/>
      </c>
    </row>
    <row r="358" spans="1:7" x14ac:dyDescent="0.3">
      <c r="A358" s="121" t="str">
        <f>IF(ISNUMBER($G358),INDEX(PlayerDetails!$B:$B,VLOOKUP(ResultsInput!D358,TeamDeclarations!$B$3:$I$202,6+$G358)),"")</f>
        <v/>
      </c>
      <c r="B358" s="121" t="str">
        <f>IF(ISNUMBER($G358),INDEX(PlayerDetails!$B:$B,VLOOKUP(ResultsInput!E358,TeamDeclarations!$B$3:$I$202,6+$G358)),"")</f>
        <v/>
      </c>
      <c r="C358" s="121" t="str">
        <f>IF(ISNUMBER($G358),VLOOKUP(ResultsInput!C358,ResultsInput!$I$3:$L$6,4,FALSE),"")</f>
        <v/>
      </c>
      <c r="D358" s="121" t="str">
        <f t="shared" si="5"/>
        <v/>
      </c>
      <c r="E358" s="121"/>
      <c r="F358" s="121"/>
      <c r="G358" s="122" t="str">
        <f>Pairings!B358</f>
        <v/>
      </c>
    </row>
    <row r="359" spans="1:7" x14ac:dyDescent="0.3">
      <c r="A359" s="121" t="str">
        <f>IF(ISNUMBER($G359),INDEX(PlayerDetails!$B:$B,VLOOKUP(ResultsInput!D359,TeamDeclarations!$B$3:$I$202,6+$G359)),"")</f>
        <v/>
      </c>
      <c r="B359" s="121" t="str">
        <f>IF(ISNUMBER($G359),INDEX(PlayerDetails!$B:$B,VLOOKUP(ResultsInput!E359,TeamDeclarations!$B$3:$I$202,6+$G359)),"")</f>
        <v/>
      </c>
      <c r="C359" s="121" t="str">
        <f>IF(ISNUMBER($G359),VLOOKUP(ResultsInput!C359,ResultsInput!$I$3:$L$6,4,FALSE),"")</f>
        <v/>
      </c>
      <c r="D359" s="121" t="str">
        <f t="shared" si="5"/>
        <v/>
      </c>
      <c r="E359" s="121"/>
      <c r="F359" s="121"/>
      <c r="G359" s="122" t="str">
        <f>Pairings!B359</f>
        <v/>
      </c>
    </row>
    <row r="360" spans="1:7" x14ac:dyDescent="0.3">
      <c r="A360" s="121" t="str">
        <f>IF(ISNUMBER($G360),INDEX(PlayerDetails!$B:$B,VLOOKUP(ResultsInput!D360,TeamDeclarations!$B$3:$I$202,6+$G360)),"")</f>
        <v/>
      </c>
      <c r="B360" s="121" t="str">
        <f>IF(ISNUMBER($G360),INDEX(PlayerDetails!$B:$B,VLOOKUP(ResultsInput!E360,TeamDeclarations!$B$3:$I$202,6+$G360)),"")</f>
        <v/>
      </c>
      <c r="C360" s="121" t="str">
        <f>IF(ISNUMBER($G360),VLOOKUP(ResultsInput!C360,ResultsInput!$I$3:$L$6,4,FALSE),"")</f>
        <v/>
      </c>
      <c r="D360" s="121" t="str">
        <f t="shared" si="5"/>
        <v/>
      </c>
      <c r="E360" s="121"/>
      <c r="F360" s="121"/>
      <c r="G360" s="122" t="str">
        <f>Pairings!B360</f>
        <v/>
      </c>
    </row>
    <row r="361" spans="1:7" x14ac:dyDescent="0.3">
      <c r="A361" s="121" t="str">
        <f>IF(ISNUMBER($G361),INDEX(PlayerDetails!$B:$B,VLOOKUP(ResultsInput!D361,TeamDeclarations!$B$3:$I$202,6+$G361)),"")</f>
        <v/>
      </c>
      <c r="B361" s="121" t="str">
        <f>IF(ISNUMBER($G361),INDEX(PlayerDetails!$B:$B,VLOOKUP(ResultsInput!E361,TeamDeclarations!$B$3:$I$202,6+$G361)),"")</f>
        <v/>
      </c>
      <c r="C361" s="121" t="str">
        <f>IF(ISNUMBER($G361),VLOOKUP(ResultsInput!C361,ResultsInput!$I$3:$L$6,4,FALSE),"")</f>
        <v/>
      </c>
      <c r="D361" s="121" t="str">
        <f t="shared" si="5"/>
        <v/>
      </c>
      <c r="E361" s="121"/>
      <c r="F361" s="121"/>
      <c r="G361" s="122" t="str">
        <f>Pairings!B361</f>
        <v/>
      </c>
    </row>
    <row r="362" spans="1:7" x14ac:dyDescent="0.3">
      <c r="A362" s="121" t="str">
        <f>IF(ISNUMBER($G362),INDEX(PlayerDetails!$B:$B,VLOOKUP(ResultsInput!D362,TeamDeclarations!$B$3:$I$202,6+$G362)),"")</f>
        <v/>
      </c>
      <c r="B362" s="121" t="str">
        <f>IF(ISNUMBER($G362),INDEX(PlayerDetails!$B:$B,VLOOKUP(ResultsInput!E362,TeamDeclarations!$B$3:$I$202,6+$G362)),"")</f>
        <v/>
      </c>
      <c r="C362" s="121" t="str">
        <f>IF(ISNUMBER($G362),VLOOKUP(ResultsInput!C362,ResultsInput!$I$3:$L$6,4,FALSE),"")</f>
        <v/>
      </c>
      <c r="D362" s="121" t="str">
        <f t="shared" si="5"/>
        <v/>
      </c>
      <c r="E362" s="121"/>
      <c r="F362" s="121"/>
      <c r="G362" s="122" t="str">
        <f>Pairings!B362</f>
        <v/>
      </c>
    </row>
    <row r="363" spans="1:7" x14ac:dyDescent="0.3">
      <c r="A363" s="121" t="str">
        <f>IF(ISNUMBER($G363),INDEX(PlayerDetails!$B:$B,VLOOKUP(ResultsInput!D363,TeamDeclarations!$B$3:$I$202,6+$G363)),"")</f>
        <v/>
      </c>
      <c r="B363" s="121" t="str">
        <f>IF(ISNUMBER($G363),INDEX(PlayerDetails!$B:$B,VLOOKUP(ResultsInput!E363,TeamDeclarations!$B$3:$I$202,6+$G363)),"")</f>
        <v/>
      </c>
      <c r="C363" s="121" t="str">
        <f>IF(ISNUMBER($G363),VLOOKUP(ResultsInput!C363,ResultsInput!$I$3:$L$6,4,FALSE),"")</f>
        <v/>
      </c>
      <c r="D363" s="121" t="str">
        <f t="shared" si="5"/>
        <v/>
      </c>
      <c r="E363" s="121"/>
      <c r="F363" s="121"/>
      <c r="G363" s="122" t="str">
        <f>Pairings!B363</f>
        <v/>
      </c>
    </row>
    <row r="364" spans="1:7" x14ac:dyDescent="0.3">
      <c r="A364" s="121" t="str">
        <f>IF(ISNUMBER($G364),INDEX(PlayerDetails!$B:$B,VLOOKUP(ResultsInput!D364,TeamDeclarations!$B$3:$I$202,6+$G364)),"")</f>
        <v/>
      </c>
      <c r="B364" s="121" t="str">
        <f>IF(ISNUMBER($G364),INDEX(PlayerDetails!$B:$B,VLOOKUP(ResultsInput!E364,TeamDeclarations!$B$3:$I$202,6+$G364)),"")</f>
        <v/>
      </c>
      <c r="C364" s="121" t="str">
        <f>IF(ISNUMBER($G364),VLOOKUP(ResultsInput!C364,ResultsInput!$I$3:$L$6,4,FALSE),"")</f>
        <v/>
      </c>
      <c r="D364" s="121" t="str">
        <f t="shared" si="5"/>
        <v/>
      </c>
      <c r="E364" s="121"/>
      <c r="F364" s="121"/>
      <c r="G364" s="122" t="str">
        <f>Pairings!B364</f>
        <v/>
      </c>
    </row>
    <row r="365" spans="1:7" x14ac:dyDescent="0.3">
      <c r="A365" s="121" t="str">
        <f>IF(ISNUMBER($G365),INDEX(PlayerDetails!$B:$B,VLOOKUP(ResultsInput!D365,TeamDeclarations!$B$3:$I$202,6+$G365)),"")</f>
        <v/>
      </c>
      <c r="B365" s="121" t="str">
        <f>IF(ISNUMBER($G365),INDEX(PlayerDetails!$B:$B,VLOOKUP(ResultsInput!E365,TeamDeclarations!$B$3:$I$202,6+$G365)),"")</f>
        <v/>
      </c>
      <c r="C365" s="121" t="str">
        <f>IF(ISNUMBER($G365),VLOOKUP(ResultsInput!C365,ResultsInput!$I$3:$L$6,4,FALSE),"")</f>
        <v/>
      </c>
      <c r="D365" s="121" t="str">
        <f t="shared" si="5"/>
        <v/>
      </c>
      <c r="E365" s="121"/>
      <c r="F365" s="121"/>
      <c r="G365" s="122" t="str">
        <f>Pairings!B365</f>
        <v/>
      </c>
    </row>
    <row r="366" spans="1:7" x14ac:dyDescent="0.3">
      <c r="A366" s="121" t="str">
        <f>IF(ISNUMBER($G366),INDEX(PlayerDetails!$B:$B,VLOOKUP(ResultsInput!D366,TeamDeclarations!$B$3:$I$202,6+$G366)),"")</f>
        <v/>
      </c>
      <c r="B366" s="121" t="str">
        <f>IF(ISNUMBER($G366),INDEX(PlayerDetails!$B:$B,VLOOKUP(ResultsInput!E366,TeamDeclarations!$B$3:$I$202,6+$G366)),"")</f>
        <v/>
      </c>
      <c r="C366" s="121" t="str">
        <f>IF(ISNUMBER($G366),VLOOKUP(ResultsInput!C366,ResultsInput!$I$3:$L$6,4,FALSE),"")</f>
        <v/>
      </c>
      <c r="D366" s="121" t="str">
        <f t="shared" si="5"/>
        <v/>
      </c>
      <c r="E366" s="121"/>
      <c r="F366" s="121"/>
      <c r="G366" s="122" t="str">
        <f>Pairings!B366</f>
        <v/>
      </c>
    </row>
    <row r="367" spans="1:7" x14ac:dyDescent="0.3">
      <c r="A367" s="121" t="str">
        <f>IF(ISNUMBER($G367),INDEX(PlayerDetails!$B:$B,VLOOKUP(ResultsInput!D367,TeamDeclarations!$B$3:$I$202,6+$G367)),"")</f>
        <v/>
      </c>
      <c r="B367" s="121" t="str">
        <f>IF(ISNUMBER($G367),INDEX(PlayerDetails!$B:$B,VLOOKUP(ResultsInput!E367,TeamDeclarations!$B$3:$I$202,6+$G367)),"")</f>
        <v/>
      </c>
      <c r="C367" s="121" t="str">
        <f>IF(ISNUMBER($G367),VLOOKUP(ResultsInput!C367,ResultsInput!$I$3:$L$6,4,FALSE),"")</f>
        <v/>
      </c>
      <c r="D367" s="121" t="str">
        <f t="shared" si="5"/>
        <v/>
      </c>
      <c r="E367" s="121"/>
      <c r="F367" s="121"/>
      <c r="G367" s="122" t="str">
        <f>Pairings!B367</f>
        <v/>
      </c>
    </row>
    <row r="368" spans="1:7" x14ac:dyDescent="0.3">
      <c r="A368" s="121" t="str">
        <f>IF(ISNUMBER($G368),INDEX(PlayerDetails!$B:$B,VLOOKUP(ResultsInput!D368,TeamDeclarations!$B$3:$I$202,6+$G368)),"")</f>
        <v/>
      </c>
      <c r="B368" s="121" t="str">
        <f>IF(ISNUMBER($G368),INDEX(PlayerDetails!$B:$B,VLOOKUP(ResultsInput!E368,TeamDeclarations!$B$3:$I$202,6+$G368)),"")</f>
        <v/>
      </c>
      <c r="C368" s="121" t="str">
        <f>IF(ISNUMBER($G368),VLOOKUP(ResultsInput!C368,ResultsInput!$I$3:$L$6,4,FALSE),"")</f>
        <v/>
      </c>
      <c r="D368" s="121" t="str">
        <f t="shared" si="5"/>
        <v/>
      </c>
      <c r="E368" s="121"/>
      <c r="F368" s="121"/>
      <c r="G368" s="122" t="str">
        <f>Pairings!B368</f>
        <v/>
      </c>
    </row>
    <row r="369" spans="1:7" x14ac:dyDescent="0.3">
      <c r="A369" s="121" t="str">
        <f>IF(ISNUMBER($G369),INDEX(PlayerDetails!$B:$B,VLOOKUP(ResultsInput!D369,TeamDeclarations!$B$3:$I$202,6+$G369)),"")</f>
        <v/>
      </c>
      <c r="B369" s="121" t="str">
        <f>IF(ISNUMBER($G369),INDEX(PlayerDetails!$B:$B,VLOOKUP(ResultsInput!E369,TeamDeclarations!$B$3:$I$202,6+$G369)),"")</f>
        <v/>
      </c>
      <c r="C369" s="121" t="str">
        <f>IF(ISNUMBER($G369),VLOOKUP(ResultsInput!C369,ResultsInput!$I$3:$L$6,4,FALSE),"")</f>
        <v/>
      </c>
      <c r="D369" s="121" t="str">
        <f t="shared" si="5"/>
        <v/>
      </c>
      <c r="E369" s="121"/>
      <c r="F369" s="121"/>
      <c r="G369" s="122" t="str">
        <f>Pairings!B369</f>
        <v/>
      </c>
    </row>
    <row r="370" spans="1:7" x14ac:dyDescent="0.3">
      <c r="A370" s="121" t="str">
        <f>IF(ISNUMBER($G370),INDEX(PlayerDetails!$B:$B,VLOOKUP(ResultsInput!D370,TeamDeclarations!$B$3:$I$202,6+$G370)),"")</f>
        <v/>
      </c>
      <c r="B370" s="121" t="str">
        <f>IF(ISNUMBER($G370),INDEX(PlayerDetails!$B:$B,VLOOKUP(ResultsInput!E370,TeamDeclarations!$B$3:$I$202,6+$G370)),"")</f>
        <v/>
      </c>
      <c r="C370" s="121" t="str">
        <f>IF(ISNUMBER($G370),VLOOKUP(ResultsInput!C370,ResultsInput!$I$3:$L$6,4,FALSE),"")</f>
        <v/>
      </c>
      <c r="D370" s="121" t="str">
        <f t="shared" si="5"/>
        <v/>
      </c>
      <c r="E370" s="121"/>
      <c r="F370" s="121"/>
      <c r="G370" s="122" t="str">
        <f>Pairings!B370</f>
        <v/>
      </c>
    </row>
    <row r="371" spans="1:7" x14ac:dyDescent="0.3">
      <c r="A371" s="121" t="str">
        <f>IF(ISNUMBER($G371),INDEX(PlayerDetails!$B:$B,VLOOKUP(ResultsInput!D371,TeamDeclarations!$B$3:$I$202,6+$G371)),"")</f>
        <v/>
      </c>
      <c r="B371" s="121" t="str">
        <f>IF(ISNUMBER($G371),INDEX(PlayerDetails!$B:$B,VLOOKUP(ResultsInput!E371,TeamDeclarations!$B$3:$I$202,6+$G371)),"")</f>
        <v/>
      </c>
      <c r="C371" s="121" t="str">
        <f>IF(ISNUMBER($G371),VLOOKUP(ResultsInput!C371,ResultsInput!$I$3:$L$6,4,FALSE),"")</f>
        <v/>
      </c>
      <c r="D371" s="121" t="str">
        <f t="shared" si="5"/>
        <v/>
      </c>
      <c r="E371" s="121"/>
      <c r="F371" s="121"/>
      <c r="G371" s="122" t="str">
        <f>Pairings!B371</f>
        <v/>
      </c>
    </row>
    <row r="372" spans="1:7" x14ac:dyDescent="0.3">
      <c r="A372" s="121" t="str">
        <f>IF(ISNUMBER($G372),INDEX(PlayerDetails!$B:$B,VLOOKUP(ResultsInput!D372,TeamDeclarations!$B$3:$I$202,6+$G372)),"")</f>
        <v/>
      </c>
      <c r="B372" s="121" t="str">
        <f>IF(ISNUMBER($G372),INDEX(PlayerDetails!$B:$B,VLOOKUP(ResultsInput!E372,TeamDeclarations!$B$3:$I$202,6+$G372)),"")</f>
        <v/>
      </c>
      <c r="C372" s="121" t="str">
        <f>IF(ISNUMBER($G372),VLOOKUP(ResultsInput!C372,ResultsInput!$I$3:$L$6,4,FALSE),"")</f>
        <v/>
      </c>
      <c r="D372" s="121" t="str">
        <f t="shared" si="5"/>
        <v/>
      </c>
      <c r="E372" s="121"/>
      <c r="F372" s="121"/>
      <c r="G372" s="122" t="str">
        <f>Pairings!B372</f>
        <v/>
      </c>
    </row>
    <row r="373" spans="1:7" x14ac:dyDescent="0.3">
      <c r="A373" s="121" t="str">
        <f>IF(ISNUMBER($G373),INDEX(PlayerDetails!$B:$B,VLOOKUP(ResultsInput!D373,TeamDeclarations!$B$3:$I$202,6+$G373)),"")</f>
        <v/>
      </c>
      <c r="B373" s="121" t="str">
        <f>IF(ISNUMBER($G373),INDEX(PlayerDetails!$B:$B,VLOOKUP(ResultsInput!E373,TeamDeclarations!$B$3:$I$202,6+$G373)),"")</f>
        <v/>
      </c>
      <c r="C373" s="121" t="str">
        <f>IF(ISNUMBER($G373),VLOOKUP(ResultsInput!C373,ResultsInput!$I$3:$L$6,4,FALSE),"")</f>
        <v/>
      </c>
      <c r="D373" s="121" t="str">
        <f t="shared" si="5"/>
        <v/>
      </c>
      <c r="E373" s="121"/>
      <c r="F373" s="121"/>
      <c r="G373" s="122" t="str">
        <f>Pairings!B373</f>
        <v/>
      </c>
    </row>
    <row r="374" spans="1:7" x14ac:dyDescent="0.3">
      <c r="A374" s="121" t="str">
        <f>IF(ISNUMBER($G374),INDEX(PlayerDetails!$B:$B,VLOOKUP(ResultsInput!D374,TeamDeclarations!$B$3:$I$202,6+$G374)),"")</f>
        <v/>
      </c>
      <c r="B374" s="121" t="str">
        <f>IF(ISNUMBER($G374),INDEX(PlayerDetails!$B:$B,VLOOKUP(ResultsInput!E374,TeamDeclarations!$B$3:$I$202,6+$G374)),"")</f>
        <v/>
      </c>
      <c r="C374" s="121" t="str">
        <f>IF(ISNUMBER($G374),VLOOKUP(ResultsInput!C374,ResultsInput!$I$3:$L$6,4,FALSE),"")</f>
        <v/>
      </c>
      <c r="D374" s="121" t="str">
        <f t="shared" si="5"/>
        <v/>
      </c>
      <c r="E374" s="121"/>
      <c r="F374" s="121"/>
      <c r="G374" s="122" t="str">
        <f>Pairings!B374</f>
        <v/>
      </c>
    </row>
    <row r="375" spans="1:7" x14ac:dyDescent="0.3">
      <c r="A375" s="121" t="str">
        <f>IF(ISNUMBER($G375),INDEX(PlayerDetails!$B:$B,VLOOKUP(ResultsInput!D375,TeamDeclarations!$B$3:$I$202,6+$G375)),"")</f>
        <v/>
      </c>
      <c r="B375" s="121" t="str">
        <f>IF(ISNUMBER($G375),INDEX(PlayerDetails!$B:$B,VLOOKUP(ResultsInput!E375,TeamDeclarations!$B$3:$I$202,6+$G375)),"")</f>
        <v/>
      </c>
      <c r="C375" s="121" t="str">
        <f>IF(ISNUMBER($G375),VLOOKUP(ResultsInput!C375,ResultsInput!$I$3:$L$6,4,FALSE),"")</f>
        <v/>
      </c>
      <c r="D375" s="121" t="str">
        <f t="shared" si="5"/>
        <v/>
      </c>
      <c r="E375" s="121"/>
      <c r="F375" s="121"/>
      <c r="G375" s="122" t="str">
        <f>Pairings!B375</f>
        <v/>
      </c>
    </row>
    <row r="376" spans="1:7" x14ac:dyDescent="0.3">
      <c r="A376" s="121" t="str">
        <f>IF(ISNUMBER($G376),INDEX(PlayerDetails!$B:$B,VLOOKUP(ResultsInput!D376,TeamDeclarations!$B$3:$I$202,6+$G376)),"")</f>
        <v/>
      </c>
      <c r="B376" s="121" t="str">
        <f>IF(ISNUMBER($G376),INDEX(PlayerDetails!$B:$B,VLOOKUP(ResultsInput!E376,TeamDeclarations!$B$3:$I$202,6+$G376)),"")</f>
        <v/>
      </c>
      <c r="C376" s="121" t="str">
        <f>IF(ISNUMBER($G376),VLOOKUP(ResultsInput!C376,ResultsInput!$I$3:$L$6,4,FALSE),"")</f>
        <v/>
      </c>
      <c r="D376" s="121" t="str">
        <f t="shared" si="5"/>
        <v/>
      </c>
      <c r="E376" s="121"/>
      <c r="F376" s="121"/>
      <c r="G376" s="122" t="str">
        <f>Pairings!B376</f>
        <v/>
      </c>
    </row>
    <row r="377" spans="1:7" x14ac:dyDescent="0.3">
      <c r="A377" s="121" t="str">
        <f>IF(ISNUMBER($G377),INDEX(PlayerDetails!$B:$B,VLOOKUP(ResultsInput!D377,TeamDeclarations!$B$3:$I$202,6+$G377)),"")</f>
        <v/>
      </c>
      <c r="B377" s="121" t="str">
        <f>IF(ISNUMBER($G377),INDEX(PlayerDetails!$B:$B,VLOOKUP(ResultsInput!E377,TeamDeclarations!$B$3:$I$202,6+$G377)),"")</f>
        <v/>
      </c>
      <c r="C377" s="121" t="str">
        <f>IF(ISNUMBER($G377),VLOOKUP(ResultsInput!C377,ResultsInput!$I$3:$L$6,4,FALSE),"")</f>
        <v/>
      </c>
      <c r="D377" s="121" t="str">
        <f t="shared" si="5"/>
        <v/>
      </c>
      <c r="E377" s="121"/>
      <c r="F377" s="121"/>
      <c r="G377" s="122" t="str">
        <f>Pairings!B377</f>
        <v/>
      </c>
    </row>
    <row r="378" spans="1:7" x14ac:dyDescent="0.3">
      <c r="A378" s="121" t="str">
        <f>IF(ISNUMBER($G378),INDEX(PlayerDetails!$B:$B,VLOOKUP(ResultsInput!D378,TeamDeclarations!$B$3:$I$202,6+$G378)),"")</f>
        <v/>
      </c>
      <c r="B378" s="121" t="str">
        <f>IF(ISNUMBER($G378),INDEX(PlayerDetails!$B:$B,VLOOKUP(ResultsInput!E378,TeamDeclarations!$B$3:$I$202,6+$G378)),"")</f>
        <v/>
      </c>
      <c r="C378" s="121" t="str">
        <f>IF(ISNUMBER($G378),VLOOKUP(ResultsInput!C378,ResultsInput!$I$3:$L$6,4,FALSE),"")</f>
        <v/>
      </c>
      <c r="D378" s="121" t="str">
        <f t="shared" si="5"/>
        <v/>
      </c>
      <c r="E378" s="121"/>
      <c r="F378" s="121"/>
      <c r="G378" s="122" t="str">
        <f>Pairings!B378</f>
        <v/>
      </c>
    </row>
    <row r="379" spans="1:7" x14ac:dyDescent="0.3">
      <c r="A379" s="121" t="str">
        <f>IF(ISNUMBER($G379),INDEX(PlayerDetails!$B:$B,VLOOKUP(ResultsInput!D379,TeamDeclarations!$B$3:$I$202,6+$G379)),"")</f>
        <v/>
      </c>
      <c r="B379" s="121" t="str">
        <f>IF(ISNUMBER($G379),INDEX(PlayerDetails!$B:$B,VLOOKUP(ResultsInput!E379,TeamDeclarations!$B$3:$I$202,6+$G379)),"")</f>
        <v/>
      </c>
      <c r="C379" s="121" t="str">
        <f>IF(ISNUMBER($G379),VLOOKUP(ResultsInput!C379,ResultsInput!$I$3:$L$6,4,FALSE),"")</f>
        <v/>
      </c>
      <c r="D379" s="121" t="str">
        <f t="shared" si="5"/>
        <v/>
      </c>
      <c r="E379" s="121"/>
      <c r="F379" s="121"/>
      <c r="G379" s="122" t="str">
        <f>Pairings!B379</f>
        <v/>
      </c>
    </row>
    <row r="380" spans="1:7" x14ac:dyDescent="0.3">
      <c r="A380" s="121" t="str">
        <f>IF(ISNUMBER($G380),INDEX(PlayerDetails!$B:$B,VLOOKUP(ResultsInput!D380,TeamDeclarations!$B$3:$I$202,6+$G380)),"")</f>
        <v/>
      </c>
      <c r="B380" s="121" t="str">
        <f>IF(ISNUMBER($G380),INDEX(PlayerDetails!$B:$B,VLOOKUP(ResultsInput!E380,TeamDeclarations!$B$3:$I$202,6+$G380)),"")</f>
        <v/>
      </c>
      <c r="C380" s="121" t="str">
        <f>IF(ISNUMBER($G380),VLOOKUP(ResultsInput!C380,ResultsInput!$I$3:$L$6,4,FALSE),"")</f>
        <v/>
      </c>
      <c r="D380" s="121" t="str">
        <f t="shared" si="5"/>
        <v/>
      </c>
      <c r="E380" s="121"/>
      <c r="F380" s="121"/>
      <c r="G380" s="122" t="str">
        <f>Pairings!B380</f>
        <v/>
      </c>
    </row>
    <row r="381" spans="1:7" x14ac:dyDescent="0.3">
      <c r="A381" s="121" t="str">
        <f>IF(ISNUMBER($G381),INDEX(PlayerDetails!$B:$B,VLOOKUP(ResultsInput!D381,TeamDeclarations!$B$3:$I$202,6+$G381)),"")</f>
        <v/>
      </c>
      <c r="B381" s="121" t="str">
        <f>IF(ISNUMBER($G381),INDEX(PlayerDetails!$B:$B,VLOOKUP(ResultsInput!E381,TeamDeclarations!$B$3:$I$202,6+$G381)),"")</f>
        <v/>
      </c>
      <c r="C381" s="121" t="str">
        <f>IF(ISNUMBER($G381),VLOOKUP(ResultsInput!C381,ResultsInput!$I$3:$L$6,4,FALSE),"")</f>
        <v/>
      </c>
      <c r="D381" s="121" t="str">
        <f t="shared" si="5"/>
        <v/>
      </c>
      <c r="E381" s="121"/>
      <c r="F381" s="121"/>
      <c r="G381" s="122" t="str">
        <f>Pairings!B381</f>
        <v/>
      </c>
    </row>
    <row r="382" spans="1:7" x14ac:dyDescent="0.3">
      <c r="A382" s="121" t="str">
        <f>IF(ISNUMBER($G382),INDEX(PlayerDetails!$B:$B,VLOOKUP(ResultsInput!D382,TeamDeclarations!$B$3:$I$202,6+$G382)),"")</f>
        <v/>
      </c>
      <c r="B382" s="121" t="str">
        <f>IF(ISNUMBER($G382),INDEX(PlayerDetails!$B:$B,VLOOKUP(ResultsInput!E382,TeamDeclarations!$B$3:$I$202,6+$G382)),"")</f>
        <v/>
      </c>
      <c r="C382" s="121" t="str">
        <f>IF(ISNUMBER($G382),VLOOKUP(ResultsInput!C382,ResultsInput!$I$3:$L$6,4,FALSE),"")</f>
        <v/>
      </c>
      <c r="D382" s="121" t="str">
        <f t="shared" si="5"/>
        <v/>
      </c>
      <c r="E382" s="121"/>
      <c r="F382" s="121"/>
      <c r="G382" s="122" t="str">
        <f>Pairings!B382</f>
        <v/>
      </c>
    </row>
    <row r="383" spans="1:7" x14ac:dyDescent="0.3">
      <c r="A383" s="121" t="str">
        <f>IF(ISNUMBER($G383),INDEX(PlayerDetails!$B:$B,VLOOKUP(ResultsInput!D383,TeamDeclarations!$B$3:$I$202,6+$G383)),"")</f>
        <v/>
      </c>
      <c r="B383" s="121" t="str">
        <f>IF(ISNUMBER($G383),INDEX(PlayerDetails!$B:$B,VLOOKUP(ResultsInput!E383,TeamDeclarations!$B$3:$I$202,6+$G383)),"")</f>
        <v/>
      </c>
      <c r="C383" s="121" t="str">
        <f>IF(ISNUMBER($G383),VLOOKUP(ResultsInput!C383,ResultsInput!$I$3:$L$6,4,FALSE),"")</f>
        <v/>
      </c>
      <c r="D383" s="121" t="str">
        <f t="shared" si="5"/>
        <v/>
      </c>
      <c r="E383" s="121"/>
      <c r="F383" s="121"/>
      <c r="G383" s="122" t="str">
        <f>Pairings!B383</f>
        <v/>
      </c>
    </row>
    <row r="384" spans="1:7" x14ac:dyDescent="0.3">
      <c r="A384" s="121" t="str">
        <f>IF(ISNUMBER($G384),INDEX(PlayerDetails!$B:$B,VLOOKUP(ResultsInput!D384,TeamDeclarations!$B$3:$I$202,6+$G384)),"")</f>
        <v/>
      </c>
      <c r="B384" s="121" t="str">
        <f>IF(ISNUMBER($G384),INDEX(PlayerDetails!$B:$B,VLOOKUP(ResultsInput!E384,TeamDeclarations!$B$3:$I$202,6+$G384)),"")</f>
        <v/>
      </c>
      <c r="C384" s="121" t="str">
        <f>IF(ISNUMBER($G384),VLOOKUP(ResultsInput!C384,ResultsInput!$I$3:$L$6,4,FALSE),"")</f>
        <v/>
      </c>
      <c r="D384" s="121" t="str">
        <f t="shared" si="5"/>
        <v/>
      </c>
      <c r="E384" s="121"/>
      <c r="F384" s="121"/>
      <c r="G384" s="122" t="str">
        <f>Pairings!B384</f>
        <v/>
      </c>
    </row>
    <row r="385" spans="1:7" x14ac:dyDescent="0.3">
      <c r="A385" s="121" t="str">
        <f>IF(ISNUMBER($G385),INDEX(PlayerDetails!$B:$B,VLOOKUP(ResultsInput!D385,TeamDeclarations!$B$3:$I$202,6+$G385)),"")</f>
        <v/>
      </c>
      <c r="B385" s="121" t="str">
        <f>IF(ISNUMBER($G385),INDEX(PlayerDetails!$B:$B,VLOOKUP(ResultsInput!E385,TeamDeclarations!$B$3:$I$202,6+$G385)),"")</f>
        <v/>
      </c>
      <c r="C385" s="121" t="str">
        <f>IF(ISNUMBER($G385),VLOOKUP(ResultsInput!C385,ResultsInput!$I$3:$L$6,4,FALSE),"")</f>
        <v/>
      </c>
      <c r="D385" s="121" t="str">
        <f t="shared" si="5"/>
        <v/>
      </c>
      <c r="E385" s="121"/>
      <c r="F385" s="121"/>
      <c r="G385" s="122" t="str">
        <f>Pairings!B385</f>
        <v/>
      </c>
    </row>
    <row r="386" spans="1:7" x14ac:dyDescent="0.3">
      <c r="A386" s="121" t="str">
        <f>IF(ISNUMBER($G386),INDEX(PlayerDetails!$B:$B,VLOOKUP(ResultsInput!D386,TeamDeclarations!$B$3:$I$202,6+$G386)),"")</f>
        <v/>
      </c>
      <c r="B386" s="121" t="str">
        <f>IF(ISNUMBER($G386),INDEX(PlayerDetails!$B:$B,VLOOKUP(ResultsInput!E386,TeamDeclarations!$B$3:$I$202,6+$G386)),"")</f>
        <v/>
      </c>
      <c r="C386" s="121" t="str">
        <f>IF(ISNUMBER($G386),VLOOKUP(ResultsInput!C386,ResultsInput!$I$3:$L$6,4,FALSE),"")</f>
        <v/>
      </c>
      <c r="D386" s="121" t="str">
        <f t="shared" ref="D386:D449" si="6">IF(ISNUMBER($G386),"W","")</f>
        <v/>
      </c>
      <c r="E386" s="121"/>
      <c r="F386" s="121"/>
      <c r="G386" s="122" t="str">
        <f>Pairings!B386</f>
        <v/>
      </c>
    </row>
    <row r="387" spans="1:7" x14ac:dyDescent="0.3">
      <c r="A387" s="121" t="str">
        <f>IF(ISNUMBER($G387),INDEX(PlayerDetails!$B:$B,VLOOKUP(ResultsInput!D387,TeamDeclarations!$B$3:$I$202,6+$G387)),"")</f>
        <v/>
      </c>
      <c r="B387" s="121" t="str">
        <f>IF(ISNUMBER($G387),INDEX(PlayerDetails!$B:$B,VLOOKUP(ResultsInput!E387,TeamDeclarations!$B$3:$I$202,6+$G387)),"")</f>
        <v/>
      </c>
      <c r="C387" s="121" t="str">
        <f>IF(ISNUMBER($G387),VLOOKUP(ResultsInput!C387,ResultsInput!$I$3:$L$6,4,FALSE),"")</f>
        <v/>
      </c>
      <c r="D387" s="121" t="str">
        <f t="shared" si="6"/>
        <v/>
      </c>
      <c r="E387" s="121"/>
      <c r="F387" s="121"/>
      <c r="G387" s="122" t="str">
        <f>Pairings!B387</f>
        <v/>
      </c>
    </row>
    <row r="388" spans="1:7" x14ac:dyDescent="0.3">
      <c r="A388" s="121" t="str">
        <f>IF(ISNUMBER($G388),INDEX(PlayerDetails!$B:$B,VLOOKUP(ResultsInput!D388,TeamDeclarations!$B$3:$I$202,6+$G388)),"")</f>
        <v/>
      </c>
      <c r="B388" s="121" t="str">
        <f>IF(ISNUMBER($G388),INDEX(PlayerDetails!$B:$B,VLOOKUP(ResultsInput!E388,TeamDeclarations!$B$3:$I$202,6+$G388)),"")</f>
        <v/>
      </c>
      <c r="C388" s="121" t="str">
        <f>IF(ISNUMBER($G388),VLOOKUP(ResultsInput!C388,ResultsInput!$I$3:$L$6,4,FALSE),"")</f>
        <v/>
      </c>
      <c r="D388" s="121" t="str">
        <f t="shared" si="6"/>
        <v/>
      </c>
      <c r="E388" s="121"/>
      <c r="F388" s="121"/>
      <c r="G388" s="122" t="str">
        <f>Pairings!B388</f>
        <v/>
      </c>
    </row>
    <row r="389" spans="1:7" x14ac:dyDescent="0.3">
      <c r="A389" s="121" t="str">
        <f>IF(ISNUMBER($G389),INDEX(PlayerDetails!$B:$B,VLOOKUP(ResultsInput!D389,TeamDeclarations!$B$3:$I$202,6+$G389)),"")</f>
        <v/>
      </c>
      <c r="B389" s="121" t="str">
        <f>IF(ISNUMBER($G389),INDEX(PlayerDetails!$B:$B,VLOOKUP(ResultsInput!E389,TeamDeclarations!$B$3:$I$202,6+$G389)),"")</f>
        <v/>
      </c>
      <c r="C389" s="121" t="str">
        <f>IF(ISNUMBER($G389),VLOOKUP(ResultsInput!C389,ResultsInput!$I$3:$L$6,4,FALSE),"")</f>
        <v/>
      </c>
      <c r="D389" s="121" t="str">
        <f t="shared" si="6"/>
        <v/>
      </c>
      <c r="E389" s="121"/>
      <c r="F389" s="121"/>
      <c r="G389" s="122" t="str">
        <f>Pairings!B389</f>
        <v/>
      </c>
    </row>
    <row r="390" spans="1:7" x14ac:dyDescent="0.3">
      <c r="A390" s="121" t="str">
        <f>IF(ISNUMBER($G390),INDEX(PlayerDetails!$B:$B,VLOOKUP(ResultsInput!D390,TeamDeclarations!$B$3:$I$202,6+$G390)),"")</f>
        <v/>
      </c>
      <c r="B390" s="121" t="str">
        <f>IF(ISNUMBER($G390),INDEX(PlayerDetails!$B:$B,VLOOKUP(ResultsInput!E390,TeamDeclarations!$B$3:$I$202,6+$G390)),"")</f>
        <v/>
      </c>
      <c r="C390" s="121" t="str">
        <f>IF(ISNUMBER($G390),VLOOKUP(ResultsInput!C390,ResultsInput!$I$3:$L$6,4,FALSE),"")</f>
        <v/>
      </c>
      <c r="D390" s="121" t="str">
        <f t="shared" si="6"/>
        <v/>
      </c>
      <c r="E390" s="121"/>
      <c r="F390" s="121"/>
      <c r="G390" s="122" t="str">
        <f>Pairings!B390</f>
        <v/>
      </c>
    </row>
    <row r="391" spans="1:7" x14ac:dyDescent="0.3">
      <c r="A391" s="121" t="str">
        <f>IF(ISNUMBER($G391),INDEX(PlayerDetails!$B:$B,VLOOKUP(ResultsInput!D391,TeamDeclarations!$B$3:$I$202,6+$G391)),"")</f>
        <v/>
      </c>
      <c r="B391" s="121" t="str">
        <f>IF(ISNUMBER($G391),INDEX(PlayerDetails!$B:$B,VLOOKUP(ResultsInput!E391,TeamDeclarations!$B$3:$I$202,6+$G391)),"")</f>
        <v/>
      </c>
      <c r="C391" s="121" t="str">
        <f>IF(ISNUMBER($G391),VLOOKUP(ResultsInput!C391,ResultsInput!$I$3:$L$6,4,FALSE),"")</f>
        <v/>
      </c>
      <c r="D391" s="121" t="str">
        <f t="shared" si="6"/>
        <v/>
      </c>
      <c r="E391" s="121"/>
      <c r="F391" s="121"/>
      <c r="G391" s="122" t="str">
        <f>Pairings!B391</f>
        <v/>
      </c>
    </row>
    <row r="392" spans="1:7" x14ac:dyDescent="0.3">
      <c r="A392" s="121" t="str">
        <f>IF(ISNUMBER($G392),INDEX(PlayerDetails!$B:$B,VLOOKUP(ResultsInput!D392,TeamDeclarations!$B$3:$I$202,6+$G392)),"")</f>
        <v/>
      </c>
      <c r="B392" s="121" t="str">
        <f>IF(ISNUMBER($G392),INDEX(PlayerDetails!$B:$B,VLOOKUP(ResultsInput!E392,TeamDeclarations!$B$3:$I$202,6+$G392)),"")</f>
        <v/>
      </c>
      <c r="C392" s="121" t="str">
        <f>IF(ISNUMBER($G392),VLOOKUP(ResultsInput!C392,ResultsInput!$I$3:$L$6,4,FALSE),"")</f>
        <v/>
      </c>
      <c r="D392" s="121" t="str">
        <f t="shared" si="6"/>
        <v/>
      </c>
      <c r="E392" s="121"/>
      <c r="F392" s="121"/>
      <c r="G392" s="122" t="str">
        <f>Pairings!B392</f>
        <v/>
      </c>
    </row>
    <row r="393" spans="1:7" x14ac:dyDescent="0.3">
      <c r="A393" s="121" t="str">
        <f>IF(ISNUMBER($G393),INDEX(PlayerDetails!$B:$B,VLOOKUP(ResultsInput!D393,TeamDeclarations!$B$3:$I$202,6+$G393)),"")</f>
        <v/>
      </c>
      <c r="B393" s="121" t="str">
        <f>IF(ISNUMBER($G393),INDEX(PlayerDetails!$B:$B,VLOOKUP(ResultsInput!E393,TeamDeclarations!$B$3:$I$202,6+$G393)),"")</f>
        <v/>
      </c>
      <c r="C393" s="121" t="str">
        <f>IF(ISNUMBER($G393),VLOOKUP(ResultsInput!C393,ResultsInput!$I$3:$L$6,4,FALSE),"")</f>
        <v/>
      </c>
      <c r="D393" s="121" t="str">
        <f t="shared" si="6"/>
        <v/>
      </c>
      <c r="E393" s="121"/>
      <c r="F393" s="121"/>
      <c r="G393" s="122" t="str">
        <f>Pairings!B393</f>
        <v/>
      </c>
    </row>
    <row r="394" spans="1:7" x14ac:dyDescent="0.3">
      <c r="A394" s="121" t="str">
        <f>IF(ISNUMBER($G394),INDEX(PlayerDetails!$B:$B,VLOOKUP(ResultsInput!D394,TeamDeclarations!$B$3:$I$202,6+$G394)),"")</f>
        <v/>
      </c>
      <c r="B394" s="121" t="str">
        <f>IF(ISNUMBER($G394),INDEX(PlayerDetails!$B:$B,VLOOKUP(ResultsInput!E394,TeamDeclarations!$B$3:$I$202,6+$G394)),"")</f>
        <v/>
      </c>
      <c r="C394" s="121" t="str">
        <f>IF(ISNUMBER($G394),VLOOKUP(ResultsInput!C394,ResultsInput!$I$3:$L$6,4,FALSE),"")</f>
        <v/>
      </c>
      <c r="D394" s="121" t="str">
        <f t="shared" si="6"/>
        <v/>
      </c>
      <c r="E394" s="121"/>
      <c r="F394" s="121"/>
      <c r="G394" s="122" t="str">
        <f>Pairings!B394</f>
        <v/>
      </c>
    </row>
    <row r="395" spans="1:7" x14ac:dyDescent="0.3">
      <c r="A395" s="121" t="str">
        <f>IF(ISNUMBER($G395),INDEX(PlayerDetails!$B:$B,VLOOKUP(ResultsInput!D395,TeamDeclarations!$B$3:$I$202,6+$G395)),"")</f>
        <v/>
      </c>
      <c r="B395" s="121" t="str">
        <f>IF(ISNUMBER($G395),INDEX(PlayerDetails!$B:$B,VLOOKUP(ResultsInput!E395,TeamDeclarations!$B$3:$I$202,6+$G395)),"")</f>
        <v/>
      </c>
      <c r="C395" s="121" t="str">
        <f>IF(ISNUMBER($G395),VLOOKUP(ResultsInput!C395,ResultsInput!$I$3:$L$6,4,FALSE),"")</f>
        <v/>
      </c>
      <c r="D395" s="121" t="str">
        <f t="shared" si="6"/>
        <v/>
      </c>
      <c r="E395" s="121"/>
      <c r="F395" s="121"/>
      <c r="G395" s="122" t="str">
        <f>Pairings!B395</f>
        <v/>
      </c>
    </row>
    <row r="396" spans="1:7" x14ac:dyDescent="0.3">
      <c r="A396" s="121" t="str">
        <f>IF(ISNUMBER($G396),INDEX(PlayerDetails!$B:$B,VLOOKUP(ResultsInput!D396,TeamDeclarations!$B$3:$I$202,6+$G396)),"")</f>
        <v/>
      </c>
      <c r="B396" s="121" t="str">
        <f>IF(ISNUMBER($G396),INDEX(PlayerDetails!$B:$B,VLOOKUP(ResultsInput!E396,TeamDeclarations!$B$3:$I$202,6+$G396)),"")</f>
        <v/>
      </c>
      <c r="C396" s="121" t="str">
        <f>IF(ISNUMBER($G396),VLOOKUP(ResultsInput!C396,ResultsInput!$I$3:$L$6,4,FALSE),"")</f>
        <v/>
      </c>
      <c r="D396" s="121" t="str">
        <f t="shared" si="6"/>
        <v/>
      </c>
      <c r="E396" s="121"/>
      <c r="F396" s="121"/>
      <c r="G396" s="122" t="str">
        <f>Pairings!B396</f>
        <v/>
      </c>
    </row>
    <row r="397" spans="1:7" x14ac:dyDescent="0.3">
      <c r="A397" s="121" t="str">
        <f>IF(ISNUMBER($G397),INDEX(PlayerDetails!$B:$B,VLOOKUP(ResultsInput!D397,TeamDeclarations!$B$3:$I$202,6+$G397)),"")</f>
        <v/>
      </c>
      <c r="B397" s="121" t="str">
        <f>IF(ISNUMBER($G397),INDEX(PlayerDetails!$B:$B,VLOOKUP(ResultsInput!E397,TeamDeclarations!$B$3:$I$202,6+$G397)),"")</f>
        <v/>
      </c>
      <c r="C397" s="121" t="str">
        <f>IF(ISNUMBER($G397),VLOOKUP(ResultsInput!C397,ResultsInput!$I$3:$L$6,4,FALSE),"")</f>
        <v/>
      </c>
      <c r="D397" s="121" t="str">
        <f t="shared" si="6"/>
        <v/>
      </c>
      <c r="E397" s="121"/>
      <c r="F397" s="121"/>
      <c r="G397" s="122" t="str">
        <f>Pairings!B397</f>
        <v/>
      </c>
    </row>
    <row r="398" spans="1:7" x14ac:dyDescent="0.3">
      <c r="A398" s="121" t="str">
        <f>IF(ISNUMBER($G398),INDEX(PlayerDetails!$B:$B,VLOOKUP(ResultsInput!D398,TeamDeclarations!$B$3:$I$202,6+$G398)),"")</f>
        <v/>
      </c>
      <c r="B398" s="121" t="str">
        <f>IF(ISNUMBER($G398),INDEX(PlayerDetails!$B:$B,VLOOKUP(ResultsInput!E398,TeamDeclarations!$B$3:$I$202,6+$G398)),"")</f>
        <v/>
      </c>
      <c r="C398" s="121" t="str">
        <f>IF(ISNUMBER($G398),VLOOKUP(ResultsInput!C398,ResultsInput!$I$3:$L$6,4,FALSE),"")</f>
        <v/>
      </c>
      <c r="D398" s="121" t="str">
        <f t="shared" si="6"/>
        <v/>
      </c>
      <c r="E398" s="121"/>
      <c r="F398" s="121"/>
      <c r="G398" s="122" t="str">
        <f>Pairings!B398</f>
        <v/>
      </c>
    </row>
    <row r="399" spans="1:7" x14ac:dyDescent="0.3">
      <c r="A399" s="121" t="str">
        <f>IF(ISNUMBER($G399),INDEX(PlayerDetails!$B:$B,VLOOKUP(ResultsInput!D399,TeamDeclarations!$B$3:$I$202,6+$G399)),"")</f>
        <v/>
      </c>
      <c r="B399" s="121" t="str">
        <f>IF(ISNUMBER($G399),INDEX(PlayerDetails!$B:$B,VLOOKUP(ResultsInput!E399,TeamDeclarations!$B$3:$I$202,6+$G399)),"")</f>
        <v/>
      </c>
      <c r="C399" s="121" t="str">
        <f>IF(ISNUMBER($G399),VLOOKUP(ResultsInput!C399,ResultsInput!$I$3:$L$6,4,FALSE),"")</f>
        <v/>
      </c>
      <c r="D399" s="121" t="str">
        <f t="shared" si="6"/>
        <v/>
      </c>
      <c r="E399" s="121"/>
      <c r="F399" s="121"/>
      <c r="G399" s="122" t="str">
        <f>Pairings!B399</f>
        <v/>
      </c>
    </row>
    <row r="400" spans="1:7" x14ac:dyDescent="0.3">
      <c r="A400" s="121" t="str">
        <f>IF(ISNUMBER($G400),INDEX(PlayerDetails!$B:$B,VLOOKUP(ResultsInput!D400,TeamDeclarations!$B$3:$I$202,6+$G400)),"")</f>
        <v/>
      </c>
      <c r="B400" s="121" t="str">
        <f>IF(ISNUMBER($G400),INDEX(PlayerDetails!$B:$B,VLOOKUP(ResultsInput!E400,TeamDeclarations!$B$3:$I$202,6+$G400)),"")</f>
        <v/>
      </c>
      <c r="C400" s="121" t="str">
        <f>IF(ISNUMBER($G400),VLOOKUP(ResultsInput!C400,ResultsInput!$I$3:$L$6,4,FALSE),"")</f>
        <v/>
      </c>
      <c r="D400" s="121" t="str">
        <f t="shared" si="6"/>
        <v/>
      </c>
      <c r="E400" s="121"/>
      <c r="F400" s="121"/>
      <c r="G400" s="122" t="str">
        <f>Pairings!B400</f>
        <v/>
      </c>
    </row>
    <row r="401" spans="1:7" x14ac:dyDescent="0.3">
      <c r="A401" s="121" t="str">
        <f>IF(ISNUMBER($G401),INDEX(PlayerDetails!$B:$B,VLOOKUP(ResultsInput!D401,TeamDeclarations!$B$3:$I$202,6+$G401)),"")</f>
        <v/>
      </c>
      <c r="B401" s="121" t="str">
        <f>IF(ISNUMBER($G401),INDEX(PlayerDetails!$B:$B,VLOOKUP(ResultsInput!E401,TeamDeclarations!$B$3:$I$202,6+$G401)),"")</f>
        <v/>
      </c>
      <c r="C401" s="121" t="str">
        <f>IF(ISNUMBER($G401),VLOOKUP(ResultsInput!C401,ResultsInput!$I$3:$L$6,4,FALSE),"")</f>
        <v/>
      </c>
      <c r="D401" s="121" t="str">
        <f t="shared" si="6"/>
        <v/>
      </c>
      <c r="E401" s="121"/>
      <c r="F401" s="121"/>
      <c r="G401" s="122" t="str">
        <f>Pairings!B401</f>
        <v/>
      </c>
    </row>
    <row r="402" spans="1:7" x14ac:dyDescent="0.3">
      <c r="A402" s="121" t="str">
        <f>IF(ISNUMBER($G402),INDEX(PlayerDetails!$B:$B,VLOOKUP(ResultsInput!D402,TeamDeclarations!$B$3:$I$202,6+$G402)),"")</f>
        <v/>
      </c>
      <c r="B402" s="121" t="str">
        <f>IF(ISNUMBER($G402),INDEX(PlayerDetails!$B:$B,VLOOKUP(ResultsInput!E402,TeamDeclarations!$B$3:$I$202,6+$G402)),"")</f>
        <v/>
      </c>
      <c r="C402" s="121" t="str">
        <f>IF(ISNUMBER($G402),VLOOKUP(ResultsInput!C402,ResultsInput!$I$3:$L$6,4,FALSE),"")</f>
        <v/>
      </c>
      <c r="D402" s="121" t="str">
        <f t="shared" si="6"/>
        <v/>
      </c>
      <c r="E402" s="121"/>
      <c r="F402" s="121"/>
      <c r="G402" s="122" t="str">
        <f>Pairings!B402</f>
        <v/>
      </c>
    </row>
    <row r="403" spans="1:7" x14ac:dyDescent="0.3">
      <c r="A403" s="121" t="str">
        <f>IF(ISNUMBER($G403),INDEX(PlayerDetails!$B:$B,VLOOKUP(ResultsInput!D403,TeamDeclarations!$B$3:$I$202,6+$G403)),"")</f>
        <v/>
      </c>
      <c r="B403" s="121" t="str">
        <f>IF(ISNUMBER($G403),INDEX(PlayerDetails!$B:$B,VLOOKUP(ResultsInput!E403,TeamDeclarations!$B$3:$I$202,6+$G403)),"")</f>
        <v/>
      </c>
      <c r="C403" s="121" t="str">
        <f>IF(ISNUMBER($G403),VLOOKUP(ResultsInput!C403,ResultsInput!$I$3:$L$6,4,FALSE),"")</f>
        <v/>
      </c>
      <c r="D403" s="121" t="str">
        <f t="shared" si="6"/>
        <v/>
      </c>
      <c r="E403" s="121"/>
      <c r="F403" s="121"/>
      <c r="G403" s="122" t="str">
        <f>Pairings!B403</f>
        <v/>
      </c>
    </row>
    <row r="404" spans="1:7" x14ac:dyDescent="0.3">
      <c r="A404" s="121" t="str">
        <f>IF(ISNUMBER($G404),INDEX(PlayerDetails!$B:$B,VLOOKUP(ResultsInput!D404,TeamDeclarations!$B$3:$I$202,6+$G404)),"")</f>
        <v/>
      </c>
      <c r="B404" s="121" t="str">
        <f>IF(ISNUMBER($G404),INDEX(PlayerDetails!$B:$B,VLOOKUP(ResultsInput!E404,TeamDeclarations!$B$3:$I$202,6+$G404)),"")</f>
        <v/>
      </c>
      <c r="C404" s="121" t="str">
        <f>IF(ISNUMBER($G404),VLOOKUP(ResultsInput!C404,ResultsInput!$I$3:$L$6,4,FALSE),"")</f>
        <v/>
      </c>
      <c r="D404" s="121" t="str">
        <f t="shared" si="6"/>
        <v/>
      </c>
      <c r="E404" s="121"/>
      <c r="F404" s="121"/>
      <c r="G404" s="122" t="str">
        <f>Pairings!B404</f>
        <v/>
      </c>
    </row>
    <row r="405" spans="1:7" x14ac:dyDescent="0.3">
      <c r="A405" s="121" t="str">
        <f>IF(ISNUMBER($G405),INDEX(PlayerDetails!$B:$B,VLOOKUP(ResultsInput!D405,TeamDeclarations!$B$3:$I$202,6+$G405)),"")</f>
        <v/>
      </c>
      <c r="B405" s="121" t="str">
        <f>IF(ISNUMBER($G405),INDEX(PlayerDetails!$B:$B,VLOOKUP(ResultsInput!E405,TeamDeclarations!$B$3:$I$202,6+$G405)),"")</f>
        <v/>
      </c>
      <c r="C405" s="121" t="str">
        <f>IF(ISNUMBER($G405),VLOOKUP(ResultsInput!C405,ResultsInput!$I$3:$L$6,4,FALSE),"")</f>
        <v/>
      </c>
      <c r="D405" s="121" t="str">
        <f t="shared" si="6"/>
        <v/>
      </c>
      <c r="E405" s="121"/>
      <c r="F405" s="121"/>
      <c r="G405" s="122" t="str">
        <f>Pairings!B405</f>
        <v/>
      </c>
    </row>
    <row r="406" spans="1:7" x14ac:dyDescent="0.3">
      <c r="A406" s="121" t="str">
        <f>IF(ISNUMBER($G406),INDEX(PlayerDetails!$B:$B,VLOOKUP(ResultsInput!D406,TeamDeclarations!$B$3:$I$202,6+$G406)),"")</f>
        <v/>
      </c>
      <c r="B406" s="121" t="str">
        <f>IF(ISNUMBER($G406),INDEX(PlayerDetails!$B:$B,VLOOKUP(ResultsInput!E406,TeamDeclarations!$B$3:$I$202,6+$G406)),"")</f>
        <v/>
      </c>
      <c r="C406" s="121" t="str">
        <f>IF(ISNUMBER($G406),VLOOKUP(ResultsInput!C406,ResultsInput!$I$3:$L$6,4,FALSE),"")</f>
        <v/>
      </c>
      <c r="D406" s="121" t="str">
        <f t="shared" si="6"/>
        <v/>
      </c>
      <c r="E406" s="121"/>
      <c r="F406" s="121"/>
      <c r="G406" s="122" t="str">
        <f>Pairings!B406</f>
        <v/>
      </c>
    </row>
    <row r="407" spans="1:7" x14ac:dyDescent="0.3">
      <c r="A407" s="121" t="str">
        <f>IF(ISNUMBER($G407),INDEX(PlayerDetails!$B:$B,VLOOKUP(ResultsInput!D407,TeamDeclarations!$B$3:$I$202,6+$G407)),"")</f>
        <v/>
      </c>
      <c r="B407" s="121" t="str">
        <f>IF(ISNUMBER($G407),INDEX(PlayerDetails!$B:$B,VLOOKUP(ResultsInput!E407,TeamDeclarations!$B$3:$I$202,6+$G407)),"")</f>
        <v/>
      </c>
      <c r="C407" s="121" t="str">
        <f>IF(ISNUMBER($G407),VLOOKUP(ResultsInput!C407,ResultsInput!$I$3:$L$6,4,FALSE),"")</f>
        <v/>
      </c>
      <c r="D407" s="121" t="str">
        <f t="shared" si="6"/>
        <v/>
      </c>
      <c r="E407" s="121"/>
      <c r="F407" s="121"/>
      <c r="G407" s="122" t="str">
        <f>Pairings!B407</f>
        <v/>
      </c>
    </row>
    <row r="408" spans="1:7" x14ac:dyDescent="0.3">
      <c r="A408" s="121" t="str">
        <f>IF(ISNUMBER($G408),INDEX(PlayerDetails!$B:$B,VLOOKUP(ResultsInput!D408,TeamDeclarations!$B$3:$I$202,6+$G408)),"")</f>
        <v/>
      </c>
      <c r="B408" s="121" t="str">
        <f>IF(ISNUMBER($G408),INDEX(PlayerDetails!$B:$B,VLOOKUP(ResultsInput!E408,TeamDeclarations!$B$3:$I$202,6+$G408)),"")</f>
        <v/>
      </c>
      <c r="C408" s="121" t="str">
        <f>IF(ISNUMBER($G408),VLOOKUP(ResultsInput!C408,ResultsInput!$I$3:$L$6,4,FALSE),"")</f>
        <v/>
      </c>
      <c r="D408" s="121" t="str">
        <f t="shared" si="6"/>
        <v/>
      </c>
      <c r="E408" s="121"/>
      <c r="F408" s="121"/>
      <c r="G408" s="122" t="str">
        <f>Pairings!B408</f>
        <v/>
      </c>
    </row>
    <row r="409" spans="1:7" x14ac:dyDescent="0.3">
      <c r="A409" s="121" t="str">
        <f>IF(ISNUMBER($G409),INDEX(PlayerDetails!$B:$B,VLOOKUP(ResultsInput!D409,TeamDeclarations!$B$3:$I$202,6+$G409)),"")</f>
        <v/>
      </c>
      <c r="B409" s="121" t="str">
        <f>IF(ISNUMBER($G409),INDEX(PlayerDetails!$B:$B,VLOOKUP(ResultsInput!E409,TeamDeclarations!$B$3:$I$202,6+$G409)),"")</f>
        <v/>
      </c>
      <c r="C409" s="121" t="str">
        <f>IF(ISNUMBER($G409),VLOOKUP(ResultsInput!C409,ResultsInput!$I$3:$L$6,4,FALSE),"")</f>
        <v/>
      </c>
      <c r="D409" s="121" t="str">
        <f t="shared" si="6"/>
        <v/>
      </c>
      <c r="E409" s="121"/>
      <c r="F409" s="121"/>
      <c r="G409" s="122" t="str">
        <f>Pairings!B409</f>
        <v/>
      </c>
    </row>
    <row r="410" spans="1:7" x14ac:dyDescent="0.3">
      <c r="A410" s="121" t="str">
        <f>IF(ISNUMBER($G410),INDEX(PlayerDetails!$B:$B,VLOOKUP(ResultsInput!D410,TeamDeclarations!$B$3:$I$202,6+$G410)),"")</f>
        <v/>
      </c>
      <c r="B410" s="121" t="str">
        <f>IF(ISNUMBER($G410),INDEX(PlayerDetails!$B:$B,VLOOKUP(ResultsInput!E410,TeamDeclarations!$B$3:$I$202,6+$G410)),"")</f>
        <v/>
      </c>
      <c r="C410" s="121" t="str">
        <f>IF(ISNUMBER($G410),VLOOKUP(ResultsInput!C410,ResultsInput!$I$3:$L$6,4,FALSE),"")</f>
        <v/>
      </c>
      <c r="D410" s="121" t="str">
        <f t="shared" si="6"/>
        <v/>
      </c>
      <c r="E410" s="121"/>
      <c r="F410" s="121"/>
      <c r="G410" s="122" t="str">
        <f>Pairings!B410</f>
        <v/>
      </c>
    </row>
    <row r="411" spans="1:7" x14ac:dyDescent="0.3">
      <c r="A411" s="121" t="str">
        <f>IF(ISNUMBER($G411),INDEX(PlayerDetails!$B:$B,VLOOKUP(ResultsInput!D411,TeamDeclarations!$B$3:$I$202,6+$G411)),"")</f>
        <v/>
      </c>
      <c r="B411" s="121" t="str">
        <f>IF(ISNUMBER($G411),INDEX(PlayerDetails!$B:$B,VLOOKUP(ResultsInput!E411,TeamDeclarations!$B$3:$I$202,6+$G411)),"")</f>
        <v/>
      </c>
      <c r="C411" s="121" t="str">
        <f>IF(ISNUMBER($G411),VLOOKUP(ResultsInput!C411,ResultsInput!$I$3:$L$6,4,FALSE),"")</f>
        <v/>
      </c>
      <c r="D411" s="121" t="str">
        <f t="shared" si="6"/>
        <v/>
      </c>
      <c r="E411" s="121"/>
      <c r="F411" s="121"/>
      <c r="G411" s="122" t="str">
        <f>Pairings!B411</f>
        <v/>
      </c>
    </row>
    <row r="412" spans="1:7" x14ac:dyDescent="0.3">
      <c r="A412" s="121" t="str">
        <f>IF(ISNUMBER($G412),INDEX(PlayerDetails!$B:$B,VLOOKUP(ResultsInput!D412,TeamDeclarations!$B$3:$I$202,6+$G412)),"")</f>
        <v/>
      </c>
      <c r="B412" s="121" t="str">
        <f>IF(ISNUMBER($G412),INDEX(PlayerDetails!$B:$B,VLOOKUP(ResultsInput!E412,TeamDeclarations!$B$3:$I$202,6+$G412)),"")</f>
        <v/>
      </c>
      <c r="C412" s="121" t="str">
        <f>IF(ISNUMBER($G412),VLOOKUP(ResultsInput!C412,ResultsInput!$I$3:$L$6,4,FALSE),"")</f>
        <v/>
      </c>
      <c r="D412" s="121" t="str">
        <f t="shared" si="6"/>
        <v/>
      </c>
      <c r="E412" s="121"/>
      <c r="F412" s="121"/>
      <c r="G412" s="122" t="str">
        <f>Pairings!B412</f>
        <v/>
      </c>
    </row>
    <row r="413" spans="1:7" x14ac:dyDescent="0.3">
      <c r="A413" s="121" t="str">
        <f>IF(ISNUMBER($G413),INDEX(PlayerDetails!$B:$B,VLOOKUP(ResultsInput!D413,TeamDeclarations!$B$3:$I$202,6+$G413)),"")</f>
        <v/>
      </c>
      <c r="B413" s="121" t="str">
        <f>IF(ISNUMBER($G413),INDEX(PlayerDetails!$B:$B,VLOOKUP(ResultsInput!E413,TeamDeclarations!$B$3:$I$202,6+$G413)),"")</f>
        <v/>
      </c>
      <c r="C413" s="121" t="str">
        <f>IF(ISNUMBER($G413),VLOOKUP(ResultsInput!C413,ResultsInput!$I$3:$L$6,4,FALSE),"")</f>
        <v/>
      </c>
      <c r="D413" s="121" t="str">
        <f t="shared" si="6"/>
        <v/>
      </c>
      <c r="E413" s="121"/>
      <c r="F413" s="121"/>
      <c r="G413" s="122" t="str">
        <f>Pairings!B413</f>
        <v/>
      </c>
    </row>
    <row r="414" spans="1:7" x14ac:dyDescent="0.3">
      <c r="A414" s="121" t="str">
        <f>IF(ISNUMBER($G414),INDEX(PlayerDetails!$B:$B,VLOOKUP(ResultsInput!D414,TeamDeclarations!$B$3:$I$202,6+$G414)),"")</f>
        <v/>
      </c>
      <c r="B414" s="121" t="str">
        <f>IF(ISNUMBER($G414),INDEX(PlayerDetails!$B:$B,VLOOKUP(ResultsInput!E414,TeamDeclarations!$B$3:$I$202,6+$G414)),"")</f>
        <v/>
      </c>
      <c r="C414" s="121" t="str">
        <f>IF(ISNUMBER($G414),VLOOKUP(ResultsInput!C414,ResultsInput!$I$3:$L$6,4,FALSE),"")</f>
        <v/>
      </c>
      <c r="D414" s="121" t="str">
        <f t="shared" si="6"/>
        <v/>
      </c>
      <c r="E414" s="121"/>
      <c r="F414" s="121"/>
      <c r="G414" s="122" t="str">
        <f>Pairings!B414</f>
        <v/>
      </c>
    </row>
    <row r="415" spans="1:7" x14ac:dyDescent="0.3">
      <c r="A415" s="121" t="str">
        <f>IF(ISNUMBER($G415),INDEX(PlayerDetails!$B:$B,VLOOKUP(ResultsInput!D415,TeamDeclarations!$B$3:$I$202,6+$G415)),"")</f>
        <v/>
      </c>
      <c r="B415" s="121" t="str">
        <f>IF(ISNUMBER($G415),INDEX(PlayerDetails!$B:$B,VLOOKUP(ResultsInput!E415,TeamDeclarations!$B$3:$I$202,6+$G415)),"")</f>
        <v/>
      </c>
      <c r="C415" s="121" t="str">
        <f>IF(ISNUMBER($G415),VLOOKUP(ResultsInput!C415,ResultsInput!$I$3:$L$6,4,FALSE),"")</f>
        <v/>
      </c>
      <c r="D415" s="121" t="str">
        <f t="shared" si="6"/>
        <v/>
      </c>
      <c r="E415" s="121"/>
      <c r="F415" s="121"/>
      <c r="G415" s="122" t="str">
        <f>Pairings!B415</f>
        <v/>
      </c>
    </row>
    <row r="416" spans="1:7" x14ac:dyDescent="0.3">
      <c r="A416" s="121" t="str">
        <f>IF(ISNUMBER($G416),INDEX(PlayerDetails!$B:$B,VLOOKUP(ResultsInput!D416,TeamDeclarations!$B$3:$I$202,6+$G416)),"")</f>
        <v/>
      </c>
      <c r="B416" s="121" t="str">
        <f>IF(ISNUMBER($G416),INDEX(PlayerDetails!$B:$B,VLOOKUP(ResultsInput!E416,TeamDeclarations!$B$3:$I$202,6+$G416)),"")</f>
        <v/>
      </c>
      <c r="C416" s="121" t="str">
        <f>IF(ISNUMBER($G416),VLOOKUP(ResultsInput!C416,ResultsInput!$I$3:$L$6,4,FALSE),"")</f>
        <v/>
      </c>
      <c r="D416" s="121" t="str">
        <f t="shared" si="6"/>
        <v/>
      </c>
      <c r="E416" s="121"/>
      <c r="F416" s="121"/>
      <c r="G416" s="122" t="str">
        <f>Pairings!B416</f>
        <v/>
      </c>
    </row>
    <row r="417" spans="1:7" x14ac:dyDescent="0.3">
      <c r="A417" s="121" t="str">
        <f>IF(ISNUMBER($G417),INDEX(PlayerDetails!$B:$B,VLOOKUP(ResultsInput!D417,TeamDeclarations!$B$3:$I$202,6+$G417)),"")</f>
        <v/>
      </c>
      <c r="B417" s="121" t="str">
        <f>IF(ISNUMBER($G417),INDEX(PlayerDetails!$B:$B,VLOOKUP(ResultsInput!E417,TeamDeclarations!$B$3:$I$202,6+$G417)),"")</f>
        <v/>
      </c>
      <c r="C417" s="121" t="str">
        <f>IF(ISNUMBER($G417),VLOOKUP(ResultsInput!C417,ResultsInput!$I$3:$L$6,4,FALSE),"")</f>
        <v/>
      </c>
      <c r="D417" s="121" t="str">
        <f t="shared" si="6"/>
        <v/>
      </c>
      <c r="E417" s="121"/>
      <c r="F417" s="121"/>
      <c r="G417" s="122" t="str">
        <f>Pairings!B417</f>
        <v/>
      </c>
    </row>
    <row r="418" spans="1:7" x14ac:dyDescent="0.3">
      <c r="A418" s="121" t="str">
        <f>IF(ISNUMBER($G418),INDEX(PlayerDetails!$B:$B,VLOOKUP(ResultsInput!D418,TeamDeclarations!$B$3:$I$202,6+$G418)),"")</f>
        <v/>
      </c>
      <c r="B418" s="121" t="str">
        <f>IF(ISNUMBER($G418),INDEX(PlayerDetails!$B:$B,VLOOKUP(ResultsInput!E418,TeamDeclarations!$B$3:$I$202,6+$G418)),"")</f>
        <v/>
      </c>
      <c r="C418" s="121" t="str">
        <f>IF(ISNUMBER($G418),VLOOKUP(ResultsInput!C418,ResultsInput!$I$3:$L$6,4,FALSE),"")</f>
        <v/>
      </c>
      <c r="D418" s="121" t="str">
        <f t="shared" si="6"/>
        <v/>
      </c>
      <c r="E418" s="121"/>
      <c r="F418" s="121"/>
      <c r="G418" s="122" t="str">
        <f>Pairings!B418</f>
        <v/>
      </c>
    </row>
    <row r="419" spans="1:7" x14ac:dyDescent="0.3">
      <c r="A419" s="121" t="str">
        <f>IF(ISNUMBER($G419),INDEX(PlayerDetails!$B:$B,VLOOKUP(ResultsInput!D419,TeamDeclarations!$B$3:$I$202,6+$G419)),"")</f>
        <v/>
      </c>
      <c r="B419" s="121" t="str">
        <f>IF(ISNUMBER($G419),INDEX(PlayerDetails!$B:$B,VLOOKUP(ResultsInput!E419,TeamDeclarations!$B$3:$I$202,6+$G419)),"")</f>
        <v/>
      </c>
      <c r="C419" s="121" t="str">
        <f>IF(ISNUMBER($G419),VLOOKUP(ResultsInput!C419,ResultsInput!$I$3:$L$6,4,FALSE),"")</f>
        <v/>
      </c>
      <c r="D419" s="121" t="str">
        <f t="shared" si="6"/>
        <v/>
      </c>
      <c r="E419" s="121"/>
      <c r="F419" s="121"/>
      <c r="G419" s="122" t="str">
        <f>Pairings!B419</f>
        <v/>
      </c>
    </row>
    <row r="420" spans="1:7" x14ac:dyDescent="0.3">
      <c r="A420" s="121" t="str">
        <f>IF(ISNUMBER($G420),INDEX(PlayerDetails!$B:$B,VLOOKUP(ResultsInput!D420,TeamDeclarations!$B$3:$I$202,6+$G420)),"")</f>
        <v/>
      </c>
      <c r="B420" s="121" t="str">
        <f>IF(ISNUMBER($G420),INDEX(PlayerDetails!$B:$B,VLOOKUP(ResultsInput!E420,TeamDeclarations!$B$3:$I$202,6+$G420)),"")</f>
        <v/>
      </c>
      <c r="C420" s="121" t="str">
        <f>IF(ISNUMBER($G420),VLOOKUP(ResultsInput!C420,ResultsInput!$I$3:$L$6,4,FALSE),"")</f>
        <v/>
      </c>
      <c r="D420" s="121" t="str">
        <f t="shared" si="6"/>
        <v/>
      </c>
      <c r="E420" s="121"/>
      <c r="F420" s="121"/>
      <c r="G420" s="122" t="str">
        <f>Pairings!B420</f>
        <v/>
      </c>
    </row>
    <row r="421" spans="1:7" x14ac:dyDescent="0.3">
      <c r="A421" s="121" t="str">
        <f>IF(ISNUMBER($G421),INDEX(PlayerDetails!$B:$B,VLOOKUP(ResultsInput!D421,TeamDeclarations!$B$3:$I$202,6+$G421)),"")</f>
        <v/>
      </c>
      <c r="B421" s="121" t="str">
        <f>IF(ISNUMBER($G421),INDEX(PlayerDetails!$B:$B,VLOOKUP(ResultsInput!E421,TeamDeclarations!$B$3:$I$202,6+$G421)),"")</f>
        <v/>
      </c>
      <c r="C421" s="121" t="str">
        <f>IF(ISNUMBER($G421),VLOOKUP(ResultsInput!C421,ResultsInput!$I$3:$L$6,4,FALSE),"")</f>
        <v/>
      </c>
      <c r="D421" s="121" t="str">
        <f t="shared" si="6"/>
        <v/>
      </c>
      <c r="E421" s="121"/>
      <c r="F421" s="121"/>
      <c r="G421" s="122" t="str">
        <f>Pairings!B421</f>
        <v/>
      </c>
    </row>
    <row r="422" spans="1:7" x14ac:dyDescent="0.3">
      <c r="A422" s="121" t="str">
        <f>IF(ISNUMBER($G422),INDEX(PlayerDetails!$B:$B,VLOOKUP(ResultsInput!D422,TeamDeclarations!$B$3:$I$202,6+$G422)),"")</f>
        <v/>
      </c>
      <c r="B422" s="121" t="str">
        <f>IF(ISNUMBER($G422),INDEX(PlayerDetails!$B:$B,VLOOKUP(ResultsInput!E422,TeamDeclarations!$B$3:$I$202,6+$G422)),"")</f>
        <v/>
      </c>
      <c r="C422" s="121" t="str">
        <f>IF(ISNUMBER($G422),VLOOKUP(ResultsInput!C422,ResultsInput!$I$3:$L$6,4,FALSE),"")</f>
        <v/>
      </c>
      <c r="D422" s="121" t="str">
        <f t="shared" si="6"/>
        <v/>
      </c>
      <c r="E422" s="121"/>
      <c r="F422" s="121"/>
      <c r="G422" s="122" t="str">
        <f>Pairings!B422</f>
        <v/>
      </c>
    </row>
    <row r="423" spans="1:7" x14ac:dyDescent="0.3">
      <c r="A423" s="121" t="str">
        <f>IF(ISNUMBER($G423),INDEX(PlayerDetails!$B:$B,VLOOKUP(ResultsInput!D423,TeamDeclarations!$B$3:$I$202,6+$G423)),"")</f>
        <v/>
      </c>
      <c r="B423" s="121" t="str">
        <f>IF(ISNUMBER($G423),INDEX(PlayerDetails!$B:$B,VLOOKUP(ResultsInput!E423,TeamDeclarations!$B$3:$I$202,6+$G423)),"")</f>
        <v/>
      </c>
      <c r="C423" s="121" t="str">
        <f>IF(ISNUMBER($G423),VLOOKUP(ResultsInput!C423,ResultsInput!$I$3:$L$6,4,FALSE),"")</f>
        <v/>
      </c>
      <c r="D423" s="121" t="str">
        <f t="shared" si="6"/>
        <v/>
      </c>
      <c r="E423" s="121"/>
      <c r="F423" s="121"/>
      <c r="G423" s="122" t="str">
        <f>Pairings!B423</f>
        <v/>
      </c>
    </row>
    <row r="424" spans="1:7" x14ac:dyDescent="0.3">
      <c r="A424" s="121" t="str">
        <f>IF(ISNUMBER($G424),INDEX(PlayerDetails!$B:$B,VLOOKUP(ResultsInput!D424,TeamDeclarations!$B$3:$I$202,6+$G424)),"")</f>
        <v/>
      </c>
      <c r="B424" s="121" t="str">
        <f>IF(ISNUMBER($G424),INDEX(PlayerDetails!$B:$B,VLOOKUP(ResultsInput!E424,TeamDeclarations!$B$3:$I$202,6+$G424)),"")</f>
        <v/>
      </c>
      <c r="C424" s="121" t="str">
        <f>IF(ISNUMBER($G424),VLOOKUP(ResultsInput!C424,ResultsInput!$I$3:$L$6,4,FALSE),"")</f>
        <v/>
      </c>
      <c r="D424" s="121" t="str">
        <f t="shared" si="6"/>
        <v/>
      </c>
      <c r="E424" s="121"/>
      <c r="F424" s="121"/>
      <c r="G424" s="122" t="str">
        <f>Pairings!B424</f>
        <v/>
      </c>
    </row>
    <row r="425" spans="1:7" x14ac:dyDescent="0.3">
      <c r="A425" s="121" t="str">
        <f>IF(ISNUMBER($G425),INDEX(PlayerDetails!$B:$B,VLOOKUP(ResultsInput!D425,TeamDeclarations!$B$3:$I$202,6+$G425)),"")</f>
        <v/>
      </c>
      <c r="B425" s="121" t="str">
        <f>IF(ISNUMBER($G425),INDEX(PlayerDetails!$B:$B,VLOOKUP(ResultsInput!E425,TeamDeclarations!$B$3:$I$202,6+$G425)),"")</f>
        <v/>
      </c>
      <c r="C425" s="121" t="str">
        <f>IF(ISNUMBER($G425),VLOOKUP(ResultsInput!C425,ResultsInput!$I$3:$L$6,4,FALSE),"")</f>
        <v/>
      </c>
      <c r="D425" s="121" t="str">
        <f t="shared" si="6"/>
        <v/>
      </c>
      <c r="E425" s="121"/>
      <c r="F425" s="121"/>
      <c r="G425" s="122" t="str">
        <f>Pairings!B425</f>
        <v/>
      </c>
    </row>
    <row r="426" spans="1:7" x14ac:dyDescent="0.3">
      <c r="A426" s="121" t="str">
        <f>IF(ISNUMBER($G426),INDEX(PlayerDetails!$B:$B,VLOOKUP(ResultsInput!D426,TeamDeclarations!$B$3:$I$202,6+$G426)),"")</f>
        <v/>
      </c>
      <c r="B426" s="121" t="str">
        <f>IF(ISNUMBER($G426),INDEX(PlayerDetails!$B:$B,VLOOKUP(ResultsInput!E426,TeamDeclarations!$B$3:$I$202,6+$G426)),"")</f>
        <v/>
      </c>
      <c r="C426" s="121" t="str">
        <f>IF(ISNUMBER($G426),VLOOKUP(ResultsInput!C426,ResultsInput!$I$3:$L$6,4,FALSE),"")</f>
        <v/>
      </c>
      <c r="D426" s="121" t="str">
        <f t="shared" si="6"/>
        <v/>
      </c>
      <c r="E426" s="121"/>
      <c r="F426" s="121"/>
      <c r="G426" s="122" t="str">
        <f>Pairings!B426</f>
        <v/>
      </c>
    </row>
    <row r="427" spans="1:7" x14ac:dyDescent="0.3">
      <c r="A427" s="121" t="str">
        <f>IF(ISNUMBER($G427),INDEX(PlayerDetails!$B:$B,VLOOKUP(ResultsInput!D427,TeamDeclarations!$B$3:$I$202,6+$G427)),"")</f>
        <v/>
      </c>
      <c r="B427" s="121" t="str">
        <f>IF(ISNUMBER($G427),INDEX(PlayerDetails!$B:$B,VLOOKUP(ResultsInput!E427,TeamDeclarations!$B$3:$I$202,6+$G427)),"")</f>
        <v/>
      </c>
      <c r="C427" s="121" t="str">
        <f>IF(ISNUMBER($G427),VLOOKUP(ResultsInput!C427,ResultsInput!$I$3:$L$6,4,FALSE),"")</f>
        <v/>
      </c>
      <c r="D427" s="121" t="str">
        <f t="shared" si="6"/>
        <v/>
      </c>
      <c r="E427" s="121"/>
      <c r="F427" s="121"/>
      <c r="G427" s="122" t="str">
        <f>Pairings!B427</f>
        <v/>
      </c>
    </row>
    <row r="428" spans="1:7" x14ac:dyDescent="0.3">
      <c r="A428" s="121" t="str">
        <f>IF(ISNUMBER($G428),INDEX(PlayerDetails!$B:$B,VLOOKUP(ResultsInput!D428,TeamDeclarations!$B$3:$I$202,6+$G428)),"")</f>
        <v/>
      </c>
      <c r="B428" s="121" t="str">
        <f>IF(ISNUMBER($G428),INDEX(PlayerDetails!$B:$B,VLOOKUP(ResultsInput!E428,TeamDeclarations!$B$3:$I$202,6+$G428)),"")</f>
        <v/>
      </c>
      <c r="C428" s="121" t="str">
        <f>IF(ISNUMBER($G428),VLOOKUP(ResultsInput!C428,ResultsInput!$I$3:$L$6,4,FALSE),"")</f>
        <v/>
      </c>
      <c r="D428" s="121" t="str">
        <f t="shared" si="6"/>
        <v/>
      </c>
      <c r="E428" s="121"/>
      <c r="F428" s="121"/>
      <c r="G428" s="122" t="str">
        <f>Pairings!B428</f>
        <v/>
      </c>
    </row>
    <row r="429" spans="1:7" x14ac:dyDescent="0.3">
      <c r="A429" s="121" t="str">
        <f>IF(ISNUMBER($G429),INDEX(PlayerDetails!$B:$B,VLOOKUP(ResultsInput!D429,TeamDeclarations!$B$3:$I$202,6+$G429)),"")</f>
        <v/>
      </c>
      <c r="B429" s="121" t="str">
        <f>IF(ISNUMBER($G429),INDEX(PlayerDetails!$B:$B,VLOOKUP(ResultsInput!E429,TeamDeclarations!$B$3:$I$202,6+$G429)),"")</f>
        <v/>
      </c>
      <c r="C429" s="121" t="str">
        <f>IF(ISNUMBER($G429),VLOOKUP(ResultsInput!C429,ResultsInput!$I$3:$L$6,4,FALSE),"")</f>
        <v/>
      </c>
      <c r="D429" s="121" t="str">
        <f t="shared" si="6"/>
        <v/>
      </c>
      <c r="E429" s="121"/>
      <c r="F429" s="121"/>
      <c r="G429" s="122" t="str">
        <f>Pairings!B429</f>
        <v/>
      </c>
    </row>
    <row r="430" spans="1:7" x14ac:dyDescent="0.3">
      <c r="A430" s="121" t="str">
        <f>IF(ISNUMBER($G430),INDEX(PlayerDetails!$B:$B,VLOOKUP(ResultsInput!D430,TeamDeclarations!$B$3:$I$202,6+$G430)),"")</f>
        <v/>
      </c>
      <c r="B430" s="121" t="str">
        <f>IF(ISNUMBER($G430),INDEX(PlayerDetails!$B:$B,VLOOKUP(ResultsInput!E430,TeamDeclarations!$B$3:$I$202,6+$G430)),"")</f>
        <v/>
      </c>
      <c r="C430" s="121" t="str">
        <f>IF(ISNUMBER($G430),VLOOKUP(ResultsInput!C430,ResultsInput!$I$3:$L$6,4,FALSE),"")</f>
        <v/>
      </c>
      <c r="D430" s="121" t="str">
        <f t="shared" si="6"/>
        <v/>
      </c>
      <c r="E430" s="121"/>
      <c r="F430" s="121"/>
      <c r="G430" s="122" t="str">
        <f>Pairings!B430</f>
        <v/>
      </c>
    </row>
    <row r="431" spans="1:7" x14ac:dyDescent="0.3">
      <c r="A431" s="121" t="str">
        <f>IF(ISNUMBER($G431),INDEX(PlayerDetails!$B:$B,VLOOKUP(ResultsInput!D431,TeamDeclarations!$B$3:$I$202,6+$G431)),"")</f>
        <v/>
      </c>
      <c r="B431" s="121" t="str">
        <f>IF(ISNUMBER($G431),INDEX(PlayerDetails!$B:$B,VLOOKUP(ResultsInput!E431,TeamDeclarations!$B$3:$I$202,6+$G431)),"")</f>
        <v/>
      </c>
      <c r="C431" s="121" t="str">
        <f>IF(ISNUMBER($G431),VLOOKUP(ResultsInput!C431,ResultsInput!$I$3:$L$6,4,FALSE),"")</f>
        <v/>
      </c>
      <c r="D431" s="121" t="str">
        <f t="shared" si="6"/>
        <v/>
      </c>
      <c r="E431" s="121"/>
      <c r="F431" s="121"/>
      <c r="G431" s="122" t="str">
        <f>Pairings!B431</f>
        <v/>
      </c>
    </row>
    <row r="432" spans="1:7" x14ac:dyDescent="0.3">
      <c r="A432" s="121" t="str">
        <f>IF(ISNUMBER($G432),INDEX(PlayerDetails!$B:$B,VLOOKUP(ResultsInput!D432,TeamDeclarations!$B$3:$I$202,6+$G432)),"")</f>
        <v/>
      </c>
      <c r="B432" s="121" t="str">
        <f>IF(ISNUMBER($G432),INDEX(PlayerDetails!$B:$B,VLOOKUP(ResultsInput!E432,TeamDeclarations!$B$3:$I$202,6+$G432)),"")</f>
        <v/>
      </c>
      <c r="C432" s="121" t="str">
        <f>IF(ISNUMBER($G432),VLOOKUP(ResultsInput!C432,ResultsInput!$I$3:$L$6,4,FALSE),"")</f>
        <v/>
      </c>
      <c r="D432" s="121" t="str">
        <f t="shared" si="6"/>
        <v/>
      </c>
      <c r="E432" s="121"/>
      <c r="F432" s="121"/>
      <c r="G432" s="122" t="str">
        <f>Pairings!B432</f>
        <v/>
      </c>
    </row>
    <row r="433" spans="1:7" x14ac:dyDescent="0.3">
      <c r="A433" s="121" t="str">
        <f>IF(ISNUMBER($G433),INDEX(PlayerDetails!$B:$B,VLOOKUP(ResultsInput!D433,TeamDeclarations!$B$3:$I$202,6+$G433)),"")</f>
        <v/>
      </c>
      <c r="B433" s="121" t="str">
        <f>IF(ISNUMBER($G433),INDEX(PlayerDetails!$B:$B,VLOOKUP(ResultsInput!E433,TeamDeclarations!$B$3:$I$202,6+$G433)),"")</f>
        <v/>
      </c>
      <c r="C433" s="121" t="str">
        <f>IF(ISNUMBER($G433),VLOOKUP(ResultsInput!C433,ResultsInput!$I$3:$L$6,4,FALSE),"")</f>
        <v/>
      </c>
      <c r="D433" s="121" t="str">
        <f t="shared" si="6"/>
        <v/>
      </c>
      <c r="E433" s="121"/>
      <c r="F433" s="121"/>
      <c r="G433" s="122" t="str">
        <f>Pairings!B433</f>
        <v/>
      </c>
    </row>
    <row r="434" spans="1:7" x14ac:dyDescent="0.3">
      <c r="A434" s="121" t="str">
        <f>IF(ISNUMBER($G434),INDEX(PlayerDetails!$B:$B,VLOOKUP(ResultsInput!D434,TeamDeclarations!$B$3:$I$202,6+$G434)),"")</f>
        <v/>
      </c>
      <c r="B434" s="121" t="str">
        <f>IF(ISNUMBER($G434),INDEX(PlayerDetails!$B:$B,VLOOKUP(ResultsInput!E434,TeamDeclarations!$B$3:$I$202,6+$G434)),"")</f>
        <v/>
      </c>
      <c r="C434" s="121" t="str">
        <f>IF(ISNUMBER($G434),VLOOKUP(ResultsInput!C434,ResultsInput!$I$3:$L$6,4,FALSE),"")</f>
        <v/>
      </c>
      <c r="D434" s="121" t="str">
        <f t="shared" si="6"/>
        <v/>
      </c>
      <c r="E434" s="121"/>
      <c r="F434" s="121"/>
      <c r="G434" s="122" t="str">
        <f>Pairings!B434</f>
        <v/>
      </c>
    </row>
    <row r="435" spans="1:7" x14ac:dyDescent="0.3">
      <c r="A435" s="121" t="str">
        <f>IF(ISNUMBER($G435),INDEX(PlayerDetails!$B:$B,VLOOKUP(ResultsInput!D435,TeamDeclarations!$B$3:$I$202,6+$G435)),"")</f>
        <v/>
      </c>
      <c r="B435" s="121" t="str">
        <f>IF(ISNUMBER($G435),INDEX(PlayerDetails!$B:$B,VLOOKUP(ResultsInput!E435,TeamDeclarations!$B$3:$I$202,6+$G435)),"")</f>
        <v/>
      </c>
      <c r="C435" s="121" t="str">
        <f>IF(ISNUMBER($G435),VLOOKUP(ResultsInput!C435,ResultsInput!$I$3:$L$6,4,FALSE),"")</f>
        <v/>
      </c>
      <c r="D435" s="121" t="str">
        <f t="shared" si="6"/>
        <v/>
      </c>
      <c r="E435" s="121"/>
      <c r="F435" s="121"/>
      <c r="G435" s="122" t="str">
        <f>Pairings!B435</f>
        <v/>
      </c>
    </row>
    <row r="436" spans="1:7" x14ac:dyDescent="0.3">
      <c r="A436" s="121" t="str">
        <f>IF(ISNUMBER($G436),INDEX(PlayerDetails!$B:$B,VLOOKUP(ResultsInput!D436,TeamDeclarations!$B$3:$I$202,6+$G436)),"")</f>
        <v/>
      </c>
      <c r="B436" s="121" t="str">
        <f>IF(ISNUMBER($G436),INDEX(PlayerDetails!$B:$B,VLOOKUP(ResultsInput!E436,TeamDeclarations!$B$3:$I$202,6+$G436)),"")</f>
        <v/>
      </c>
      <c r="C436" s="121" t="str">
        <f>IF(ISNUMBER($G436),VLOOKUP(ResultsInput!C436,ResultsInput!$I$3:$L$6,4,FALSE),"")</f>
        <v/>
      </c>
      <c r="D436" s="121" t="str">
        <f t="shared" si="6"/>
        <v/>
      </c>
      <c r="E436" s="121"/>
      <c r="F436" s="121"/>
      <c r="G436" s="122" t="str">
        <f>Pairings!B436</f>
        <v/>
      </c>
    </row>
    <row r="437" spans="1:7" x14ac:dyDescent="0.3">
      <c r="A437" s="121" t="str">
        <f>IF(ISNUMBER($G437),INDEX(PlayerDetails!$B:$B,VLOOKUP(ResultsInput!D437,TeamDeclarations!$B$3:$I$202,6+$G437)),"")</f>
        <v/>
      </c>
      <c r="B437" s="121" t="str">
        <f>IF(ISNUMBER($G437),INDEX(PlayerDetails!$B:$B,VLOOKUP(ResultsInput!E437,TeamDeclarations!$B$3:$I$202,6+$G437)),"")</f>
        <v/>
      </c>
      <c r="C437" s="121" t="str">
        <f>IF(ISNUMBER($G437),VLOOKUP(ResultsInput!C437,ResultsInput!$I$3:$L$6,4,FALSE),"")</f>
        <v/>
      </c>
      <c r="D437" s="121" t="str">
        <f t="shared" si="6"/>
        <v/>
      </c>
      <c r="E437" s="121"/>
      <c r="F437" s="121"/>
      <c r="G437" s="122" t="str">
        <f>Pairings!B437</f>
        <v/>
      </c>
    </row>
    <row r="438" spans="1:7" x14ac:dyDescent="0.3">
      <c r="A438" s="121" t="str">
        <f>IF(ISNUMBER($G438),INDEX(PlayerDetails!$B:$B,VLOOKUP(ResultsInput!D438,TeamDeclarations!$B$3:$I$202,6+$G438)),"")</f>
        <v/>
      </c>
      <c r="B438" s="121" t="str">
        <f>IF(ISNUMBER($G438),INDEX(PlayerDetails!$B:$B,VLOOKUP(ResultsInput!E438,TeamDeclarations!$B$3:$I$202,6+$G438)),"")</f>
        <v/>
      </c>
      <c r="C438" s="121" t="str">
        <f>IF(ISNUMBER($G438),VLOOKUP(ResultsInput!C438,ResultsInput!$I$3:$L$6,4,FALSE),"")</f>
        <v/>
      </c>
      <c r="D438" s="121" t="str">
        <f t="shared" si="6"/>
        <v/>
      </c>
      <c r="E438" s="121"/>
      <c r="F438" s="121"/>
      <c r="G438" s="122" t="str">
        <f>Pairings!B438</f>
        <v/>
      </c>
    </row>
    <row r="439" spans="1:7" x14ac:dyDescent="0.3">
      <c r="A439" s="121" t="str">
        <f>IF(ISNUMBER($G439),INDEX(PlayerDetails!$B:$B,VLOOKUP(ResultsInput!D439,TeamDeclarations!$B$3:$I$202,6+$G439)),"")</f>
        <v/>
      </c>
      <c r="B439" s="121" t="str">
        <f>IF(ISNUMBER($G439),INDEX(PlayerDetails!$B:$B,VLOOKUP(ResultsInput!E439,TeamDeclarations!$B$3:$I$202,6+$G439)),"")</f>
        <v/>
      </c>
      <c r="C439" s="121" t="str">
        <f>IF(ISNUMBER($G439),VLOOKUP(ResultsInput!C439,ResultsInput!$I$3:$L$6,4,FALSE),"")</f>
        <v/>
      </c>
      <c r="D439" s="121" t="str">
        <f t="shared" si="6"/>
        <v/>
      </c>
      <c r="E439" s="121"/>
      <c r="F439" s="121"/>
      <c r="G439" s="122" t="str">
        <f>Pairings!B439</f>
        <v/>
      </c>
    </row>
    <row r="440" spans="1:7" x14ac:dyDescent="0.3">
      <c r="A440" s="121" t="str">
        <f>IF(ISNUMBER($G440),INDEX(PlayerDetails!$B:$B,VLOOKUP(ResultsInput!D440,TeamDeclarations!$B$3:$I$202,6+$G440)),"")</f>
        <v/>
      </c>
      <c r="B440" s="121" t="str">
        <f>IF(ISNUMBER($G440),INDEX(PlayerDetails!$B:$B,VLOOKUP(ResultsInput!E440,TeamDeclarations!$B$3:$I$202,6+$G440)),"")</f>
        <v/>
      </c>
      <c r="C440" s="121" t="str">
        <f>IF(ISNUMBER($G440),VLOOKUP(ResultsInput!C440,ResultsInput!$I$3:$L$6,4,FALSE),"")</f>
        <v/>
      </c>
      <c r="D440" s="121" t="str">
        <f t="shared" si="6"/>
        <v/>
      </c>
      <c r="E440" s="121"/>
      <c r="F440" s="121"/>
      <c r="G440" s="122" t="str">
        <f>Pairings!B440</f>
        <v/>
      </c>
    </row>
    <row r="441" spans="1:7" x14ac:dyDescent="0.3">
      <c r="A441" s="121" t="str">
        <f>IF(ISNUMBER($G441),INDEX(PlayerDetails!$B:$B,VLOOKUP(ResultsInput!D441,TeamDeclarations!$B$3:$I$202,6+$G441)),"")</f>
        <v/>
      </c>
      <c r="B441" s="121" t="str">
        <f>IF(ISNUMBER($G441),INDEX(PlayerDetails!$B:$B,VLOOKUP(ResultsInput!E441,TeamDeclarations!$B$3:$I$202,6+$G441)),"")</f>
        <v/>
      </c>
      <c r="C441" s="121" t="str">
        <f>IF(ISNUMBER($G441),VLOOKUP(ResultsInput!C441,ResultsInput!$I$3:$L$6,4,FALSE),"")</f>
        <v/>
      </c>
      <c r="D441" s="121" t="str">
        <f t="shared" si="6"/>
        <v/>
      </c>
      <c r="E441" s="121"/>
      <c r="F441" s="121"/>
      <c r="G441" s="122" t="str">
        <f>Pairings!B441</f>
        <v/>
      </c>
    </row>
    <row r="442" spans="1:7" x14ac:dyDescent="0.3">
      <c r="A442" s="121" t="str">
        <f>IF(ISNUMBER($G442),INDEX(PlayerDetails!$B:$B,VLOOKUP(ResultsInput!D442,TeamDeclarations!$B$3:$I$202,6+$G442)),"")</f>
        <v/>
      </c>
      <c r="B442" s="121" t="str">
        <f>IF(ISNUMBER($G442),INDEX(PlayerDetails!$B:$B,VLOOKUP(ResultsInput!E442,TeamDeclarations!$B$3:$I$202,6+$G442)),"")</f>
        <v/>
      </c>
      <c r="C442" s="121" t="str">
        <f>IF(ISNUMBER($G442),VLOOKUP(ResultsInput!C442,ResultsInput!$I$3:$L$6,4,FALSE),"")</f>
        <v/>
      </c>
      <c r="D442" s="121" t="str">
        <f t="shared" si="6"/>
        <v/>
      </c>
      <c r="E442" s="121"/>
      <c r="F442" s="121"/>
      <c r="G442" s="122" t="str">
        <f>Pairings!B442</f>
        <v/>
      </c>
    </row>
    <row r="443" spans="1:7" x14ac:dyDescent="0.3">
      <c r="A443" s="121" t="str">
        <f>IF(ISNUMBER($G443),INDEX(PlayerDetails!$B:$B,VLOOKUP(ResultsInput!D443,TeamDeclarations!$B$3:$I$202,6+$G443)),"")</f>
        <v/>
      </c>
      <c r="B443" s="121" t="str">
        <f>IF(ISNUMBER($G443),INDEX(PlayerDetails!$B:$B,VLOOKUP(ResultsInput!E443,TeamDeclarations!$B$3:$I$202,6+$G443)),"")</f>
        <v/>
      </c>
      <c r="C443" s="121" t="str">
        <f>IF(ISNUMBER($G443),VLOOKUP(ResultsInput!C443,ResultsInput!$I$3:$L$6,4,FALSE),"")</f>
        <v/>
      </c>
      <c r="D443" s="121" t="str">
        <f t="shared" si="6"/>
        <v/>
      </c>
      <c r="E443" s="121"/>
      <c r="F443" s="121"/>
      <c r="G443" s="122" t="str">
        <f>Pairings!B443</f>
        <v/>
      </c>
    </row>
    <row r="444" spans="1:7" x14ac:dyDescent="0.3">
      <c r="A444" s="121" t="str">
        <f>IF(ISNUMBER($G444),INDEX(PlayerDetails!$B:$B,VLOOKUP(ResultsInput!D444,TeamDeclarations!$B$3:$I$202,6+$G444)),"")</f>
        <v/>
      </c>
      <c r="B444" s="121" t="str">
        <f>IF(ISNUMBER($G444),INDEX(PlayerDetails!$B:$B,VLOOKUP(ResultsInput!E444,TeamDeclarations!$B$3:$I$202,6+$G444)),"")</f>
        <v/>
      </c>
      <c r="C444" s="121" t="str">
        <f>IF(ISNUMBER($G444),VLOOKUP(ResultsInput!C444,ResultsInput!$I$3:$L$6,4,FALSE),"")</f>
        <v/>
      </c>
      <c r="D444" s="121" t="str">
        <f t="shared" si="6"/>
        <v/>
      </c>
      <c r="E444" s="121"/>
      <c r="F444" s="121"/>
      <c r="G444" s="122" t="str">
        <f>Pairings!B444</f>
        <v/>
      </c>
    </row>
    <row r="445" spans="1:7" x14ac:dyDescent="0.3">
      <c r="A445" s="121" t="str">
        <f>IF(ISNUMBER($G445),INDEX(PlayerDetails!$B:$B,VLOOKUP(ResultsInput!D445,TeamDeclarations!$B$3:$I$202,6+$G445)),"")</f>
        <v/>
      </c>
      <c r="B445" s="121" t="str">
        <f>IF(ISNUMBER($G445),INDEX(PlayerDetails!$B:$B,VLOOKUP(ResultsInput!E445,TeamDeclarations!$B$3:$I$202,6+$G445)),"")</f>
        <v/>
      </c>
      <c r="C445" s="121" t="str">
        <f>IF(ISNUMBER($G445),VLOOKUP(ResultsInput!C445,ResultsInput!$I$3:$L$6,4,FALSE),"")</f>
        <v/>
      </c>
      <c r="D445" s="121" t="str">
        <f t="shared" si="6"/>
        <v/>
      </c>
      <c r="E445" s="121"/>
      <c r="F445" s="121"/>
      <c r="G445" s="122" t="str">
        <f>Pairings!B445</f>
        <v/>
      </c>
    </row>
    <row r="446" spans="1:7" x14ac:dyDescent="0.3">
      <c r="A446" s="121" t="str">
        <f>IF(ISNUMBER($G446),INDEX(PlayerDetails!$B:$B,VLOOKUP(ResultsInput!D446,TeamDeclarations!$B$3:$I$202,6+$G446)),"")</f>
        <v/>
      </c>
      <c r="B446" s="121" t="str">
        <f>IF(ISNUMBER($G446),INDEX(PlayerDetails!$B:$B,VLOOKUP(ResultsInput!E446,TeamDeclarations!$B$3:$I$202,6+$G446)),"")</f>
        <v/>
      </c>
      <c r="C446" s="121" t="str">
        <f>IF(ISNUMBER($G446),VLOOKUP(ResultsInput!C446,ResultsInput!$I$3:$L$6,4,FALSE),"")</f>
        <v/>
      </c>
      <c r="D446" s="121" t="str">
        <f t="shared" si="6"/>
        <v/>
      </c>
      <c r="E446" s="121"/>
      <c r="F446" s="121"/>
      <c r="G446" s="122" t="str">
        <f>Pairings!B446</f>
        <v/>
      </c>
    </row>
    <row r="447" spans="1:7" x14ac:dyDescent="0.3">
      <c r="A447" s="121" t="str">
        <f>IF(ISNUMBER($G447),INDEX(PlayerDetails!$B:$B,VLOOKUP(ResultsInput!D447,TeamDeclarations!$B$3:$I$202,6+$G447)),"")</f>
        <v/>
      </c>
      <c r="B447" s="121" t="str">
        <f>IF(ISNUMBER($G447),INDEX(PlayerDetails!$B:$B,VLOOKUP(ResultsInput!E447,TeamDeclarations!$B$3:$I$202,6+$G447)),"")</f>
        <v/>
      </c>
      <c r="C447" s="121" t="str">
        <f>IF(ISNUMBER($G447),VLOOKUP(ResultsInput!C447,ResultsInput!$I$3:$L$6,4,FALSE),"")</f>
        <v/>
      </c>
      <c r="D447" s="121" t="str">
        <f t="shared" si="6"/>
        <v/>
      </c>
      <c r="E447" s="121"/>
      <c r="F447" s="121"/>
      <c r="G447" s="122" t="str">
        <f>Pairings!B447</f>
        <v/>
      </c>
    </row>
    <row r="448" spans="1:7" x14ac:dyDescent="0.3">
      <c r="A448" s="121" t="str">
        <f>IF(ISNUMBER($G448),INDEX(PlayerDetails!$B:$B,VLOOKUP(ResultsInput!D448,TeamDeclarations!$B$3:$I$202,6+$G448)),"")</f>
        <v/>
      </c>
      <c r="B448" s="121" t="str">
        <f>IF(ISNUMBER($G448),INDEX(PlayerDetails!$B:$B,VLOOKUP(ResultsInput!E448,TeamDeclarations!$B$3:$I$202,6+$G448)),"")</f>
        <v/>
      </c>
      <c r="C448" s="121" t="str">
        <f>IF(ISNUMBER($G448),VLOOKUP(ResultsInput!C448,ResultsInput!$I$3:$L$6,4,FALSE),"")</f>
        <v/>
      </c>
      <c r="D448" s="121" t="str">
        <f t="shared" si="6"/>
        <v/>
      </c>
      <c r="E448" s="121"/>
      <c r="F448" s="121"/>
      <c r="G448" s="122" t="str">
        <f>Pairings!B448</f>
        <v/>
      </c>
    </row>
    <row r="449" spans="1:7" x14ac:dyDescent="0.3">
      <c r="A449" s="121" t="str">
        <f>IF(ISNUMBER($G449),INDEX(PlayerDetails!$B:$B,VLOOKUP(ResultsInput!D449,TeamDeclarations!$B$3:$I$202,6+$G449)),"")</f>
        <v/>
      </c>
      <c r="B449" s="121" t="str">
        <f>IF(ISNUMBER($G449),INDEX(PlayerDetails!$B:$B,VLOOKUP(ResultsInput!E449,TeamDeclarations!$B$3:$I$202,6+$G449)),"")</f>
        <v/>
      </c>
      <c r="C449" s="121" t="str">
        <f>IF(ISNUMBER($G449),VLOOKUP(ResultsInput!C449,ResultsInput!$I$3:$L$6,4,FALSE),"")</f>
        <v/>
      </c>
      <c r="D449" s="121" t="str">
        <f t="shared" si="6"/>
        <v/>
      </c>
      <c r="E449" s="121"/>
      <c r="F449" s="121"/>
      <c r="G449" s="122" t="str">
        <f>Pairings!B449</f>
        <v/>
      </c>
    </row>
    <row r="450" spans="1:7" x14ac:dyDescent="0.3">
      <c r="A450" s="121" t="str">
        <f>IF(ISNUMBER($G450),INDEX(PlayerDetails!$B:$B,VLOOKUP(ResultsInput!D450,TeamDeclarations!$B$3:$I$202,6+$G450)),"")</f>
        <v/>
      </c>
      <c r="B450" s="121" t="str">
        <f>IF(ISNUMBER($G450),INDEX(PlayerDetails!$B:$B,VLOOKUP(ResultsInput!E450,TeamDeclarations!$B$3:$I$202,6+$G450)),"")</f>
        <v/>
      </c>
      <c r="C450" s="121" t="str">
        <f>IF(ISNUMBER($G450),VLOOKUP(ResultsInput!C450,ResultsInput!$I$3:$L$6,4,FALSE),"")</f>
        <v/>
      </c>
      <c r="D450" s="121" t="str">
        <f t="shared" ref="D450:D469" si="7">IF(ISNUMBER($G450),"W","")</f>
        <v/>
      </c>
      <c r="E450" s="121"/>
      <c r="F450" s="121"/>
      <c r="G450" s="122" t="str">
        <f>Pairings!B450</f>
        <v/>
      </c>
    </row>
    <row r="451" spans="1:7" x14ac:dyDescent="0.3">
      <c r="A451" s="121" t="str">
        <f>IF(ISNUMBER($G451),INDEX(PlayerDetails!$B:$B,VLOOKUP(ResultsInput!D451,TeamDeclarations!$B$3:$I$202,6+$G451)),"")</f>
        <v/>
      </c>
      <c r="B451" s="121" t="str">
        <f>IF(ISNUMBER($G451),INDEX(PlayerDetails!$B:$B,VLOOKUP(ResultsInput!E451,TeamDeclarations!$B$3:$I$202,6+$G451)),"")</f>
        <v/>
      </c>
      <c r="C451" s="121" t="str">
        <f>IF(ISNUMBER($G451),VLOOKUP(ResultsInput!C451,ResultsInput!$I$3:$L$6,4,FALSE),"")</f>
        <v/>
      </c>
      <c r="D451" s="121" t="str">
        <f t="shared" si="7"/>
        <v/>
      </c>
      <c r="E451" s="121"/>
      <c r="F451" s="121"/>
      <c r="G451" s="122" t="str">
        <f>Pairings!B451</f>
        <v/>
      </c>
    </row>
    <row r="452" spans="1:7" x14ac:dyDescent="0.3">
      <c r="A452" s="121" t="str">
        <f>IF(ISNUMBER($G452),INDEX(PlayerDetails!$B:$B,VLOOKUP(ResultsInput!D452,TeamDeclarations!$B$3:$I$202,6+$G452)),"")</f>
        <v/>
      </c>
      <c r="B452" s="121" t="str">
        <f>IF(ISNUMBER($G452),INDEX(PlayerDetails!$B:$B,VLOOKUP(ResultsInput!E452,TeamDeclarations!$B$3:$I$202,6+$G452)),"")</f>
        <v/>
      </c>
      <c r="C452" s="121" t="str">
        <f>IF(ISNUMBER($G452),VLOOKUP(ResultsInput!C452,ResultsInput!$I$3:$L$6,4,FALSE),"")</f>
        <v/>
      </c>
      <c r="D452" s="121" t="str">
        <f t="shared" si="7"/>
        <v/>
      </c>
      <c r="E452" s="121"/>
      <c r="F452" s="121"/>
      <c r="G452" s="122" t="str">
        <f>Pairings!B452</f>
        <v/>
      </c>
    </row>
    <row r="453" spans="1:7" x14ac:dyDescent="0.3">
      <c r="A453" s="121" t="str">
        <f>IF(ISNUMBER($G453),INDEX(PlayerDetails!$B:$B,VLOOKUP(ResultsInput!D453,TeamDeclarations!$B$3:$I$202,6+$G453)),"")</f>
        <v/>
      </c>
      <c r="B453" s="121" t="str">
        <f>IF(ISNUMBER($G453),INDEX(PlayerDetails!$B:$B,VLOOKUP(ResultsInput!E453,TeamDeclarations!$B$3:$I$202,6+$G453)),"")</f>
        <v/>
      </c>
      <c r="C453" s="121" t="str">
        <f>IF(ISNUMBER($G453),VLOOKUP(ResultsInput!C453,ResultsInput!$I$3:$L$6,4,FALSE),"")</f>
        <v/>
      </c>
      <c r="D453" s="121" t="str">
        <f t="shared" si="7"/>
        <v/>
      </c>
      <c r="E453" s="121"/>
      <c r="F453" s="121"/>
      <c r="G453" s="122" t="str">
        <f>Pairings!B453</f>
        <v/>
      </c>
    </row>
    <row r="454" spans="1:7" x14ac:dyDescent="0.3">
      <c r="A454" s="121" t="str">
        <f>IF(ISNUMBER($G454),INDEX(PlayerDetails!$B:$B,VLOOKUP(ResultsInput!D454,TeamDeclarations!$B$3:$I$202,6+$G454)),"")</f>
        <v/>
      </c>
      <c r="B454" s="121" t="str">
        <f>IF(ISNUMBER($G454),INDEX(PlayerDetails!$B:$B,VLOOKUP(ResultsInput!E454,TeamDeclarations!$B$3:$I$202,6+$G454)),"")</f>
        <v/>
      </c>
      <c r="C454" s="121" t="str">
        <f>IF(ISNUMBER($G454),VLOOKUP(ResultsInput!C454,ResultsInput!$I$3:$L$6,4,FALSE),"")</f>
        <v/>
      </c>
      <c r="D454" s="121" t="str">
        <f t="shared" si="7"/>
        <v/>
      </c>
      <c r="E454" s="121"/>
      <c r="F454" s="121"/>
      <c r="G454" s="122" t="str">
        <f>Pairings!B454</f>
        <v/>
      </c>
    </row>
    <row r="455" spans="1:7" x14ac:dyDescent="0.3">
      <c r="A455" s="121" t="str">
        <f>IF(ISNUMBER($G455),INDEX(PlayerDetails!$B:$B,VLOOKUP(ResultsInput!D455,TeamDeclarations!$B$3:$I$202,6+$G455)),"")</f>
        <v/>
      </c>
      <c r="B455" s="121" t="str">
        <f>IF(ISNUMBER($G455),INDEX(PlayerDetails!$B:$B,VLOOKUP(ResultsInput!E455,TeamDeclarations!$B$3:$I$202,6+$G455)),"")</f>
        <v/>
      </c>
      <c r="C455" s="121" t="str">
        <f>IF(ISNUMBER($G455),VLOOKUP(ResultsInput!C455,ResultsInput!$I$3:$L$6,4,FALSE),"")</f>
        <v/>
      </c>
      <c r="D455" s="121" t="str">
        <f t="shared" si="7"/>
        <v/>
      </c>
      <c r="E455" s="121"/>
      <c r="F455" s="121"/>
      <c r="G455" s="122" t="str">
        <f>Pairings!B455</f>
        <v/>
      </c>
    </row>
    <row r="456" spans="1:7" x14ac:dyDescent="0.3">
      <c r="A456" s="121" t="str">
        <f>IF(ISNUMBER($G456),INDEX(PlayerDetails!$B:$B,VLOOKUP(ResultsInput!D456,TeamDeclarations!$B$3:$I$202,6+$G456)),"")</f>
        <v/>
      </c>
      <c r="B456" s="121" t="str">
        <f>IF(ISNUMBER($G456),INDEX(PlayerDetails!$B:$B,VLOOKUP(ResultsInput!E456,TeamDeclarations!$B$3:$I$202,6+$G456)),"")</f>
        <v/>
      </c>
      <c r="C456" s="121" t="str">
        <f>IF(ISNUMBER($G456),VLOOKUP(ResultsInput!C456,ResultsInput!$I$3:$L$6,4,FALSE),"")</f>
        <v/>
      </c>
      <c r="D456" s="121" t="str">
        <f t="shared" si="7"/>
        <v/>
      </c>
      <c r="E456" s="121"/>
      <c r="F456" s="121"/>
      <c r="G456" s="122" t="str">
        <f>Pairings!B456</f>
        <v/>
      </c>
    </row>
    <row r="457" spans="1:7" x14ac:dyDescent="0.3">
      <c r="A457" s="121" t="str">
        <f>IF(ISNUMBER($G457),INDEX(PlayerDetails!$B:$B,VLOOKUP(ResultsInput!D457,TeamDeclarations!$B$3:$I$202,6+$G457)),"")</f>
        <v/>
      </c>
      <c r="B457" s="121" t="str">
        <f>IF(ISNUMBER($G457),INDEX(PlayerDetails!$B:$B,VLOOKUP(ResultsInput!E457,TeamDeclarations!$B$3:$I$202,6+$G457)),"")</f>
        <v/>
      </c>
      <c r="C457" s="121" t="str">
        <f>IF(ISNUMBER($G457),VLOOKUP(ResultsInput!C457,ResultsInput!$I$3:$L$6,4,FALSE),"")</f>
        <v/>
      </c>
      <c r="D457" s="121" t="str">
        <f t="shared" si="7"/>
        <v/>
      </c>
      <c r="E457" s="121"/>
      <c r="F457" s="121"/>
      <c r="G457" s="122" t="str">
        <f>Pairings!B457</f>
        <v/>
      </c>
    </row>
    <row r="458" spans="1:7" x14ac:dyDescent="0.3">
      <c r="A458" s="121" t="str">
        <f>IF(ISNUMBER($G458),INDEX(PlayerDetails!$B:$B,VLOOKUP(ResultsInput!D458,TeamDeclarations!$B$3:$I$202,6+$G458)),"")</f>
        <v/>
      </c>
      <c r="B458" s="121" t="str">
        <f>IF(ISNUMBER($G458),INDEX(PlayerDetails!$B:$B,VLOOKUP(ResultsInput!E458,TeamDeclarations!$B$3:$I$202,6+$G458)),"")</f>
        <v/>
      </c>
      <c r="C458" s="121" t="str">
        <f>IF(ISNUMBER($G458),VLOOKUP(ResultsInput!C458,ResultsInput!$I$3:$L$6,4,FALSE),"")</f>
        <v/>
      </c>
      <c r="D458" s="121" t="str">
        <f t="shared" si="7"/>
        <v/>
      </c>
      <c r="E458" s="121"/>
      <c r="F458" s="121"/>
      <c r="G458" s="122" t="str">
        <f>Pairings!B458</f>
        <v/>
      </c>
    </row>
    <row r="459" spans="1:7" x14ac:dyDescent="0.3">
      <c r="A459" s="121" t="str">
        <f>IF(ISNUMBER($G459),INDEX(PlayerDetails!$B:$B,VLOOKUP(ResultsInput!D459,TeamDeclarations!$B$3:$I$202,6+$G459)),"")</f>
        <v/>
      </c>
      <c r="B459" s="121" t="str">
        <f>IF(ISNUMBER($G459),INDEX(PlayerDetails!$B:$B,VLOOKUP(ResultsInput!E459,TeamDeclarations!$B$3:$I$202,6+$G459)),"")</f>
        <v/>
      </c>
      <c r="C459" s="121" t="str">
        <f>IF(ISNUMBER($G459),VLOOKUP(ResultsInput!C459,ResultsInput!$I$3:$L$6,4,FALSE),"")</f>
        <v/>
      </c>
      <c r="D459" s="121" t="str">
        <f t="shared" si="7"/>
        <v/>
      </c>
      <c r="E459" s="121"/>
      <c r="F459" s="121"/>
      <c r="G459" s="122" t="str">
        <f>Pairings!B459</f>
        <v/>
      </c>
    </row>
    <row r="460" spans="1:7" x14ac:dyDescent="0.3">
      <c r="A460" s="121" t="str">
        <f>IF(ISNUMBER($G460),INDEX(PlayerDetails!$B:$B,VLOOKUP(ResultsInput!D460,TeamDeclarations!$B$3:$I$202,6+$G460)),"")</f>
        <v/>
      </c>
      <c r="B460" s="121" t="str">
        <f>IF(ISNUMBER($G460),INDEX(PlayerDetails!$B:$B,VLOOKUP(ResultsInput!E460,TeamDeclarations!$B$3:$I$202,6+$G460)),"")</f>
        <v/>
      </c>
      <c r="C460" s="121" t="str">
        <f>IF(ISNUMBER($G460),VLOOKUP(ResultsInput!C460,ResultsInput!$I$3:$L$6,4,FALSE),"")</f>
        <v/>
      </c>
      <c r="D460" s="121" t="str">
        <f t="shared" si="7"/>
        <v/>
      </c>
      <c r="E460" s="121"/>
      <c r="F460" s="121"/>
      <c r="G460" s="122" t="str">
        <f>Pairings!B460</f>
        <v/>
      </c>
    </row>
    <row r="461" spans="1:7" x14ac:dyDescent="0.3">
      <c r="A461" s="121" t="str">
        <f>IF(ISNUMBER($G461),INDEX(PlayerDetails!$B:$B,VLOOKUP(ResultsInput!D461,TeamDeclarations!$B$3:$I$202,6+$G461)),"")</f>
        <v/>
      </c>
      <c r="B461" s="121" t="str">
        <f>IF(ISNUMBER($G461),INDEX(PlayerDetails!$B:$B,VLOOKUP(ResultsInput!E461,TeamDeclarations!$B$3:$I$202,6+$G461)),"")</f>
        <v/>
      </c>
      <c r="C461" s="121" t="str">
        <f>IF(ISNUMBER($G461),VLOOKUP(ResultsInput!C461,ResultsInput!$I$3:$L$6,4,FALSE),"")</f>
        <v/>
      </c>
      <c r="D461" s="121" t="str">
        <f t="shared" si="7"/>
        <v/>
      </c>
      <c r="E461" s="121"/>
      <c r="F461" s="121"/>
      <c r="G461" s="122" t="str">
        <f>Pairings!B461</f>
        <v/>
      </c>
    </row>
    <row r="462" spans="1:7" x14ac:dyDescent="0.3">
      <c r="A462" s="121" t="str">
        <f>IF(ISNUMBER($G462),INDEX(PlayerDetails!$B:$B,VLOOKUP(ResultsInput!D462,TeamDeclarations!$B$3:$I$202,6+$G462)),"")</f>
        <v/>
      </c>
      <c r="B462" s="121" t="str">
        <f>IF(ISNUMBER($G462),INDEX(PlayerDetails!$B:$B,VLOOKUP(ResultsInput!E462,TeamDeclarations!$B$3:$I$202,6+$G462)),"")</f>
        <v/>
      </c>
      <c r="C462" s="121" t="str">
        <f>IF(ISNUMBER($G462),VLOOKUP(ResultsInput!C462,ResultsInput!$I$3:$L$6,4,FALSE),"")</f>
        <v/>
      </c>
      <c r="D462" s="121" t="str">
        <f t="shared" si="7"/>
        <v/>
      </c>
      <c r="E462" s="121"/>
      <c r="F462" s="121"/>
      <c r="G462" s="122" t="str">
        <f>Pairings!B462</f>
        <v/>
      </c>
    </row>
    <row r="463" spans="1:7" x14ac:dyDescent="0.3">
      <c r="A463" s="121" t="str">
        <f>IF(ISNUMBER($G463),INDEX(PlayerDetails!$B:$B,VLOOKUP(ResultsInput!D463,TeamDeclarations!$B$3:$I$202,6+$G463)),"")</f>
        <v/>
      </c>
      <c r="B463" s="121" t="str">
        <f>IF(ISNUMBER($G463),INDEX(PlayerDetails!$B:$B,VLOOKUP(ResultsInput!E463,TeamDeclarations!$B$3:$I$202,6+$G463)),"")</f>
        <v/>
      </c>
      <c r="C463" s="121" t="str">
        <f>IF(ISNUMBER($G463),VLOOKUP(ResultsInput!C463,ResultsInput!$I$3:$L$6,4,FALSE),"")</f>
        <v/>
      </c>
      <c r="D463" s="121" t="str">
        <f t="shared" si="7"/>
        <v/>
      </c>
      <c r="E463" s="121"/>
      <c r="F463" s="121"/>
      <c r="G463" s="122" t="str">
        <f>Pairings!B463</f>
        <v/>
      </c>
    </row>
    <row r="464" spans="1:7" x14ac:dyDescent="0.3">
      <c r="A464" s="121" t="str">
        <f>IF(ISNUMBER($G464),INDEX(PlayerDetails!$B:$B,VLOOKUP(ResultsInput!D464,TeamDeclarations!$B$3:$I$202,6+$G464)),"")</f>
        <v/>
      </c>
      <c r="B464" s="121" t="str">
        <f>IF(ISNUMBER($G464),INDEX(PlayerDetails!$B:$B,VLOOKUP(ResultsInput!E464,TeamDeclarations!$B$3:$I$202,6+$G464)),"")</f>
        <v/>
      </c>
      <c r="C464" s="121" t="str">
        <f>IF(ISNUMBER($G464),VLOOKUP(ResultsInput!C464,ResultsInput!$I$3:$L$6,4,FALSE),"")</f>
        <v/>
      </c>
      <c r="D464" s="121" t="str">
        <f t="shared" si="7"/>
        <v/>
      </c>
      <c r="E464" s="121"/>
      <c r="F464" s="121"/>
      <c r="G464" s="122" t="str">
        <f>Pairings!B464</f>
        <v/>
      </c>
    </row>
    <row r="465" spans="1:7" x14ac:dyDescent="0.3">
      <c r="A465" s="121" t="str">
        <f>IF(ISNUMBER($G465),INDEX(PlayerDetails!$B:$B,VLOOKUP(ResultsInput!D465,TeamDeclarations!$B$3:$I$202,6+$G465)),"")</f>
        <v/>
      </c>
      <c r="B465" s="121" t="str">
        <f>IF(ISNUMBER($G465),INDEX(PlayerDetails!$B:$B,VLOOKUP(ResultsInput!E465,TeamDeclarations!$B$3:$I$202,6+$G465)),"")</f>
        <v/>
      </c>
      <c r="C465" s="121" t="str">
        <f>IF(ISNUMBER($G465),VLOOKUP(ResultsInput!C465,ResultsInput!$I$3:$L$6,4,FALSE),"")</f>
        <v/>
      </c>
      <c r="D465" s="121" t="str">
        <f t="shared" si="7"/>
        <v/>
      </c>
      <c r="E465" s="121"/>
      <c r="F465" s="121"/>
      <c r="G465" s="122" t="str">
        <f>Pairings!B465</f>
        <v/>
      </c>
    </row>
    <row r="466" spans="1:7" x14ac:dyDescent="0.3">
      <c r="A466" s="121" t="str">
        <f>IF(ISNUMBER($G466),INDEX(PlayerDetails!$B:$B,VLOOKUP(ResultsInput!D466,TeamDeclarations!$B$3:$I$202,6+$G466)),"")</f>
        <v/>
      </c>
      <c r="B466" s="121" t="str">
        <f>IF(ISNUMBER($G466),INDEX(PlayerDetails!$B:$B,VLOOKUP(ResultsInput!E466,TeamDeclarations!$B$3:$I$202,6+$G466)),"")</f>
        <v/>
      </c>
      <c r="C466" s="121" t="str">
        <f>IF(ISNUMBER($G466),VLOOKUP(ResultsInput!C466,ResultsInput!$I$3:$L$6,4,FALSE),"")</f>
        <v/>
      </c>
      <c r="D466" s="121" t="str">
        <f t="shared" si="7"/>
        <v/>
      </c>
      <c r="E466" s="121"/>
      <c r="F466" s="121"/>
      <c r="G466" s="122" t="str">
        <f>Pairings!B466</f>
        <v/>
      </c>
    </row>
    <row r="467" spans="1:7" x14ac:dyDescent="0.3">
      <c r="A467" s="121" t="str">
        <f>IF(ISNUMBER($G467),INDEX(PlayerDetails!$B:$B,VLOOKUP(ResultsInput!D467,TeamDeclarations!$B$3:$I$202,6+$G467)),"")</f>
        <v/>
      </c>
      <c r="B467" s="121" t="str">
        <f>IF(ISNUMBER($G467),INDEX(PlayerDetails!$B:$B,VLOOKUP(ResultsInput!E467,TeamDeclarations!$B$3:$I$202,6+$G467)),"")</f>
        <v/>
      </c>
      <c r="C467" s="121" t="str">
        <f>IF(ISNUMBER($G467),VLOOKUP(ResultsInput!C467,ResultsInput!$I$3:$L$6,4,FALSE),"")</f>
        <v/>
      </c>
      <c r="D467" s="121" t="str">
        <f t="shared" si="7"/>
        <v/>
      </c>
      <c r="E467" s="121"/>
      <c r="F467" s="121"/>
      <c r="G467" s="122" t="str">
        <f>Pairings!B467</f>
        <v/>
      </c>
    </row>
    <row r="468" spans="1:7" x14ac:dyDescent="0.3">
      <c r="A468" s="121" t="str">
        <f>IF(ISNUMBER($G468),INDEX(PlayerDetails!$B:$B,VLOOKUP(ResultsInput!D468,TeamDeclarations!$B$3:$I$202,6+$G468)),"")</f>
        <v/>
      </c>
      <c r="B468" s="121" t="str">
        <f>IF(ISNUMBER($G468),INDEX(PlayerDetails!$B:$B,VLOOKUP(ResultsInput!E468,TeamDeclarations!$B$3:$I$202,6+$G468)),"")</f>
        <v/>
      </c>
      <c r="C468" s="121" t="str">
        <f>IF(ISNUMBER($G468),VLOOKUP(ResultsInput!C468,ResultsInput!$I$3:$L$6,4,FALSE),"")</f>
        <v/>
      </c>
      <c r="D468" s="121" t="str">
        <f t="shared" si="7"/>
        <v/>
      </c>
      <c r="E468" s="121"/>
      <c r="F468" s="121"/>
      <c r="G468" s="122" t="str">
        <f>Pairings!B468</f>
        <v/>
      </c>
    </row>
    <row r="469" spans="1:7" x14ac:dyDescent="0.3">
      <c r="A469" s="121" t="str">
        <f>IF(ISNUMBER($G469),INDEX(PlayerDetails!$B:$B,VLOOKUP(ResultsInput!D469,TeamDeclarations!$B$3:$I$202,6+$G469)),"")</f>
        <v/>
      </c>
      <c r="B469" s="121" t="str">
        <f>IF(ISNUMBER($G469),INDEX(PlayerDetails!$B:$B,VLOOKUP(ResultsInput!E469,TeamDeclarations!$B$3:$I$202,6+$G469)),"")</f>
        <v/>
      </c>
      <c r="C469" s="121" t="str">
        <f>IF(ISNUMBER($G469),VLOOKUP(ResultsInput!C469,ResultsInput!$I$3:$L$6,4,FALSE),"")</f>
        <v/>
      </c>
      <c r="D469" s="121" t="str">
        <f t="shared" si="7"/>
        <v/>
      </c>
      <c r="E469" s="121"/>
      <c r="F469" s="121"/>
      <c r="G469" s="122" t="str">
        <f>Pairings!B469</f>
        <v/>
      </c>
    </row>
  </sheetData>
  <sheetProtection sheet="1" objects="1" scenarios="1" formatCells="0" formatColumns="0" formatRows="0" deleteRows="0" sort="0" autoFilter="0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92D050"/>
  </sheetPr>
  <dimension ref="A1:B29"/>
  <sheetViews>
    <sheetView workbookViewId="0">
      <selection activeCell="B25" sqref="B25"/>
    </sheetView>
  </sheetViews>
  <sheetFormatPr defaultColWidth="9.1796875" defaultRowHeight="13.5" x14ac:dyDescent="0.3"/>
  <cols>
    <col min="1" max="1" width="9.1796875" style="124"/>
    <col min="2" max="2" width="18.81640625" style="124" customWidth="1"/>
    <col min="3" max="16384" width="9.1796875" style="124"/>
  </cols>
  <sheetData>
    <row r="1" spans="1:2" x14ac:dyDescent="0.3">
      <c r="A1" s="123" t="s">
        <v>705</v>
      </c>
      <c r="B1" s="123" t="s">
        <v>706</v>
      </c>
    </row>
    <row r="2" spans="1:2" x14ac:dyDescent="0.3">
      <c r="A2" s="123" t="s">
        <v>762</v>
      </c>
      <c r="B2" s="123" t="s">
        <v>763</v>
      </c>
    </row>
    <row r="3" spans="1:2" x14ac:dyDescent="0.3">
      <c r="A3" s="123" t="s">
        <v>707</v>
      </c>
      <c r="B3" s="123" t="s">
        <v>708</v>
      </c>
    </row>
    <row r="4" spans="1:2" x14ac:dyDescent="0.3">
      <c r="A4" s="123" t="s">
        <v>709</v>
      </c>
      <c r="B4" s="123" t="s">
        <v>710</v>
      </c>
    </row>
    <row r="5" spans="1:2" x14ac:dyDescent="0.3">
      <c r="A5" s="123" t="s">
        <v>711</v>
      </c>
      <c r="B5" s="123" t="s">
        <v>712</v>
      </c>
    </row>
    <row r="6" spans="1:2" x14ac:dyDescent="0.3">
      <c r="A6" s="123" t="s">
        <v>713</v>
      </c>
      <c r="B6" s="123" t="s">
        <v>714</v>
      </c>
    </row>
    <row r="7" spans="1:2" x14ac:dyDescent="0.3">
      <c r="A7" s="123" t="s">
        <v>715</v>
      </c>
      <c r="B7" s="123" t="s">
        <v>716</v>
      </c>
    </row>
    <row r="8" spans="1:2" x14ac:dyDescent="0.3">
      <c r="A8" s="123" t="s">
        <v>717</v>
      </c>
      <c r="B8" s="123" t="s">
        <v>718</v>
      </c>
    </row>
    <row r="9" spans="1:2" x14ac:dyDescent="0.3">
      <c r="A9" s="123" t="s">
        <v>719</v>
      </c>
      <c r="B9" s="123" t="s">
        <v>720</v>
      </c>
    </row>
    <row r="10" spans="1:2" x14ac:dyDescent="0.3">
      <c r="A10" s="123" t="s">
        <v>721</v>
      </c>
      <c r="B10" s="123" t="s">
        <v>722</v>
      </c>
    </row>
    <row r="11" spans="1:2" x14ac:dyDescent="0.3">
      <c r="A11" s="123" t="s">
        <v>723</v>
      </c>
      <c r="B11" s="123" t="s">
        <v>724</v>
      </c>
    </row>
    <row r="12" spans="1:2" x14ac:dyDescent="0.3">
      <c r="A12" s="123" t="s">
        <v>725</v>
      </c>
      <c r="B12" s="123" t="s">
        <v>726</v>
      </c>
    </row>
    <row r="13" spans="1:2" x14ac:dyDescent="0.3">
      <c r="A13" s="123" t="s">
        <v>727</v>
      </c>
      <c r="B13" s="123" t="s">
        <v>728</v>
      </c>
    </row>
    <row r="14" spans="1:2" x14ac:dyDescent="0.3">
      <c r="A14" s="123" t="s">
        <v>729</v>
      </c>
      <c r="B14" s="123" t="s">
        <v>730</v>
      </c>
    </row>
    <row r="15" spans="1:2" x14ac:dyDescent="0.3">
      <c r="A15" s="123" t="s">
        <v>731</v>
      </c>
      <c r="B15" s="123" t="s">
        <v>732</v>
      </c>
    </row>
    <row r="16" spans="1:2" x14ac:dyDescent="0.3">
      <c r="A16" s="123" t="s">
        <v>733</v>
      </c>
      <c r="B16" s="123" t="s">
        <v>734</v>
      </c>
    </row>
    <row r="17" spans="1:2" x14ac:dyDescent="0.3">
      <c r="A17" s="123" t="s">
        <v>735</v>
      </c>
      <c r="B17" s="123" t="s">
        <v>736</v>
      </c>
    </row>
    <row r="18" spans="1:2" x14ac:dyDescent="0.3">
      <c r="A18" s="123" t="s">
        <v>737</v>
      </c>
      <c r="B18" s="123" t="s">
        <v>738</v>
      </c>
    </row>
    <row r="19" spans="1:2" x14ac:dyDescent="0.3">
      <c r="A19" s="123" t="s">
        <v>739</v>
      </c>
      <c r="B19" s="123" t="s">
        <v>740</v>
      </c>
    </row>
    <row r="20" spans="1:2" x14ac:dyDescent="0.3">
      <c r="A20" s="123" t="s">
        <v>760</v>
      </c>
      <c r="B20" s="123" t="s">
        <v>761</v>
      </c>
    </row>
    <row r="21" spans="1:2" x14ac:dyDescent="0.3">
      <c r="A21" s="123" t="s">
        <v>741</v>
      </c>
      <c r="B21" s="123" t="s">
        <v>742</v>
      </c>
    </row>
    <row r="22" spans="1:2" x14ac:dyDescent="0.3">
      <c r="A22" s="123" t="s">
        <v>743</v>
      </c>
      <c r="B22" s="123" t="s">
        <v>744</v>
      </c>
    </row>
    <row r="23" spans="1:2" x14ac:dyDescent="0.3">
      <c r="A23" s="123" t="s">
        <v>745</v>
      </c>
      <c r="B23" s="123" t="s">
        <v>746</v>
      </c>
    </row>
    <row r="24" spans="1:2" x14ac:dyDescent="0.3">
      <c r="A24" s="123" t="s">
        <v>747</v>
      </c>
      <c r="B24" s="123" t="s">
        <v>748</v>
      </c>
    </row>
    <row r="25" spans="1:2" x14ac:dyDescent="0.3">
      <c r="A25" s="123" t="s">
        <v>749</v>
      </c>
      <c r="B25" s="123" t="s">
        <v>750</v>
      </c>
    </row>
    <row r="26" spans="1:2" x14ac:dyDescent="0.3">
      <c r="A26" s="123" t="s">
        <v>751</v>
      </c>
      <c r="B26" s="123" t="s">
        <v>752</v>
      </c>
    </row>
    <row r="27" spans="1:2" x14ac:dyDescent="0.3">
      <c r="A27" s="123" t="s">
        <v>753</v>
      </c>
      <c r="B27" s="123" t="s">
        <v>754</v>
      </c>
    </row>
    <row r="28" spans="1:2" x14ac:dyDescent="0.3">
      <c r="A28" s="123" t="s">
        <v>755</v>
      </c>
      <c r="B28" s="123" t="s">
        <v>756</v>
      </c>
    </row>
    <row r="29" spans="1:2" x14ac:dyDescent="0.3">
      <c r="A29" s="123" t="s">
        <v>757</v>
      </c>
      <c r="B29" s="123" t="s">
        <v>758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3"/>
  </sheetPr>
  <dimension ref="A1:E27"/>
  <sheetViews>
    <sheetView zoomScaleNormal="100" workbookViewId="0">
      <pane ySplit="1" topLeftCell="A2" activePane="bottomLeft" state="frozen"/>
      <selection activeCell="B1" sqref="B1"/>
      <selection pane="bottomLeft" activeCell="C2" sqref="C2"/>
    </sheetView>
  </sheetViews>
  <sheetFormatPr defaultColWidth="21.81640625" defaultRowHeight="23" x14ac:dyDescent="0.45"/>
  <cols>
    <col min="1" max="1" width="5.7265625" style="126" customWidth="1"/>
    <col min="2" max="2" width="17" style="2" customWidth="1"/>
    <col min="3" max="3" width="37" style="1" customWidth="1"/>
    <col min="4" max="4" width="18.54296875" style="2" bestFit="1" customWidth="1"/>
    <col min="5" max="5" width="22" style="1" bestFit="1" customWidth="1"/>
    <col min="6" max="6" width="15.453125" style="1" customWidth="1"/>
    <col min="7" max="7" width="12.453125" style="1" customWidth="1"/>
    <col min="8" max="16384" width="21.81640625" style="1"/>
  </cols>
  <sheetData>
    <row r="1" spans="1:5" x14ac:dyDescent="0.45">
      <c r="B1" s="3"/>
      <c r="C1" s="4" t="s">
        <v>191</v>
      </c>
      <c r="D1" s="3" t="s">
        <v>5</v>
      </c>
      <c r="E1" s="3" t="s">
        <v>6</v>
      </c>
    </row>
    <row r="2" spans="1:5" x14ac:dyDescent="0.45">
      <c r="A2" s="126">
        <v>1</v>
      </c>
      <c r="B2" s="2" t="s">
        <v>7</v>
      </c>
      <c r="C2" s="5"/>
      <c r="D2" s="2">
        <f ca="1">IF(A2&gt;teams,"",OFFSET(TeamResults!$M$3,rounds-2+MATCH(B2,TeamResults!A:A,0),0))</f>
        <v>0</v>
      </c>
      <c r="E2" s="2">
        <f t="shared" ref="E2:E21" ca="1" si="0">IF(A2&gt;teams,"",RANK(D2,OFFSET($D$1,1,0,teams,1)))</f>
        <v>1</v>
      </c>
    </row>
    <row r="3" spans="1:5" x14ac:dyDescent="0.45">
      <c r="A3" s="126">
        <v>2</v>
      </c>
      <c r="B3" s="2" t="s">
        <v>8</v>
      </c>
      <c r="C3" s="5"/>
      <c r="D3" s="2">
        <f ca="1">IF(A3&gt;teams,"",OFFSET(TeamResults!$M$3,rounds-2+MATCH(B3,TeamResults!A:A,0),0))</f>
        <v>0</v>
      </c>
      <c r="E3" s="2">
        <f t="shared" ca="1" si="0"/>
        <v>1</v>
      </c>
    </row>
    <row r="4" spans="1:5" x14ac:dyDescent="0.45">
      <c r="A4" s="126">
        <v>3</v>
      </c>
      <c r="B4" s="2" t="s">
        <v>9</v>
      </c>
      <c r="C4" s="5"/>
      <c r="D4" s="2">
        <f ca="1">IF(A4&gt;teams,"",OFFSET(TeamResults!$M$3,rounds-2+MATCH(B4,TeamResults!A:A,0),0))</f>
        <v>0</v>
      </c>
      <c r="E4" s="2">
        <f t="shared" ca="1" si="0"/>
        <v>1</v>
      </c>
    </row>
    <row r="5" spans="1:5" x14ac:dyDescent="0.45">
      <c r="A5" s="126">
        <v>4</v>
      </c>
      <c r="B5" s="2" t="s">
        <v>10</v>
      </c>
      <c r="C5" s="5"/>
      <c r="D5" s="2">
        <f ca="1">IF(A5&gt;teams,"",OFFSET(TeamResults!$M$3,rounds-2+MATCH(B5,TeamResults!A:A,0),0))</f>
        <v>0</v>
      </c>
      <c r="E5" s="2">
        <f t="shared" ca="1" si="0"/>
        <v>1</v>
      </c>
    </row>
    <row r="6" spans="1:5" x14ac:dyDescent="0.45">
      <c r="A6" s="126">
        <v>5</v>
      </c>
      <c r="B6" s="2" t="s">
        <v>11</v>
      </c>
      <c r="C6" s="5"/>
      <c r="D6" s="2">
        <f ca="1">IF(A6&gt;teams,"",OFFSET(TeamResults!$M$3,rounds-2+MATCH(B6,TeamResults!A:A,0),0))</f>
        <v>0</v>
      </c>
      <c r="E6" s="2">
        <f t="shared" ca="1" si="0"/>
        <v>1</v>
      </c>
    </row>
    <row r="7" spans="1:5" x14ac:dyDescent="0.45">
      <c r="A7" s="126">
        <v>6</v>
      </c>
      <c r="B7" s="2" t="s">
        <v>12</v>
      </c>
      <c r="C7" s="5"/>
      <c r="D7" s="2">
        <f ca="1">IF(A7&gt;teams,"",OFFSET(TeamResults!$M$3,rounds-2+MATCH(B7,TeamResults!A:A,0),0))</f>
        <v>0</v>
      </c>
      <c r="E7" s="2">
        <f t="shared" ca="1" si="0"/>
        <v>1</v>
      </c>
    </row>
    <row r="8" spans="1:5" x14ac:dyDescent="0.45">
      <c r="A8" s="126">
        <v>7</v>
      </c>
      <c r="B8" s="2" t="s">
        <v>13</v>
      </c>
      <c r="C8" s="5"/>
      <c r="D8" s="2" t="str">
        <f ca="1">IF(A8&gt;teams,"",OFFSET(TeamResults!$M$3,rounds-2+MATCH(B8,TeamResults!A:A,0),0))</f>
        <v/>
      </c>
      <c r="E8" s="2" t="str">
        <f t="shared" ca="1" si="0"/>
        <v/>
      </c>
    </row>
    <row r="9" spans="1:5" x14ac:dyDescent="0.45">
      <c r="A9" s="126">
        <v>8</v>
      </c>
      <c r="B9" s="2" t="s">
        <v>14</v>
      </c>
      <c r="C9" s="5"/>
      <c r="D9" s="2" t="str">
        <f ca="1">IF(A9&gt;teams,"",OFFSET(TeamResults!$M$3,rounds-2+MATCH(B9,TeamResults!A:A,0),0))</f>
        <v/>
      </c>
      <c r="E9" s="2" t="str">
        <f t="shared" ca="1" si="0"/>
        <v/>
      </c>
    </row>
    <row r="10" spans="1:5" x14ac:dyDescent="0.45">
      <c r="A10" s="126">
        <v>9</v>
      </c>
      <c r="B10" s="2" t="s">
        <v>15</v>
      </c>
      <c r="C10" s="5"/>
      <c r="D10" s="2" t="str">
        <f ca="1">IF(A10&gt;teams,"",OFFSET(TeamResults!$M$3,rounds-2+MATCH(B10,TeamResults!A:A,0),0))</f>
        <v/>
      </c>
      <c r="E10" s="2" t="str">
        <f t="shared" ca="1" si="0"/>
        <v/>
      </c>
    </row>
    <row r="11" spans="1:5" x14ac:dyDescent="0.45">
      <c r="A11" s="126">
        <v>10</v>
      </c>
      <c r="B11" s="2" t="s">
        <v>16</v>
      </c>
      <c r="C11" s="5"/>
      <c r="D11" s="2" t="str">
        <f ca="1">IF(A11&gt;teams,"",OFFSET(TeamResults!$M$3,rounds-2+MATCH(B11,TeamResults!A:A,0),0))</f>
        <v/>
      </c>
      <c r="E11" s="2" t="str">
        <f t="shared" ca="1" si="0"/>
        <v/>
      </c>
    </row>
    <row r="12" spans="1:5" x14ac:dyDescent="0.45">
      <c r="A12" s="126">
        <v>11</v>
      </c>
      <c r="B12" s="2" t="s">
        <v>17</v>
      </c>
      <c r="C12" s="5"/>
      <c r="D12" s="2" t="str">
        <f ca="1">IF(A12&gt;teams,"",OFFSET(TeamResults!$M$3,rounds-2+MATCH(B12,TeamResults!A:A,0),0))</f>
        <v/>
      </c>
      <c r="E12" s="2" t="str">
        <f t="shared" ca="1" si="0"/>
        <v/>
      </c>
    </row>
    <row r="13" spans="1:5" x14ac:dyDescent="0.45">
      <c r="A13" s="126">
        <v>12</v>
      </c>
      <c r="B13" s="2" t="s">
        <v>18</v>
      </c>
      <c r="C13" s="5"/>
      <c r="D13" s="2" t="str">
        <f ca="1">IF(A13&gt;teams,"",OFFSET(TeamResults!$M$3,rounds-2+MATCH(B13,TeamResults!A:A,0),0))</f>
        <v/>
      </c>
      <c r="E13" s="2" t="str">
        <f t="shared" ca="1" si="0"/>
        <v/>
      </c>
    </row>
    <row r="14" spans="1:5" x14ac:dyDescent="0.45">
      <c r="A14" s="126">
        <v>13</v>
      </c>
      <c r="B14" s="2" t="s">
        <v>19</v>
      </c>
      <c r="C14" s="5"/>
      <c r="D14" s="2" t="str">
        <f ca="1">IF(A14&gt;teams,"",OFFSET(TeamResults!$M$3,rounds-2+MATCH(B14,TeamResults!A:A,0),0))</f>
        <v/>
      </c>
      <c r="E14" s="2" t="str">
        <f t="shared" ca="1" si="0"/>
        <v/>
      </c>
    </row>
    <row r="15" spans="1:5" x14ac:dyDescent="0.45">
      <c r="A15" s="126">
        <v>14</v>
      </c>
      <c r="B15" s="2" t="s">
        <v>20</v>
      </c>
      <c r="C15" s="5"/>
      <c r="D15" s="2" t="str">
        <f ca="1">IF(A15&gt;teams,"",OFFSET(TeamResults!$M$3,rounds-2+MATCH(B15,TeamResults!A:A,0),0))</f>
        <v/>
      </c>
      <c r="E15" s="2" t="str">
        <f t="shared" ca="1" si="0"/>
        <v/>
      </c>
    </row>
    <row r="16" spans="1:5" x14ac:dyDescent="0.45">
      <c r="A16" s="126">
        <v>15</v>
      </c>
      <c r="B16" s="2" t="s">
        <v>186</v>
      </c>
      <c r="C16" s="5"/>
      <c r="D16" s="2" t="str">
        <f ca="1">IF(A16&gt;teams,"",OFFSET(TeamResults!$M$3,rounds-2+MATCH(B16,TeamResults!A:A,0),0))</f>
        <v/>
      </c>
      <c r="E16" s="2" t="str">
        <f t="shared" ca="1" si="0"/>
        <v/>
      </c>
    </row>
    <row r="17" spans="1:5" x14ac:dyDescent="0.45">
      <c r="A17" s="126">
        <v>16</v>
      </c>
      <c r="B17" s="2" t="s">
        <v>185</v>
      </c>
      <c r="C17" s="5"/>
      <c r="D17" s="2" t="str">
        <f ca="1">IF(A17&gt;teams,"",OFFSET(TeamResults!$M$3,rounds-2+MATCH(B17,TeamResults!A:A,0),0))</f>
        <v/>
      </c>
      <c r="E17" s="2" t="str">
        <f t="shared" ca="1" si="0"/>
        <v/>
      </c>
    </row>
    <row r="18" spans="1:5" x14ac:dyDescent="0.45">
      <c r="A18" s="126">
        <v>17</v>
      </c>
      <c r="B18" s="2" t="s">
        <v>187</v>
      </c>
      <c r="C18" s="5"/>
      <c r="D18" s="2" t="str">
        <f ca="1">IF(A18&gt;teams,"",OFFSET(TeamResults!$M$3,rounds-2+MATCH(B18,TeamResults!A:A,0),0))</f>
        <v/>
      </c>
      <c r="E18" s="2" t="str">
        <f t="shared" ca="1" si="0"/>
        <v/>
      </c>
    </row>
    <row r="19" spans="1:5" x14ac:dyDescent="0.45">
      <c r="A19" s="126">
        <v>18</v>
      </c>
      <c r="B19" s="2" t="s">
        <v>188</v>
      </c>
      <c r="C19" s="5"/>
      <c r="D19" s="2" t="str">
        <f ca="1">IF(A19&gt;teams,"",OFFSET(TeamResults!$M$3,rounds-2+MATCH(B19,TeamResults!A:A,0),0))</f>
        <v/>
      </c>
      <c r="E19" s="2" t="str">
        <f t="shared" ca="1" si="0"/>
        <v/>
      </c>
    </row>
    <row r="20" spans="1:5" x14ac:dyDescent="0.45">
      <c r="A20" s="126">
        <v>19</v>
      </c>
      <c r="B20" s="2" t="s">
        <v>189</v>
      </c>
      <c r="C20" s="5"/>
      <c r="D20" s="2" t="str">
        <f ca="1">IF(A20&gt;teams,"",OFFSET(TeamResults!$M$3,rounds-2+MATCH(B20,TeamResults!A:A,0),0))</f>
        <v/>
      </c>
      <c r="E20" s="2" t="str">
        <f t="shared" ca="1" si="0"/>
        <v/>
      </c>
    </row>
    <row r="21" spans="1:5" x14ac:dyDescent="0.45">
      <c r="A21" s="126">
        <v>20</v>
      </c>
      <c r="B21" s="2" t="s">
        <v>190</v>
      </c>
      <c r="C21" s="5"/>
      <c r="D21" s="2" t="str">
        <f ca="1">IF(A21&gt;teams,"",OFFSET(TeamResults!$M$3,rounds-2+MATCH(B21,TeamResults!A:A,0),0))</f>
        <v/>
      </c>
      <c r="E21" s="2" t="str">
        <f t="shared" ca="1" si="0"/>
        <v/>
      </c>
    </row>
    <row r="22" spans="1:5" x14ac:dyDescent="0.45">
      <c r="A22" s="126">
        <v>21</v>
      </c>
      <c r="B22" s="2" t="s">
        <v>212</v>
      </c>
      <c r="C22" s="5"/>
      <c r="D22" s="2" t="str">
        <f ca="1">IF(A22&gt;teams,"",OFFSET(TeamResults!$M$3,rounds-2+MATCH(B22,TeamResults!A:A,0),0))</f>
        <v/>
      </c>
      <c r="E22" s="2" t="str">
        <f t="shared" ref="E22:E27" ca="1" si="1">IF(A22&gt;teams,"",RANK(D22,OFFSET($D$1,1,0,teams,1)))</f>
        <v/>
      </c>
    </row>
    <row r="23" spans="1:5" x14ac:dyDescent="0.45">
      <c r="A23" s="126">
        <v>22</v>
      </c>
      <c r="B23" s="2" t="s">
        <v>213</v>
      </c>
      <c r="C23" s="5"/>
      <c r="D23" s="2" t="str">
        <f ca="1">IF(A23&gt;teams,"",OFFSET(TeamResults!$M$3,rounds-2+MATCH(B23,TeamResults!A:A,0),0))</f>
        <v/>
      </c>
      <c r="E23" s="2" t="str">
        <f t="shared" ca="1" si="1"/>
        <v/>
      </c>
    </row>
    <row r="24" spans="1:5" x14ac:dyDescent="0.45">
      <c r="A24" s="126">
        <v>23</v>
      </c>
      <c r="B24" s="2" t="s">
        <v>214</v>
      </c>
      <c r="C24" s="5"/>
      <c r="D24" s="2" t="str">
        <f ca="1">IF(A24&gt;teams,"",OFFSET(TeamResults!$M$3,rounds-2+MATCH(B24,TeamResults!A:A,0),0))</f>
        <v/>
      </c>
      <c r="E24" s="2" t="str">
        <f t="shared" ca="1" si="1"/>
        <v/>
      </c>
    </row>
    <row r="25" spans="1:5" x14ac:dyDescent="0.45">
      <c r="A25" s="126">
        <v>24</v>
      </c>
      <c r="B25" s="2" t="s">
        <v>215</v>
      </c>
      <c r="C25" s="5"/>
      <c r="D25" s="2" t="str">
        <f ca="1">IF(A25&gt;teams,"",OFFSET(TeamResults!$M$3,rounds-2+MATCH(B25,TeamResults!A:A,0),0))</f>
        <v/>
      </c>
      <c r="E25" s="2" t="str">
        <f t="shared" ca="1" si="1"/>
        <v/>
      </c>
    </row>
    <row r="26" spans="1:5" x14ac:dyDescent="0.45">
      <c r="A26" s="126">
        <v>25</v>
      </c>
      <c r="B26" s="2" t="s">
        <v>216</v>
      </c>
      <c r="C26" s="5"/>
      <c r="D26" s="2" t="str">
        <f ca="1">IF(A26&gt;teams,"",OFFSET(TeamResults!$M$3,rounds-2+MATCH(B26,TeamResults!A:A,0),0))</f>
        <v/>
      </c>
      <c r="E26" s="2" t="str">
        <f t="shared" ca="1" si="1"/>
        <v/>
      </c>
    </row>
    <row r="27" spans="1:5" x14ac:dyDescent="0.45">
      <c r="A27" s="126">
        <v>26</v>
      </c>
      <c r="B27" s="2" t="s">
        <v>217</v>
      </c>
      <c r="C27" s="5"/>
      <c r="D27" s="2" t="str">
        <f ca="1">IF(A27&gt;teams,"",OFFSET(TeamResults!$M$3,rounds-2+MATCH(B27,TeamResults!A:A,0),0))</f>
        <v/>
      </c>
      <c r="E27" s="2" t="str">
        <f t="shared" ca="1" si="1"/>
        <v/>
      </c>
    </row>
  </sheetData>
  <sheetProtection sheet="1" objects="1" scenarios="1" formatCells="0" formatColumns="0" formatRows="0" sort="0" autoFilter="0"/>
  <autoFilter ref="B1:E21" xr:uid="{00000000-0009-0000-0000-000001000000}">
    <sortState xmlns:xlrd2="http://schemas.microsoft.com/office/spreadsheetml/2017/richdata2" ref="B2:E21">
      <sortCondition ref="B1:B21"/>
    </sortState>
  </autoFilter>
  <phoneticPr fontId="9" type="noConversion"/>
  <pageMargins left="0.52013888888888893" right="0.52013888888888893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340"/>
  <sheetViews>
    <sheetView topLeftCell="A288" zoomScaleNormal="100" workbookViewId="0">
      <selection activeCell="A333" sqref="A333:XFD334"/>
    </sheetView>
  </sheetViews>
  <sheetFormatPr defaultColWidth="9.1796875" defaultRowHeight="15" x14ac:dyDescent="0.3"/>
  <cols>
    <col min="1" max="1" width="4.1796875" style="6" customWidth="1"/>
    <col min="2" max="2" width="32.7265625" style="7" customWidth="1"/>
    <col min="3" max="12" width="7.7265625" style="6" customWidth="1"/>
    <col min="13" max="16384" width="9.1796875" style="6"/>
  </cols>
  <sheetData>
    <row r="1" spans="1:13" hidden="1" x14ac:dyDescent="0.3">
      <c r="C1" s="8">
        <v>1</v>
      </c>
      <c r="D1" s="8">
        <v>2</v>
      </c>
      <c r="E1" s="8">
        <v>3</v>
      </c>
      <c r="F1" s="8">
        <v>4</v>
      </c>
      <c r="G1" s="8">
        <v>5</v>
      </c>
      <c r="H1" s="8">
        <v>6</v>
      </c>
      <c r="I1" s="8">
        <v>7</v>
      </c>
      <c r="J1" s="8">
        <v>8</v>
      </c>
      <c r="K1" s="8">
        <v>9</v>
      </c>
      <c r="L1" s="8">
        <v>10</v>
      </c>
    </row>
    <row r="2" spans="1:13" ht="15.5" thickBot="1" x14ac:dyDescent="0.35">
      <c r="C2" s="8"/>
      <c r="D2" s="8"/>
      <c r="E2" s="8"/>
      <c r="F2" s="8"/>
      <c r="G2" s="8"/>
      <c r="H2" s="8"/>
      <c r="I2" s="8"/>
      <c r="J2" s="8"/>
      <c r="K2" s="8"/>
      <c r="L2" s="8"/>
    </row>
    <row r="3" spans="1:13" s="9" customFormat="1" ht="15.5" thickBot="1" x14ac:dyDescent="0.35">
      <c r="A3" s="9" t="s">
        <v>7</v>
      </c>
      <c r="B3" s="10">
        <f>VLOOKUP(A3,TeamLookup,2,FALSE)</f>
        <v>0</v>
      </c>
      <c r="C3" s="11" t="str">
        <f t="shared" ref="C3:L3" si="0">$A3&amp;"."&amp;TEXT(C$1,"00")</f>
        <v>A.01</v>
      </c>
      <c r="D3" s="12" t="str">
        <f t="shared" si="0"/>
        <v>A.02</v>
      </c>
      <c r="E3" s="12" t="str">
        <f t="shared" si="0"/>
        <v>A.03</v>
      </c>
      <c r="F3" s="12" t="str">
        <f t="shared" si="0"/>
        <v>A.04</v>
      </c>
      <c r="G3" s="12" t="str">
        <f t="shared" si="0"/>
        <v>A.05</v>
      </c>
      <c r="H3" s="12" t="str">
        <f t="shared" si="0"/>
        <v>A.06</v>
      </c>
      <c r="I3" s="12" t="str">
        <f t="shared" si="0"/>
        <v>A.07</v>
      </c>
      <c r="J3" s="12" t="str">
        <f t="shared" si="0"/>
        <v>A.08</v>
      </c>
      <c r="K3" s="12" t="str">
        <f t="shared" si="0"/>
        <v>A.09</v>
      </c>
      <c r="L3" s="12" t="str">
        <f t="shared" si="0"/>
        <v>A.10</v>
      </c>
      <c r="M3" s="13" t="s">
        <v>21</v>
      </c>
    </row>
    <row r="4" spans="1:13" ht="9" customHeight="1" x14ac:dyDescent="0.3">
      <c r="C4" s="14" t="str">
        <f t="shared" ref="C4:L4" ca="1" si="1">IF(ISNA(C9),"B","W")</f>
        <v>B</v>
      </c>
      <c r="D4" s="15" t="str">
        <f t="shared" ca="1" si="1"/>
        <v>B</v>
      </c>
      <c r="E4" s="15" t="str">
        <f t="shared" ca="1" si="1"/>
        <v>B</v>
      </c>
      <c r="F4" s="15" t="str">
        <f t="shared" ca="1" si="1"/>
        <v>W</v>
      </c>
      <c r="G4" s="15" t="str">
        <f t="shared" ca="1" si="1"/>
        <v>W</v>
      </c>
      <c r="H4" s="15" t="str">
        <f t="shared" ca="1" si="1"/>
        <v>W</v>
      </c>
      <c r="I4" s="15" t="str">
        <f t="shared" ca="1" si="1"/>
        <v>W</v>
      </c>
      <c r="J4" s="15" t="str">
        <f t="shared" ca="1" si="1"/>
        <v>B</v>
      </c>
      <c r="K4" s="15" t="str">
        <f t="shared" ca="1" si="1"/>
        <v>B</v>
      </c>
      <c r="L4" s="15" t="str">
        <f t="shared" ca="1" si="1"/>
        <v>W</v>
      </c>
      <c r="M4" s="16"/>
    </row>
    <row r="5" spans="1:13" x14ac:dyDescent="0.3">
      <c r="B5" s="7" t="s">
        <v>22</v>
      </c>
      <c r="C5" s="17" t="str">
        <f t="shared" ref="C5:L5" ca="1" si="2">IF(ISNA(C9),C10,C9)</f>
        <v>F.01</v>
      </c>
      <c r="D5" s="18" t="str">
        <f t="shared" ca="1" si="2"/>
        <v>F.02</v>
      </c>
      <c r="E5" s="18" t="str">
        <f t="shared" ca="1" si="2"/>
        <v>C.03</v>
      </c>
      <c r="F5" s="18" t="str">
        <f t="shared" ca="1" si="2"/>
        <v>E.04</v>
      </c>
      <c r="G5" s="18" t="str">
        <f t="shared" ca="1" si="2"/>
        <v>B.05</v>
      </c>
      <c r="H5" s="18" t="str">
        <f t="shared" ca="1" si="2"/>
        <v>C.06</v>
      </c>
      <c r="I5" s="18" t="str">
        <f t="shared" ca="1" si="2"/>
        <v>D.07</v>
      </c>
      <c r="J5" s="18" t="str">
        <f t="shared" ca="1" si="2"/>
        <v>C.08</v>
      </c>
      <c r="K5" s="18" t="str">
        <f t="shared" ca="1" si="2"/>
        <v>F.09</v>
      </c>
      <c r="L5" s="18" t="str">
        <f t="shared" ca="1" si="2"/>
        <v>D.10</v>
      </c>
      <c r="M5" s="19"/>
    </row>
    <row r="6" spans="1:13" ht="9" customHeight="1" x14ac:dyDescent="0.3">
      <c r="C6" s="20" t="str">
        <f t="shared" ref="C6:L6" ca="1" si="3">IF(ISNA(C11),"B","W")</f>
        <v>W</v>
      </c>
      <c r="D6" s="21" t="str">
        <f t="shared" ca="1" si="3"/>
        <v>W</v>
      </c>
      <c r="E6" s="21" t="str">
        <f t="shared" ca="1" si="3"/>
        <v>W</v>
      </c>
      <c r="F6" s="21" t="str">
        <f t="shared" ca="1" si="3"/>
        <v>B</v>
      </c>
      <c r="G6" s="21" t="str">
        <f t="shared" ca="1" si="3"/>
        <v>B</v>
      </c>
      <c r="H6" s="21" t="str">
        <f t="shared" ca="1" si="3"/>
        <v>B</v>
      </c>
      <c r="I6" s="21" t="str">
        <f t="shared" ca="1" si="3"/>
        <v>B</v>
      </c>
      <c r="J6" s="21" t="str">
        <f t="shared" ca="1" si="3"/>
        <v>W</v>
      </c>
      <c r="K6" s="21" t="str">
        <f t="shared" ca="1" si="3"/>
        <v>W</v>
      </c>
      <c r="L6" s="21" t="str">
        <f t="shared" ca="1" si="3"/>
        <v>B</v>
      </c>
      <c r="M6" s="16"/>
    </row>
    <row r="7" spans="1:13" ht="15.5" thickBot="1" x14ac:dyDescent="0.35">
      <c r="B7" s="7" t="s">
        <v>23</v>
      </c>
      <c r="C7" s="17" t="str">
        <f t="shared" ref="C7:L7" ca="1" si="4">IF(ISNA(C11),C12,C11)</f>
        <v>B.01</v>
      </c>
      <c r="D7" s="18" t="str">
        <f t="shared" ca="1" si="4"/>
        <v>E.02</v>
      </c>
      <c r="E7" s="18" t="str">
        <f t="shared" ca="1" si="4"/>
        <v>B.03</v>
      </c>
      <c r="F7" s="18" t="str">
        <f t="shared" ca="1" si="4"/>
        <v>D.04</v>
      </c>
      <c r="G7" s="18" t="str">
        <f t="shared" ca="1" si="4"/>
        <v>E.05</v>
      </c>
      <c r="H7" s="18" t="str">
        <f t="shared" ca="1" si="4"/>
        <v>F.06</v>
      </c>
      <c r="I7" s="18" t="str">
        <f t="shared" ca="1" si="4"/>
        <v>B.07</v>
      </c>
      <c r="J7" s="18" t="str">
        <f t="shared" ca="1" si="4"/>
        <v>E.08</v>
      </c>
      <c r="K7" s="18" t="str">
        <f t="shared" ca="1" si="4"/>
        <v>C.09</v>
      </c>
      <c r="L7" s="18" t="str">
        <f t="shared" ca="1" si="4"/>
        <v>F.10</v>
      </c>
      <c r="M7" s="19"/>
    </row>
    <row r="8" spans="1:13" ht="18" customHeight="1" thickBot="1" x14ac:dyDescent="0.35">
      <c r="B8" s="7" t="s">
        <v>21</v>
      </c>
      <c r="C8" s="22"/>
      <c r="D8" s="23"/>
      <c r="E8" s="23"/>
      <c r="F8" s="23"/>
      <c r="G8" s="23"/>
      <c r="H8" s="23"/>
      <c r="I8" s="23"/>
      <c r="J8" s="23"/>
      <c r="K8" s="23"/>
      <c r="L8" s="23"/>
      <c r="M8" s="24"/>
    </row>
    <row r="9" spans="1:13" ht="15.65" hidden="1" customHeight="1" x14ac:dyDescent="0.3">
      <c r="B9" s="7">
        <v>1</v>
      </c>
      <c r="C9" s="25" t="e">
        <f ca="1">VLOOKUP(C3,OFFSET(Pairings!$D$2,($B9-1)*gamesPerRound,0,gamesPerRound,2),2,FALSE)</f>
        <v>#N/A</v>
      </c>
      <c r="D9" s="25" t="e">
        <f ca="1">VLOOKUP(D3,OFFSET(Pairings!$D$2,($B9-1)*gamesPerRound,0,gamesPerRound,2),2,FALSE)</f>
        <v>#N/A</v>
      </c>
      <c r="E9" s="25" t="e">
        <f ca="1">VLOOKUP(E3,OFFSET(Pairings!$D$2,($B9-1)*gamesPerRound,0,gamesPerRound,2),2,FALSE)</f>
        <v>#N/A</v>
      </c>
      <c r="F9" s="25" t="str">
        <f ca="1">VLOOKUP(F3,OFFSET(Pairings!$D$2,($B9-1)*gamesPerRound,0,gamesPerRound,2),2,FALSE)</f>
        <v>E.04</v>
      </c>
      <c r="G9" s="25" t="str">
        <f ca="1">VLOOKUP(G3,OFFSET(Pairings!$D$2,($B9-1)*gamesPerRound,0,gamesPerRound,2),2,FALSE)</f>
        <v>B.05</v>
      </c>
      <c r="H9" s="25" t="str">
        <f ca="1">VLOOKUP(H3,OFFSET(Pairings!$D$2,($B9-1)*gamesPerRound,0,gamesPerRound,2),2,FALSE)</f>
        <v>C.06</v>
      </c>
      <c r="I9" s="25" t="str">
        <f ca="1">VLOOKUP(I3,OFFSET(Pairings!$D$2,($B9-1)*gamesPerRound,0,gamesPerRound,2),2,FALSE)</f>
        <v>D.07</v>
      </c>
      <c r="J9" s="25" t="e">
        <f ca="1">VLOOKUP(J3,OFFSET(Pairings!$D$2,($B9-1)*gamesPerRound,0,gamesPerRound,2),2,FALSE)</f>
        <v>#N/A</v>
      </c>
      <c r="K9" s="25" t="e">
        <f ca="1">VLOOKUP(K3,OFFSET(Pairings!$D$2,($B9-1)*gamesPerRound,0,gamesPerRound,2),2,FALSE)</f>
        <v>#N/A</v>
      </c>
      <c r="L9" s="25" t="str">
        <f ca="1">VLOOKUP(L3,OFFSET(Pairings!$D$2,($B9-1)*gamesPerRound,0,gamesPerRound,2),2,FALSE)</f>
        <v>D.10</v>
      </c>
    </row>
    <row r="10" spans="1:13" ht="15.75" hidden="1" customHeight="1" x14ac:dyDescent="0.3">
      <c r="B10" s="7">
        <v>1</v>
      </c>
      <c r="C10" s="25" t="str">
        <f ca="1">VLOOKUP(C3,OFFSET(Pairings!$E$2,($B10-1)*gamesPerRound,0,gamesPerRound,4),4,FALSE)</f>
        <v>F.01</v>
      </c>
      <c r="D10" s="25" t="str">
        <f ca="1">VLOOKUP(D3,OFFSET(Pairings!$E$2,($B10-1)*gamesPerRound,0,gamesPerRound,4),4,FALSE)</f>
        <v>F.02</v>
      </c>
      <c r="E10" s="25" t="str">
        <f ca="1">VLOOKUP(E3,OFFSET(Pairings!$E$2,($B10-1)*gamesPerRound,0,gamesPerRound,4),4,FALSE)</f>
        <v>C.03</v>
      </c>
      <c r="F10" s="25" t="e">
        <f ca="1">VLOOKUP(F3,OFFSET(Pairings!$E$2,($B10-1)*gamesPerRound,0,gamesPerRound,4),4,FALSE)</f>
        <v>#N/A</v>
      </c>
      <c r="G10" s="25" t="e">
        <f ca="1">VLOOKUP(G3,OFFSET(Pairings!$E$2,($B10-1)*gamesPerRound,0,gamesPerRound,4),4,FALSE)</f>
        <v>#N/A</v>
      </c>
      <c r="H10" s="25" t="e">
        <f ca="1">VLOOKUP(H3,OFFSET(Pairings!$E$2,($B10-1)*gamesPerRound,0,gamesPerRound,4),4,FALSE)</f>
        <v>#N/A</v>
      </c>
      <c r="I10" s="25" t="e">
        <f ca="1">VLOOKUP(I3,OFFSET(Pairings!$E$2,($B10-1)*gamesPerRound,0,gamesPerRound,4),4,FALSE)</f>
        <v>#N/A</v>
      </c>
      <c r="J10" s="25" t="str">
        <f ca="1">VLOOKUP(J3,OFFSET(Pairings!$E$2,($B10-1)*gamesPerRound,0,gamesPerRound,4),4,FALSE)</f>
        <v>C.08</v>
      </c>
      <c r="K10" s="25" t="str">
        <f ca="1">VLOOKUP(K3,OFFSET(Pairings!$E$2,($B10-1)*gamesPerRound,0,gamesPerRound,4),4,FALSE)</f>
        <v>F.09</v>
      </c>
      <c r="L10" s="25" t="e">
        <f ca="1">VLOOKUP(L3,OFFSET(Pairings!$E$2,($B10-1)*gamesPerRound,0,gamesPerRound,4),4,FALSE)</f>
        <v>#N/A</v>
      </c>
    </row>
    <row r="11" spans="1:13" ht="15.75" hidden="1" customHeight="1" x14ac:dyDescent="0.3">
      <c r="B11" s="7">
        <v>2</v>
      </c>
      <c r="C11" s="25" t="str">
        <f ca="1">VLOOKUP(C3,OFFSET(Pairings!$D$2,($B11-1)*gamesPerRound,0,gamesPerRound,2),2,FALSE)</f>
        <v>B.01</v>
      </c>
      <c r="D11" s="25" t="str">
        <f ca="1">VLOOKUP(D3,OFFSET(Pairings!$D$2,($B11-1)*gamesPerRound,0,gamesPerRound,2),2,FALSE)</f>
        <v>E.02</v>
      </c>
      <c r="E11" s="25" t="str">
        <f ca="1">VLOOKUP(E3,OFFSET(Pairings!$D$2,($B11-1)*gamesPerRound,0,gamesPerRound,2),2,FALSE)</f>
        <v>B.03</v>
      </c>
      <c r="F11" s="25" t="e">
        <f ca="1">VLOOKUP(F3,OFFSET(Pairings!$D$2,($B11-1)*gamesPerRound,0,gamesPerRound,2),2,FALSE)</f>
        <v>#N/A</v>
      </c>
      <c r="G11" s="25" t="e">
        <f ca="1">VLOOKUP(G3,OFFSET(Pairings!$D$2,($B11-1)*gamesPerRound,0,gamesPerRound,2),2,FALSE)</f>
        <v>#N/A</v>
      </c>
      <c r="H11" s="25" t="e">
        <f ca="1">VLOOKUP(H3,OFFSET(Pairings!$D$2,($B11-1)*gamesPerRound,0,gamesPerRound,2),2,FALSE)</f>
        <v>#N/A</v>
      </c>
      <c r="I11" s="25" t="e">
        <f ca="1">VLOOKUP(I3,OFFSET(Pairings!$D$2,($B11-1)*gamesPerRound,0,gamesPerRound,2),2,FALSE)</f>
        <v>#N/A</v>
      </c>
      <c r="J11" s="25" t="str">
        <f ca="1">VLOOKUP(J3,OFFSET(Pairings!$D$2,($B11-1)*gamesPerRound,0,gamesPerRound,2),2,FALSE)</f>
        <v>E.08</v>
      </c>
      <c r="K11" s="25" t="str">
        <f ca="1">VLOOKUP(K3,OFFSET(Pairings!$D$2,($B11-1)*gamesPerRound,0,gamesPerRound,2),2,FALSE)</f>
        <v>C.09</v>
      </c>
      <c r="L11" s="25" t="e">
        <f ca="1">VLOOKUP(L3,OFFSET(Pairings!$D$2,($B11-1)*gamesPerRound,0,gamesPerRound,2),2,FALSE)</f>
        <v>#N/A</v>
      </c>
    </row>
    <row r="12" spans="1:13" ht="15.75" hidden="1" customHeight="1" x14ac:dyDescent="0.3">
      <c r="B12" s="7">
        <v>2</v>
      </c>
      <c r="C12" s="25" t="e">
        <f ca="1">VLOOKUP(C3,OFFSET(Pairings!$E$2,($B12-1)*gamesPerRound,0,gamesPerRound,4),4,FALSE)</f>
        <v>#N/A</v>
      </c>
      <c r="D12" s="25" t="e">
        <f ca="1">VLOOKUP(D3,OFFSET(Pairings!$E$2,($B12-1)*gamesPerRound,0,gamesPerRound,4),4,FALSE)</f>
        <v>#N/A</v>
      </c>
      <c r="E12" s="25" t="e">
        <f ca="1">VLOOKUP(E3,OFFSET(Pairings!$E$2,($B12-1)*gamesPerRound,0,gamesPerRound,4),4,FALSE)</f>
        <v>#N/A</v>
      </c>
      <c r="F12" s="25" t="str">
        <f ca="1">VLOOKUP(F3,OFFSET(Pairings!$E$2,($B12-1)*gamesPerRound,0,gamesPerRound,4),4,FALSE)</f>
        <v>D.04</v>
      </c>
      <c r="G12" s="25" t="str">
        <f ca="1">VLOOKUP(G3,OFFSET(Pairings!$E$2,($B12-1)*gamesPerRound,0,gamesPerRound,4),4,FALSE)</f>
        <v>E.05</v>
      </c>
      <c r="H12" s="25" t="str">
        <f ca="1">VLOOKUP(H3,OFFSET(Pairings!$E$2,($B12-1)*gamesPerRound,0,gamesPerRound,4),4,FALSE)</f>
        <v>F.06</v>
      </c>
      <c r="I12" s="25" t="str">
        <f ca="1">VLOOKUP(I3,OFFSET(Pairings!$E$2,($B12-1)*gamesPerRound,0,gamesPerRound,4),4,FALSE)</f>
        <v>B.07</v>
      </c>
      <c r="J12" s="25" t="e">
        <f ca="1">VLOOKUP(J3,OFFSET(Pairings!$E$2,($B12-1)*gamesPerRound,0,gamesPerRound,4),4,FALSE)</f>
        <v>#N/A</v>
      </c>
      <c r="K12" s="25" t="e">
        <f ca="1">VLOOKUP(K3,OFFSET(Pairings!$E$2,($B12-1)*gamesPerRound,0,gamesPerRound,4),4,FALSE)</f>
        <v>#N/A</v>
      </c>
      <c r="L12" s="25" t="str">
        <f ca="1">VLOOKUP(L3,OFFSET(Pairings!$E$2,($B12-1)*gamesPerRound,0,gamesPerRound,4),4,FALSE)</f>
        <v>F.10</v>
      </c>
    </row>
    <row r="13" spans="1:13" ht="15.75" hidden="1" customHeight="1" x14ac:dyDescent="0.3">
      <c r="B13" s="7">
        <v>3</v>
      </c>
      <c r="C13" s="25" t="e">
        <f ca="1">VLOOKUP(C3,OFFSET(Pairings!$D$2,($B13-1)*gamesPerRound,0,gamesPerRound,2),2,FALSE)</f>
        <v>#N/A</v>
      </c>
      <c r="D13" s="25" t="e">
        <f ca="1">VLOOKUP(D3,OFFSET(Pairings!$D$2,($B13-1)*gamesPerRound,0,gamesPerRound,2),2,FALSE)</f>
        <v>#N/A</v>
      </c>
      <c r="E13" s="25" t="e">
        <f ca="1">VLOOKUP(E3,OFFSET(Pairings!$D$2,($B13-1)*gamesPerRound,0,gamesPerRound,2),2,FALSE)</f>
        <v>#N/A</v>
      </c>
      <c r="F13" s="25" t="e">
        <f ca="1">VLOOKUP(F3,OFFSET(Pairings!$D$2,($B13-1)*gamesPerRound,0,gamesPerRound,2),2,FALSE)</f>
        <v>#N/A</v>
      </c>
      <c r="G13" s="25" t="e">
        <f ca="1">VLOOKUP(G3,OFFSET(Pairings!$D$2,($B13-1)*gamesPerRound,0,gamesPerRound,2),2,FALSE)</f>
        <v>#N/A</v>
      </c>
      <c r="H13" s="25" t="e">
        <f ca="1">VLOOKUP(H3,OFFSET(Pairings!$D$2,($B13-1)*gamesPerRound,0,gamesPerRound,2),2,FALSE)</f>
        <v>#N/A</v>
      </c>
      <c r="I13" s="25" t="e">
        <f ca="1">VLOOKUP(I3,OFFSET(Pairings!$D$2,($B13-1)*gamesPerRound,0,gamesPerRound,2),2,FALSE)</f>
        <v>#N/A</v>
      </c>
      <c r="J13" s="25" t="e">
        <f ca="1">VLOOKUP(J3,OFFSET(Pairings!$D$2,($B13-1)*gamesPerRound,0,gamesPerRound,2),2,FALSE)</f>
        <v>#N/A</v>
      </c>
      <c r="K13" s="25" t="e">
        <f ca="1">VLOOKUP(K3,OFFSET(Pairings!$D$2,($B13-1)*gamesPerRound,0,gamesPerRound,2),2,FALSE)</f>
        <v>#N/A</v>
      </c>
      <c r="L13" s="25" t="e">
        <f ca="1">VLOOKUP(L3,OFFSET(Pairings!$D$2,($B13-1)*gamesPerRound,0,gamesPerRound,2),2,FALSE)</f>
        <v>#N/A</v>
      </c>
    </row>
    <row r="14" spans="1:13" ht="15.75" hidden="1" customHeight="1" x14ac:dyDescent="0.3">
      <c r="B14" s="7">
        <v>3</v>
      </c>
      <c r="C14" s="25" t="e">
        <f ca="1">VLOOKUP(C3,OFFSET(Pairings!$E$2,($B14-1)*gamesPerRound,0,gamesPerRound,4),4,FALSE)</f>
        <v>#N/A</v>
      </c>
      <c r="D14" s="25" t="e">
        <f ca="1">VLOOKUP(D3,OFFSET(Pairings!$E$2,($B14-1)*gamesPerRound,0,gamesPerRound,4),4,FALSE)</f>
        <v>#N/A</v>
      </c>
      <c r="E14" s="25" t="e">
        <f ca="1">VLOOKUP(E3,OFFSET(Pairings!$E$2,($B14-1)*gamesPerRound,0,gamesPerRound,4),4,FALSE)</f>
        <v>#N/A</v>
      </c>
      <c r="F14" s="25" t="e">
        <f ca="1">VLOOKUP(F3,OFFSET(Pairings!$E$2,($B14-1)*gamesPerRound,0,gamesPerRound,4),4,FALSE)</f>
        <v>#N/A</v>
      </c>
      <c r="G14" s="25" t="e">
        <f ca="1">VLOOKUP(G3,OFFSET(Pairings!$E$2,($B14-1)*gamesPerRound,0,gamesPerRound,4),4,FALSE)</f>
        <v>#N/A</v>
      </c>
      <c r="H14" s="25" t="e">
        <f ca="1">VLOOKUP(H3,OFFSET(Pairings!$E$2,($B14-1)*gamesPerRound,0,gamesPerRound,4),4,FALSE)</f>
        <v>#N/A</v>
      </c>
      <c r="I14" s="25" t="e">
        <f ca="1">VLOOKUP(I3,OFFSET(Pairings!$E$2,($B14-1)*gamesPerRound,0,gamesPerRound,4),4,FALSE)</f>
        <v>#N/A</v>
      </c>
      <c r="J14" s="25" t="e">
        <f ca="1">VLOOKUP(J3,OFFSET(Pairings!$E$2,($B14-1)*gamesPerRound,0,gamesPerRound,4),4,FALSE)</f>
        <v>#N/A</v>
      </c>
      <c r="K14" s="25" t="e">
        <f ca="1">VLOOKUP(K3,OFFSET(Pairings!$E$2,($B14-1)*gamesPerRound,0,gamesPerRound,4),4,FALSE)</f>
        <v>#N/A</v>
      </c>
      <c r="L14" s="25" t="e">
        <f ca="1">VLOOKUP(L3,OFFSET(Pairings!$E$2,($B14-1)*gamesPerRound,0,gamesPerRound,4),4,FALSE)</f>
        <v>#N/A</v>
      </c>
    </row>
    <row r="15" spans="1:13" ht="18" customHeight="1" thickBot="1" x14ac:dyDescent="0.35"/>
    <row r="16" spans="1:13" s="9" customFormat="1" ht="15.5" thickBot="1" x14ac:dyDescent="0.35">
      <c r="A16" s="9" t="s">
        <v>8</v>
      </c>
      <c r="B16" s="10">
        <f>VLOOKUP(A16,TeamLookup,2,FALSE)</f>
        <v>0</v>
      </c>
      <c r="C16" s="11" t="str">
        <f t="shared" ref="C16:L16" si="5">$A16&amp;"."&amp;TEXT(C$1,"00")</f>
        <v>B.01</v>
      </c>
      <c r="D16" s="12" t="str">
        <f t="shared" si="5"/>
        <v>B.02</v>
      </c>
      <c r="E16" s="12" t="str">
        <f t="shared" si="5"/>
        <v>B.03</v>
      </c>
      <c r="F16" s="12" t="str">
        <f t="shared" si="5"/>
        <v>B.04</v>
      </c>
      <c r="G16" s="12" t="str">
        <f t="shared" si="5"/>
        <v>B.05</v>
      </c>
      <c r="H16" s="12" t="str">
        <f t="shared" si="5"/>
        <v>B.06</v>
      </c>
      <c r="I16" s="12" t="str">
        <f t="shared" si="5"/>
        <v>B.07</v>
      </c>
      <c r="J16" s="12" t="str">
        <f t="shared" si="5"/>
        <v>B.08</v>
      </c>
      <c r="K16" s="12" t="str">
        <f t="shared" si="5"/>
        <v>B.09</v>
      </c>
      <c r="L16" s="12" t="str">
        <f t="shared" si="5"/>
        <v>B.10</v>
      </c>
      <c r="M16" s="13" t="s">
        <v>21</v>
      </c>
    </row>
    <row r="17" spans="1:13" ht="9" customHeight="1" x14ac:dyDescent="0.3">
      <c r="C17" s="14" t="str">
        <f t="shared" ref="C17:L17" ca="1" si="6">IF(ISNA(C22),"B","W")</f>
        <v>W</v>
      </c>
      <c r="D17" s="15" t="str">
        <f t="shared" ca="1" si="6"/>
        <v>B</v>
      </c>
      <c r="E17" s="15" t="str">
        <f t="shared" ca="1" si="6"/>
        <v>W</v>
      </c>
      <c r="F17" s="15" t="str">
        <f t="shared" ca="1" si="6"/>
        <v>W</v>
      </c>
      <c r="G17" s="15" t="str">
        <f t="shared" ca="1" si="6"/>
        <v>B</v>
      </c>
      <c r="H17" s="15" t="str">
        <f t="shared" ca="1" si="6"/>
        <v>B</v>
      </c>
      <c r="I17" s="15" t="str">
        <f t="shared" ca="1" si="6"/>
        <v>B</v>
      </c>
      <c r="J17" s="15" t="str">
        <f t="shared" ca="1" si="6"/>
        <v>B</v>
      </c>
      <c r="K17" s="15" t="str">
        <f t="shared" ca="1" si="6"/>
        <v>B</v>
      </c>
      <c r="L17" s="15" t="str">
        <f t="shared" ca="1" si="6"/>
        <v>W</v>
      </c>
      <c r="M17" s="16"/>
    </row>
    <row r="18" spans="1:13" x14ac:dyDescent="0.3">
      <c r="B18" s="7" t="s">
        <v>22</v>
      </c>
      <c r="C18" s="17" t="str">
        <f t="shared" ref="C18:L18" ca="1" si="7">IF(ISNA(C22),C23,C22)</f>
        <v>D.01</v>
      </c>
      <c r="D18" s="18" t="str">
        <f t="shared" ca="1" si="7"/>
        <v>E.02</v>
      </c>
      <c r="E18" s="18" t="str">
        <f t="shared" ca="1" si="7"/>
        <v>E.03</v>
      </c>
      <c r="F18" s="18" t="str">
        <f t="shared" ca="1" si="7"/>
        <v>D.04</v>
      </c>
      <c r="G18" s="18" t="str">
        <f t="shared" ca="1" si="7"/>
        <v>A.05</v>
      </c>
      <c r="H18" s="18" t="str">
        <f t="shared" ca="1" si="7"/>
        <v>E.06</v>
      </c>
      <c r="I18" s="18" t="str">
        <f t="shared" ca="1" si="7"/>
        <v>E.07</v>
      </c>
      <c r="J18" s="18" t="str">
        <f t="shared" ca="1" si="7"/>
        <v>D.08</v>
      </c>
      <c r="K18" s="18" t="str">
        <f t="shared" ca="1" si="7"/>
        <v>D.09</v>
      </c>
      <c r="L18" s="18" t="str">
        <f t="shared" ca="1" si="7"/>
        <v>F.10</v>
      </c>
      <c r="M18" s="19"/>
    </row>
    <row r="19" spans="1:13" ht="9" customHeight="1" x14ac:dyDescent="0.3">
      <c r="C19" s="20" t="str">
        <f t="shared" ref="C19:L19" ca="1" si="8">IF(ISNA(C24),"B","W")</f>
        <v>B</v>
      </c>
      <c r="D19" s="21" t="str">
        <f t="shared" ca="1" si="8"/>
        <v>W</v>
      </c>
      <c r="E19" s="21" t="str">
        <f t="shared" ca="1" si="8"/>
        <v>B</v>
      </c>
      <c r="F19" s="21" t="str">
        <f t="shared" ca="1" si="8"/>
        <v>B</v>
      </c>
      <c r="G19" s="21" t="str">
        <f t="shared" ca="1" si="8"/>
        <v>W</v>
      </c>
      <c r="H19" s="21" t="str">
        <f t="shared" ca="1" si="8"/>
        <v>W</v>
      </c>
      <c r="I19" s="21" t="str">
        <f t="shared" ca="1" si="8"/>
        <v>W</v>
      </c>
      <c r="J19" s="21" t="str">
        <f t="shared" ca="1" si="8"/>
        <v>W</v>
      </c>
      <c r="K19" s="21" t="str">
        <f t="shared" ca="1" si="8"/>
        <v>W</v>
      </c>
      <c r="L19" s="21" t="str">
        <f t="shared" ca="1" si="8"/>
        <v>B</v>
      </c>
      <c r="M19" s="16"/>
    </row>
    <row r="20" spans="1:13" ht="15.5" thickBot="1" x14ac:dyDescent="0.35">
      <c r="B20" s="7" t="s">
        <v>23</v>
      </c>
      <c r="C20" s="17" t="str">
        <f t="shared" ref="C20:L20" ca="1" si="9">IF(ISNA(C24),C25,C24)</f>
        <v>A.01</v>
      </c>
      <c r="D20" s="18" t="str">
        <f t="shared" ca="1" si="9"/>
        <v>C.02</v>
      </c>
      <c r="E20" s="18" t="str">
        <f t="shared" ca="1" si="9"/>
        <v>A.03</v>
      </c>
      <c r="F20" s="18" t="str">
        <f t="shared" ca="1" si="9"/>
        <v>C.04</v>
      </c>
      <c r="G20" s="18" t="str">
        <f t="shared" ca="1" si="9"/>
        <v>F.05</v>
      </c>
      <c r="H20" s="18" t="str">
        <f t="shared" ca="1" si="9"/>
        <v>D.06</v>
      </c>
      <c r="I20" s="18" t="str">
        <f t="shared" ca="1" si="9"/>
        <v>A.07</v>
      </c>
      <c r="J20" s="18" t="str">
        <f t="shared" ca="1" si="9"/>
        <v>C.08</v>
      </c>
      <c r="K20" s="18" t="str">
        <f t="shared" ca="1" si="9"/>
        <v>F.09</v>
      </c>
      <c r="L20" s="18" t="str">
        <f t="shared" ca="1" si="9"/>
        <v>C.10</v>
      </c>
      <c r="M20" s="19"/>
    </row>
    <row r="21" spans="1:13" ht="18.649999999999999" customHeight="1" thickBot="1" x14ac:dyDescent="0.35">
      <c r="B21" s="7" t="s">
        <v>21</v>
      </c>
      <c r="C21" s="22"/>
      <c r="D21" s="23"/>
      <c r="E21" s="23"/>
      <c r="F21" s="23"/>
      <c r="G21" s="23"/>
      <c r="H21" s="23"/>
      <c r="I21" s="23"/>
      <c r="J21" s="23"/>
      <c r="K21" s="23"/>
      <c r="L21" s="23"/>
      <c r="M21" s="24"/>
    </row>
    <row r="22" spans="1:13" ht="15.65" hidden="1" customHeight="1" x14ac:dyDescent="0.3">
      <c r="B22" s="7">
        <v>1</v>
      </c>
      <c r="C22" s="25" t="str">
        <f ca="1">VLOOKUP(C16,OFFSET(Pairings!$D$2,($B22-1)*gamesPerRound,0,gamesPerRound,2),2,FALSE)</f>
        <v>D.01</v>
      </c>
      <c r="D22" s="25" t="e">
        <f ca="1">VLOOKUP(D16,OFFSET(Pairings!$D$2,($B22-1)*gamesPerRound,0,gamesPerRound,2),2,FALSE)</f>
        <v>#N/A</v>
      </c>
      <c r="E22" s="25" t="str">
        <f ca="1">VLOOKUP(E16,OFFSET(Pairings!$D$2,($B22-1)*gamesPerRound,0,gamesPerRound,2),2,FALSE)</f>
        <v>E.03</v>
      </c>
      <c r="F22" s="25" t="str">
        <f ca="1">VLOOKUP(F16,OFFSET(Pairings!$D$2,($B22-1)*gamesPerRound,0,gamesPerRound,2),2,FALSE)</f>
        <v>D.04</v>
      </c>
      <c r="G22" s="25" t="e">
        <f ca="1">VLOOKUP(G16,OFFSET(Pairings!$D$2,($B22-1)*gamesPerRound,0,gamesPerRound,2),2,FALSE)</f>
        <v>#N/A</v>
      </c>
      <c r="H22" s="25" t="e">
        <f ca="1">VLOOKUP(H16,OFFSET(Pairings!$D$2,($B22-1)*gamesPerRound,0,gamesPerRound,2),2,FALSE)</f>
        <v>#N/A</v>
      </c>
      <c r="I22" s="25" t="e">
        <f ca="1">VLOOKUP(I16,OFFSET(Pairings!$D$2,($B22-1)*gamesPerRound,0,gamesPerRound,2),2,FALSE)</f>
        <v>#N/A</v>
      </c>
      <c r="J22" s="25" t="e">
        <f ca="1">VLOOKUP(J16,OFFSET(Pairings!$D$2,($B22-1)*gamesPerRound,0,gamesPerRound,2),2,FALSE)</f>
        <v>#N/A</v>
      </c>
      <c r="K22" s="25" t="e">
        <f ca="1">VLOOKUP(K16,OFFSET(Pairings!$D$2,($B22-1)*gamesPerRound,0,gamesPerRound,2),2,FALSE)</f>
        <v>#N/A</v>
      </c>
      <c r="L22" s="25" t="str">
        <f ca="1">VLOOKUP(L16,OFFSET(Pairings!$D$2,($B22-1)*gamesPerRound,0,gamesPerRound,2),2,FALSE)</f>
        <v>F.10</v>
      </c>
    </row>
    <row r="23" spans="1:13" ht="15.75" hidden="1" customHeight="1" x14ac:dyDescent="0.3">
      <c r="B23" s="7">
        <v>1</v>
      </c>
      <c r="C23" s="25" t="e">
        <f ca="1">VLOOKUP(C16,OFFSET(Pairings!$E$2,($B23-1)*gamesPerRound,0,gamesPerRound,4),4,FALSE)</f>
        <v>#N/A</v>
      </c>
      <c r="D23" s="25" t="str">
        <f ca="1">VLOOKUP(D16,OFFSET(Pairings!$E$2,($B23-1)*gamesPerRound,0,gamesPerRound,4),4,FALSE)</f>
        <v>E.02</v>
      </c>
      <c r="E23" s="25" t="e">
        <f ca="1">VLOOKUP(E16,OFFSET(Pairings!$E$2,($B23-1)*gamesPerRound,0,gamesPerRound,4),4,FALSE)</f>
        <v>#N/A</v>
      </c>
      <c r="F23" s="25" t="e">
        <f ca="1">VLOOKUP(F16,OFFSET(Pairings!$E$2,($B23-1)*gamesPerRound,0,gamesPerRound,4),4,FALSE)</f>
        <v>#N/A</v>
      </c>
      <c r="G23" s="25" t="str">
        <f ca="1">VLOOKUP(G16,OFFSET(Pairings!$E$2,($B23-1)*gamesPerRound,0,gamesPerRound,4),4,FALSE)</f>
        <v>A.05</v>
      </c>
      <c r="H23" s="25" t="str">
        <f ca="1">VLOOKUP(H16,OFFSET(Pairings!$E$2,($B23-1)*gamesPerRound,0,gamesPerRound,4),4,FALSE)</f>
        <v>E.06</v>
      </c>
      <c r="I23" s="25" t="str">
        <f ca="1">VLOOKUP(I16,OFFSET(Pairings!$E$2,($B23-1)*gamesPerRound,0,gamesPerRound,4),4,FALSE)</f>
        <v>E.07</v>
      </c>
      <c r="J23" s="25" t="str">
        <f ca="1">VLOOKUP(J16,OFFSET(Pairings!$E$2,($B23-1)*gamesPerRound,0,gamesPerRound,4),4,FALSE)</f>
        <v>D.08</v>
      </c>
      <c r="K23" s="25" t="str">
        <f ca="1">VLOOKUP(K16,OFFSET(Pairings!$E$2,($B23-1)*gamesPerRound,0,gamesPerRound,4),4,FALSE)</f>
        <v>D.09</v>
      </c>
      <c r="L23" s="25" t="e">
        <f ca="1">VLOOKUP(L16,OFFSET(Pairings!$E$2,($B23-1)*gamesPerRound,0,gamesPerRound,4),4,FALSE)</f>
        <v>#N/A</v>
      </c>
    </row>
    <row r="24" spans="1:13" ht="15.75" hidden="1" customHeight="1" x14ac:dyDescent="0.3">
      <c r="B24" s="7">
        <v>2</v>
      </c>
      <c r="C24" s="25" t="e">
        <f ca="1">VLOOKUP(C16,OFFSET(Pairings!$D$2,($B24-1)*gamesPerRound,0,gamesPerRound,2),2,FALSE)</f>
        <v>#N/A</v>
      </c>
      <c r="D24" s="25" t="str">
        <f ca="1">VLOOKUP(D16,OFFSET(Pairings!$D$2,($B24-1)*gamesPerRound,0,gamesPerRound,2),2,FALSE)</f>
        <v>C.02</v>
      </c>
      <c r="E24" s="25" t="e">
        <f ca="1">VLOOKUP(E16,OFFSET(Pairings!$D$2,($B24-1)*gamesPerRound,0,gamesPerRound,2),2,FALSE)</f>
        <v>#N/A</v>
      </c>
      <c r="F24" s="25" t="e">
        <f ca="1">VLOOKUP(F16,OFFSET(Pairings!$D$2,($B24-1)*gamesPerRound,0,gamesPerRound,2),2,FALSE)</f>
        <v>#N/A</v>
      </c>
      <c r="G24" s="25" t="str">
        <f ca="1">VLOOKUP(G16,OFFSET(Pairings!$D$2,($B24-1)*gamesPerRound,0,gamesPerRound,2),2,FALSE)</f>
        <v>F.05</v>
      </c>
      <c r="H24" s="25" t="str">
        <f ca="1">VLOOKUP(H16,OFFSET(Pairings!$D$2,($B24-1)*gamesPerRound,0,gamesPerRound,2),2,FALSE)</f>
        <v>D.06</v>
      </c>
      <c r="I24" s="25" t="str">
        <f ca="1">VLOOKUP(I16,OFFSET(Pairings!$D$2,($B24-1)*gamesPerRound,0,gamesPerRound,2),2,FALSE)</f>
        <v>A.07</v>
      </c>
      <c r="J24" s="25" t="str">
        <f ca="1">VLOOKUP(J16,OFFSET(Pairings!$D$2,($B24-1)*gamesPerRound,0,gamesPerRound,2),2,FALSE)</f>
        <v>C.08</v>
      </c>
      <c r="K24" s="25" t="str">
        <f ca="1">VLOOKUP(K16,OFFSET(Pairings!$D$2,($B24-1)*gamesPerRound,0,gamesPerRound,2),2,FALSE)</f>
        <v>F.09</v>
      </c>
      <c r="L24" s="25" t="e">
        <f ca="1">VLOOKUP(L16,OFFSET(Pairings!$D$2,($B24-1)*gamesPerRound,0,gamesPerRound,2),2,FALSE)</f>
        <v>#N/A</v>
      </c>
    </row>
    <row r="25" spans="1:13" ht="15.75" hidden="1" customHeight="1" x14ac:dyDescent="0.3">
      <c r="B25" s="7">
        <v>2</v>
      </c>
      <c r="C25" s="25" t="str">
        <f ca="1">VLOOKUP(C16,OFFSET(Pairings!$E$2,($B25-1)*gamesPerRound,0,gamesPerRound,4),4,FALSE)</f>
        <v>A.01</v>
      </c>
      <c r="D25" s="25" t="e">
        <f ca="1">VLOOKUP(D16,OFFSET(Pairings!$E$2,($B25-1)*gamesPerRound,0,gamesPerRound,4),4,FALSE)</f>
        <v>#N/A</v>
      </c>
      <c r="E25" s="25" t="str">
        <f ca="1">VLOOKUP(E16,OFFSET(Pairings!$E$2,($B25-1)*gamesPerRound,0,gamesPerRound,4),4,FALSE)</f>
        <v>A.03</v>
      </c>
      <c r="F25" s="25" t="str">
        <f ca="1">VLOOKUP(F16,OFFSET(Pairings!$E$2,($B25-1)*gamesPerRound,0,gamesPerRound,4),4,FALSE)</f>
        <v>C.04</v>
      </c>
      <c r="G25" s="25" t="e">
        <f ca="1">VLOOKUP(G16,OFFSET(Pairings!$E$2,($B25-1)*gamesPerRound,0,gamesPerRound,4),4,FALSE)</f>
        <v>#N/A</v>
      </c>
      <c r="H25" s="25" t="e">
        <f ca="1">VLOOKUP(H16,OFFSET(Pairings!$E$2,($B25-1)*gamesPerRound,0,gamesPerRound,4),4,FALSE)</f>
        <v>#N/A</v>
      </c>
      <c r="I25" s="25" t="e">
        <f ca="1">VLOOKUP(I16,OFFSET(Pairings!$E$2,($B25-1)*gamesPerRound,0,gamesPerRound,4),4,FALSE)</f>
        <v>#N/A</v>
      </c>
      <c r="J25" s="25" t="e">
        <f ca="1">VLOOKUP(J16,OFFSET(Pairings!$E$2,($B25-1)*gamesPerRound,0,gamesPerRound,4),4,FALSE)</f>
        <v>#N/A</v>
      </c>
      <c r="K25" s="25" t="e">
        <f ca="1">VLOOKUP(K16,OFFSET(Pairings!$E$2,($B25-1)*gamesPerRound,0,gamesPerRound,4),4,FALSE)</f>
        <v>#N/A</v>
      </c>
      <c r="L25" s="25" t="str">
        <f ca="1">VLOOKUP(L16,OFFSET(Pairings!$E$2,($B25-1)*gamesPerRound,0,gamesPerRound,4),4,FALSE)</f>
        <v>C.10</v>
      </c>
    </row>
    <row r="26" spans="1:13" ht="15.75" hidden="1" customHeight="1" x14ac:dyDescent="0.3">
      <c r="B26" s="7">
        <v>3</v>
      </c>
      <c r="C26" s="25" t="e">
        <f ca="1">VLOOKUP(C16,OFFSET(Pairings!$D$2,($B26-1)*gamesPerRound,0,gamesPerRound,2),2,FALSE)</f>
        <v>#N/A</v>
      </c>
      <c r="D26" s="25" t="e">
        <f ca="1">VLOOKUP(D16,OFFSET(Pairings!$D$2,($B26-1)*gamesPerRound,0,gamesPerRound,2),2,FALSE)</f>
        <v>#N/A</v>
      </c>
      <c r="E26" s="25" t="e">
        <f ca="1">VLOOKUP(E16,OFFSET(Pairings!$D$2,($B26-1)*gamesPerRound,0,gamesPerRound,2),2,FALSE)</f>
        <v>#N/A</v>
      </c>
      <c r="F26" s="25" t="e">
        <f ca="1">VLOOKUP(F16,OFFSET(Pairings!$D$2,($B26-1)*gamesPerRound,0,gamesPerRound,2),2,FALSE)</f>
        <v>#N/A</v>
      </c>
      <c r="G26" s="25" t="e">
        <f ca="1">VLOOKUP(G16,OFFSET(Pairings!$D$2,($B26-1)*gamesPerRound,0,gamesPerRound,2),2,FALSE)</f>
        <v>#N/A</v>
      </c>
      <c r="H26" s="25" t="e">
        <f ca="1">VLOOKUP(H16,OFFSET(Pairings!$D$2,($B26-1)*gamesPerRound,0,gamesPerRound,2),2,FALSE)</f>
        <v>#N/A</v>
      </c>
      <c r="I26" s="25" t="e">
        <f ca="1">VLOOKUP(I16,OFFSET(Pairings!$D$2,($B26-1)*gamesPerRound,0,gamesPerRound,2),2,FALSE)</f>
        <v>#N/A</v>
      </c>
      <c r="J26" s="25" t="e">
        <f ca="1">VLOOKUP(J16,OFFSET(Pairings!$D$2,($B26-1)*gamesPerRound,0,gamesPerRound,2),2,FALSE)</f>
        <v>#N/A</v>
      </c>
      <c r="K26" s="25" t="e">
        <f ca="1">VLOOKUP(K16,OFFSET(Pairings!$D$2,($B26-1)*gamesPerRound,0,gamesPerRound,2),2,FALSE)</f>
        <v>#N/A</v>
      </c>
      <c r="L26" s="25" t="e">
        <f ca="1">VLOOKUP(L16,OFFSET(Pairings!$D$2,($B26-1)*gamesPerRound,0,gamesPerRound,2),2,FALSE)</f>
        <v>#N/A</v>
      </c>
    </row>
    <row r="27" spans="1:13" ht="15.75" hidden="1" customHeight="1" x14ac:dyDescent="0.3">
      <c r="B27" s="7">
        <v>3</v>
      </c>
      <c r="C27" s="25" t="e">
        <f ca="1">VLOOKUP(C16,OFFSET(Pairings!$E$2,($B27-1)*gamesPerRound,0,gamesPerRound,4),4,FALSE)</f>
        <v>#N/A</v>
      </c>
      <c r="D27" s="25" t="e">
        <f ca="1">VLOOKUP(D16,OFFSET(Pairings!$E$2,($B27-1)*gamesPerRound,0,gamesPerRound,4),4,FALSE)</f>
        <v>#N/A</v>
      </c>
      <c r="E27" s="25" t="e">
        <f ca="1">VLOOKUP(E16,OFFSET(Pairings!$E$2,($B27-1)*gamesPerRound,0,gamesPerRound,4),4,FALSE)</f>
        <v>#N/A</v>
      </c>
      <c r="F27" s="25" t="e">
        <f ca="1">VLOOKUP(F16,OFFSET(Pairings!$E$2,($B27-1)*gamesPerRound,0,gamesPerRound,4),4,FALSE)</f>
        <v>#N/A</v>
      </c>
      <c r="G27" s="25" t="e">
        <f ca="1">VLOOKUP(G16,OFFSET(Pairings!$E$2,($B27-1)*gamesPerRound,0,gamesPerRound,4),4,FALSE)</f>
        <v>#N/A</v>
      </c>
      <c r="H27" s="25" t="e">
        <f ca="1">VLOOKUP(H16,OFFSET(Pairings!$E$2,($B27-1)*gamesPerRound,0,gamesPerRound,4),4,FALSE)</f>
        <v>#N/A</v>
      </c>
      <c r="I27" s="25" t="e">
        <f ca="1">VLOOKUP(I16,OFFSET(Pairings!$E$2,($B27-1)*gamesPerRound,0,gamesPerRound,4),4,FALSE)</f>
        <v>#N/A</v>
      </c>
      <c r="J27" s="25" t="e">
        <f ca="1">VLOOKUP(J16,OFFSET(Pairings!$E$2,($B27-1)*gamesPerRound,0,gamesPerRound,4),4,FALSE)</f>
        <v>#N/A</v>
      </c>
      <c r="K27" s="25" t="e">
        <f ca="1">VLOOKUP(K16,OFFSET(Pairings!$E$2,($B27-1)*gamesPerRound,0,gamesPerRound,4),4,FALSE)</f>
        <v>#N/A</v>
      </c>
      <c r="L27" s="25" t="e">
        <f ca="1">VLOOKUP(L16,OFFSET(Pairings!$E$2,($B27-1)*gamesPerRound,0,gamesPerRound,4),4,FALSE)</f>
        <v>#N/A</v>
      </c>
    </row>
    <row r="28" spans="1:13" ht="18.649999999999999" customHeight="1" thickBot="1" x14ac:dyDescent="0.35"/>
    <row r="29" spans="1:13" s="9" customFormat="1" ht="15.5" thickBot="1" x14ac:dyDescent="0.35">
      <c r="A29" s="9" t="s">
        <v>9</v>
      </c>
      <c r="B29" s="10">
        <f>VLOOKUP(A29,TeamLookup,2,FALSE)</f>
        <v>0</v>
      </c>
      <c r="C29" s="11" t="str">
        <f t="shared" ref="C29:L29" si="10">$A29&amp;"."&amp;TEXT(C$1,"00")</f>
        <v>C.01</v>
      </c>
      <c r="D29" s="12" t="str">
        <f t="shared" si="10"/>
        <v>C.02</v>
      </c>
      <c r="E29" s="12" t="str">
        <f t="shared" si="10"/>
        <v>C.03</v>
      </c>
      <c r="F29" s="12" t="str">
        <f t="shared" si="10"/>
        <v>C.04</v>
      </c>
      <c r="G29" s="12" t="str">
        <f t="shared" si="10"/>
        <v>C.05</v>
      </c>
      <c r="H29" s="12" t="str">
        <f t="shared" si="10"/>
        <v>C.06</v>
      </c>
      <c r="I29" s="12" t="str">
        <f t="shared" si="10"/>
        <v>C.07</v>
      </c>
      <c r="J29" s="12" t="str">
        <f t="shared" si="10"/>
        <v>C.08</v>
      </c>
      <c r="K29" s="12" t="str">
        <f t="shared" si="10"/>
        <v>C.09</v>
      </c>
      <c r="L29" s="12" t="str">
        <f t="shared" si="10"/>
        <v>C.10</v>
      </c>
      <c r="M29" s="13" t="s">
        <v>21</v>
      </c>
    </row>
    <row r="30" spans="1:13" ht="9" customHeight="1" x14ac:dyDescent="0.3">
      <c r="C30" s="14" t="str">
        <f t="shared" ref="C30:L30" ca="1" si="11">IF(ISNA(C35),"B","W")</f>
        <v>W</v>
      </c>
      <c r="D30" s="15" t="str">
        <f t="shared" ca="1" si="11"/>
        <v>W</v>
      </c>
      <c r="E30" s="15" t="str">
        <f t="shared" ca="1" si="11"/>
        <v>W</v>
      </c>
      <c r="F30" s="15" t="str">
        <f t="shared" ca="1" si="11"/>
        <v>B</v>
      </c>
      <c r="G30" s="15" t="str">
        <f t="shared" ca="1" si="11"/>
        <v>B</v>
      </c>
      <c r="H30" s="15" t="str">
        <f t="shared" ca="1" si="11"/>
        <v>B</v>
      </c>
      <c r="I30" s="15" t="str">
        <f t="shared" ca="1" si="11"/>
        <v>W</v>
      </c>
      <c r="J30" s="15" t="str">
        <f t="shared" ca="1" si="11"/>
        <v>W</v>
      </c>
      <c r="K30" s="15" t="str">
        <f t="shared" ca="1" si="11"/>
        <v>W</v>
      </c>
      <c r="L30" s="15" t="str">
        <f t="shared" ca="1" si="11"/>
        <v>B</v>
      </c>
      <c r="M30" s="16"/>
    </row>
    <row r="31" spans="1:13" x14ac:dyDescent="0.3">
      <c r="B31" s="7" t="s">
        <v>22</v>
      </c>
      <c r="C31" s="17" t="str">
        <f t="shared" ref="C31:L31" ca="1" si="12">IF(ISNA(C35),C36,C35)</f>
        <v>E.01</v>
      </c>
      <c r="D31" s="18" t="str">
        <f t="shared" ca="1" si="12"/>
        <v>D.02</v>
      </c>
      <c r="E31" s="18" t="str">
        <f t="shared" ca="1" si="12"/>
        <v>A.03</v>
      </c>
      <c r="F31" s="18" t="str">
        <f t="shared" ca="1" si="12"/>
        <v>F.04</v>
      </c>
      <c r="G31" s="18" t="str">
        <f t="shared" ca="1" si="12"/>
        <v>F.05</v>
      </c>
      <c r="H31" s="18" t="str">
        <f t="shared" ca="1" si="12"/>
        <v>A.06</v>
      </c>
      <c r="I31" s="18" t="str">
        <f t="shared" ca="1" si="12"/>
        <v>F.07</v>
      </c>
      <c r="J31" s="18" t="str">
        <f t="shared" ca="1" si="12"/>
        <v>A.08</v>
      </c>
      <c r="K31" s="18" t="str">
        <f t="shared" ca="1" si="12"/>
        <v>E.09</v>
      </c>
      <c r="L31" s="18" t="str">
        <f t="shared" ca="1" si="12"/>
        <v>E.10</v>
      </c>
      <c r="M31" s="19"/>
    </row>
    <row r="32" spans="1:13" ht="9" customHeight="1" x14ac:dyDescent="0.3">
      <c r="C32" s="20" t="str">
        <f t="shared" ref="C32:L32" ca="1" si="13">IF(ISNA(C37),"B","W")</f>
        <v>B</v>
      </c>
      <c r="D32" s="21" t="str">
        <f t="shared" ca="1" si="13"/>
        <v>B</v>
      </c>
      <c r="E32" s="21" t="str">
        <f t="shared" ca="1" si="13"/>
        <v>B</v>
      </c>
      <c r="F32" s="21" t="str">
        <f t="shared" ca="1" si="13"/>
        <v>W</v>
      </c>
      <c r="G32" s="21" t="str">
        <f t="shared" ca="1" si="13"/>
        <v>W</v>
      </c>
      <c r="H32" s="21" t="str">
        <f t="shared" ca="1" si="13"/>
        <v>W</v>
      </c>
      <c r="I32" s="21" t="str">
        <f t="shared" ca="1" si="13"/>
        <v>B</v>
      </c>
      <c r="J32" s="21" t="str">
        <f t="shared" ca="1" si="13"/>
        <v>B</v>
      </c>
      <c r="K32" s="21" t="str">
        <f t="shared" ca="1" si="13"/>
        <v>B</v>
      </c>
      <c r="L32" s="21" t="str">
        <f t="shared" ca="1" si="13"/>
        <v>W</v>
      </c>
      <c r="M32" s="16"/>
    </row>
    <row r="33" spans="1:13" ht="15.5" thickBot="1" x14ac:dyDescent="0.35">
      <c r="B33" s="7" t="s">
        <v>23</v>
      </c>
      <c r="C33" s="17" t="str">
        <f t="shared" ref="C33:L33" ca="1" si="14">IF(ISNA(C37),C38,C37)</f>
        <v>D.01</v>
      </c>
      <c r="D33" s="18" t="str">
        <f t="shared" ca="1" si="14"/>
        <v>B.02</v>
      </c>
      <c r="E33" s="18" t="str">
        <f t="shared" ca="1" si="14"/>
        <v>F.03</v>
      </c>
      <c r="F33" s="18" t="str">
        <f t="shared" ca="1" si="14"/>
        <v>B.04</v>
      </c>
      <c r="G33" s="18" t="str">
        <f t="shared" ca="1" si="14"/>
        <v>D.05</v>
      </c>
      <c r="H33" s="18" t="str">
        <f t="shared" ca="1" si="14"/>
        <v>E.06</v>
      </c>
      <c r="I33" s="18" t="str">
        <f t="shared" ca="1" si="14"/>
        <v>D.07</v>
      </c>
      <c r="J33" s="18" t="str">
        <f t="shared" ca="1" si="14"/>
        <v>B.08</v>
      </c>
      <c r="K33" s="18" t="str">
        <f t="shared" ca="1" si="14"/>
        <v>A.09</v>
      </c>
      <c r="L33" s="18" t="str">
        <f t="shared" ca="1" si="14"/>
        <v>B.10</v>
      </c>
      <c r="M33" s="19"/>
    </row>
    <row r="34" spans="1:13" ht="18" customHeight="1" thickBot="1" x14ac:dyDescent="0.35">
      <c r="B34" s="7" t="s">
        <v>21</v>
      </c>
      <c r="C34" s="22"/>
      <c r="D34" s="23"/>
      <c r="E34" s="23"/>
      <c r="F34" s="23"/>
      <c r="G34" s="23"/>
      <c r="H34" s="23"/>
      <c r="I34" s="23"/>
      <c r="J34" s="23"/>
      <c r="K34" s="23"/>
      <c r="L34" s="23"/>
      <c r="M34" s="24"/>
    </row>
    <row r="35" spans="1:13" ht="15.75" hidden="1" customHeight="1" x14ac:dyDescent="0.3">
      <c r="B35" s="7">
        <v>1</v>
      </c>
      <c r="C35" s="25" t="str">
        <f ca="1">VLOOKUP(C29,OFFSET(Pairings!$D$2,($B35-1)*gamesPerRound,0,gamesPerRound,2),2,FALSE)</f>
        <v>E.01</v>
      </c>
      <c r="D35" s="25" t="str">
        <f ca="1">VLOOKUP(D29,OFFSET(Pairings!$D$2,($B35-1)*gamesPerRound,0,gamesPerRound,2),2,FALSE)</f>
        <v>D.02</v>
      </c>
      <c r="E35" s="25" t="str">
        <f ca="1">VLOOKUP(E29,OFFSET(Pairings!$D$2,($B35-1)*gamesPerRound,0,gamesPerRound,2),2,FALSE)</f>
        <v>A.03</v>
      </c>
      <c r="F35" s="25" t="e">
        <f ca="1">VLOOKUP(F29,OFFSET(Pairings!$D$2,($B35-1)*gamesPerRound,0,gamesPerRound,2),2,FALSE)</f>
        <v>#N/A</v>
      </c>
      <c r="G35" s="25" t="e">
        <f ca="1">VLOOKUP(G29,OFFSET(Pairings!$D$2,($B35-1)*gamesPerRound,0,gamesPerRound,2),2,FALSE)</f>
        <v>#N/A</v>
      </c>
      <c r="H35" s="25" t="e">
        <f ca="1">VLOOKUP(H29,OFFSET(Pairings!$D$2,($B35-1)*gamesPerRound,0,gamesPerRound,2),2,FALSE)</f>
        <v>#N/A</v>
      </c>
      <c r="I35" s="25" t="str">
        <f ca="1">VLOOKUP(I29,OFFSET(Pairings!$D$2,($B35-1)*gamesPerRound,0,gamesPerRound,2),2,FALSE)</f>
        <v>F.07</v>
      </c>
      <c r="J35" s="25" t="str">
        <f ca="1">VLOOKUP(J29,OFFSET(Pairings!$D$2,($B35-1)*gamesPerRound,0,gamesPerRound,2),2,FALSE)</f>
        <v>A.08</v>
      </c>
      <c r="K35" s="25" t="str">
        <f ca="1">VLOOKUP(K29,OFFSET(Pairings!$D$2,($B35-1)*gamesPerRound,0,gamesPerRound,2),2,FALSE)</f>
        <v>E.09</v>
      </c>
      <c r="L35" s="25" t="e">
        <f ca="1">VLOOKUP(L29,OFFSET(Pairings!$D$2,($B35-1)*gamesPerRound,0,gamesPerRound,2),2,FALSE)</f>
        <v>#N/A</v>
      </c>
    </row>
    <row r="36" spans="1:13" ht="15.75" hidden="1" customHeight="1" x14ac:dyDescent="0.3">
      <c r="B36" s="7">
        <v>1</v>
      </c>
      <c r="C36" s="25" t="e">
        <f ca="1">VLOOKUP(C29,OFFSET(Pairings!$E$2,($B36-1)*gamesPerRound,0,gamesPerRound,4),4,FALSE)</f>
        <v>#N/A</v>
      </c>
      <c r="D36" s="25" t="e">
        <f ca="1">VLOOKUP(D29,OFFSET(Pairings!$E$2,($B36-1)*gamesPerRound,0,gamesPerRound,4),4,FALSE)</f>
        <v>#N/A</v>
      </c>
      <c r="E36" s="25" t="e">
        <f ca="1">VLOOKUP(E29,OFFSET(Pairings!$E$2,($B36-1)*gamesPerRound,0,gamesPerRound,4),4,FALSE)</f>
        <v>#N/A</v>
      </c>
      <c r="F36" s="25" t="str">
        <f ca="1">VLOOKUP(F29,OFFSET(Pairings!$E$2,($B36-1)*gamesPerRound,0,gamesPerRound,4),4,FALSE)</f>
        <v>F.04</v>
      </c>
      <c r="G36" s="25" t="str">
        <f ca="1">VLOOKUP(G29,OFFSET(Pairings!$E$2,($B36-1)*gamesPerRound,0,gamesPerRound,4),4,FALSE)</f>
        <v>F.05</v>
      </c>
      <c r="H36" s="25" t="str">
        <f ca="1">VLOOKUP(H29,OFFSET(Pairings!$E$2,($B36-1)*gamesPerRound,0,gamesPerRound,4),4,FALSE)</f>
        <v>A.06</v>
      </c>
      <c r="I36" s="25" t="e">
        <f ca="1">VLOOKUP(I29,OFFSET(Pairings!$E$2,($B36-1)*gamesPerRound,0,gamesPerRound,4),4,FALSE)</f>
        <v>#N/A</v>
      </c>
      <c r="J36" s="25" t="e">
        <f ca="1">VLOOKUP(J29,OFFSET(Pairings!$E$2,($B36-1)*gamesPerRound,0,gamesPerRound,4),4,FALSE)</f>
        <v>#N/A</v>
      </c>
      <c r="K36" s="25" t="e">
        <f ca="1">VLOOKUP(K29,OFFSET(Pairings!$E$2,($B36-1)*gamesPerRound,0,gamesPerRound,4),4,FALSE)</f>
        <v>#N/A</v>
      </c>
      <c r="L36" s="25" t="str">
        <f ca="1">VLOOKUP(L29,OFFSET(Pairings!$E$2,($B36-1)*gamesPerRound,0,gamesPerRound,4),4,FALSE)</f>
        <v>E.10</v>
      </c>
    </row>
    <row r="37" spans="1:13" ht="15.75" hidden="1" customHeight="1" x14ac:dyDescent="0.3">
      <c r="B37" s="7">
        <v>2</v>
      </c>
      <c r="C37" s="25" t="e">
        <f ca="1">VLOOKUP(C29,OFFSET(Pairings!$D$2,($B37-1)*gamesPerRound,0,gamesPerRound,2),2,FALSE)</f>
        <v>#N/A</v>
      </c>
      <c r="D37" s="25" t="e">
        <f ca="1">VLOOKUP(D29,OFFSET(Pairings!$D$2,($B37-1)*gamesPerRound,0,gamesPerRound,2),2,FALSE)</f>
        <v>#N/A</v>
      </c>
      <c r="E37" s="25" t="e">
        <f ca="1">VLOOKUP(E29,OFFSET(Pairings!$D$2,($B37-1)*gamesPerRound,0,gamesPerRound,2),2,FALSE)</f>
        <v>#N/A</v>
      </c>
      <c r="F37" s="25" t="str">
        <f ca="1">VLOOKUP(F29,OFFSET(Pairings!$D$2,($B37-1)*gamesPerRound,0,gamesPerRound,2),2,FALSE)</f>
        <v>B.04</v>
      </c>
      <c r="G37" s="25" t="str">
        <f ca="1">VLOOKUP(G29,OFFSET(Pairings!$D$2,($B37-1)*gamesPerRound,0,gamesPerRound,2),2,FALSE)</f>
        <v>D.05</v>
      </c>
      <c r="H37" s="25" t="str">
        <f ca="1">VLOOKUP(H29,OFFSET(Pairings!$D$2,($B37-1)*gamesPerRound,0,gamesPerRound,2),2,FALSE)</f>
        <v>E.06</v>
      </c>
      <c r="I37" s="25" t="e">
        <f ca="1">VLOOKUP(I29,OFFSET(Pairings!$D$2,($B37-1)*gamesPerRound,0,gamesPerRound,2),2,FALSE)</f>
        <v>#N/A</v>
      </c>
      <c r="J37" s="25" t="e">
        <f ca="1">VLOOKUP(J29,OFFSET(Pairings!$D$2,($B37-1)*gamesPerRound,0,gamesPerRound,2),2,FALSE)</f>
        <v>#N/A</v>
      </c>
      <c r="K37" s="25" t="e">
        <f ca="1">VLOOKUP(K29,OFFSET(Pairings!$D$2,($B37-1)*gamesPerRound,0,gamesPerRound,2),2,FALSE)</f>
        <v>#N/A</v>
      </c>
      <c r="L37" s="25" t="str">
        <f ca="1">VLOOKUP(L29,OFFSET(Pairings!$D$2,($B37-1)*gamesPerRound,0,gamesPerRound,2),2,FALSE)</f>
        <v>B.10</v>
      </c>
    </row>
    <row r="38" spans="1:13" ht="15.75" hidden="1" customHeight="1" x14ac:dyDescent="0.3">
      <c r="B38" s="7">
        <v>2</v>
      </c>
      <c r="C38" s="25" t="str">
        <f ca="1">VLOOKUP(C29,OFFSET(Pairings!$E$2,($B38-1)*gamesPerRound,0,gamesPerRound,4),4,FALSE)</f>
        <v>D.01</v>
      </c>
      <c r="D38" s="25" t="str">
        <f ca="1">VLOOKUP(D29,OFFSET(Pairings!$E$2,($B38-1)*gamesPerRound,0,gamesPerRound,4),4,FALSE)</f>
        <v>B.02</v>
      </c>
      <c r="E38" s="25" t="str">
        <f ca="1">VLOOKUP(E29,OFFSET(Pairings!$E$2,($B38-1)*gamesPerRound,0,gamesPerRound,4),4,FALSE)</f>
        <v>F.03</v>
      </c>
      <c r="F38" s="25" t="e">
        <f ca="1">VLOOKUP(F29,OFFSET(Pairings!$E$2,($B38-1)*gamesPerRound,0,gamesPerRound,4),4,FALSE)</f>
        <v>#N/A</v>
      </c>
      <c r="G38" s="25" t="e">
        <f ca="1">VLOOKUP(G29,OFFSET(Pairings!$E$2,($B38-1)*gamesPerRound,0,gamesPerRound,4),4,FALSE)</f>
        <v>#N/A</v>
      </c>
      <c r="H38" s="25" t="e">
        <f ca="1">VLOOKUP(H29,OFFSET(Pairings!$E$2,($B38-1)*gamesPerRound,0,gamesPerRound,4),4,FALSE)</f>
        <v>#N/A</v>
      </c>
      <c r="I38" s="25" t="str">
        <f ca="1">VLOOKUP(I29,OFFSET(Pairings!$E$2,($B38-1)*gamesPerRound,0,gamesPerRound,4),4,FALSE)</f>
        <v>D.07</v>
      </c>
      <c r="J38" s="25" t="str">
        <f ca="1">VLOOKUP(J29,OFFSET(Pairings!$E$2,($B38-1)*gamesPerRound,0,gamesPerRound,4),4,FALSE)</f>
        <v>B.08</v>
      </c>
      <c r="K38" s="25" t="str">
        <f ca="1">VLOOKUP(K29,OFFSET(Pairings!$E$2,($B38-1)*gamesPerRound,0,gamesPerRound,4),4,FALSE)</f>
        <v>A.09</v>
      </c>
      <c r="L38" s="25" t="e">
        <f ca="1">VLOOKUP(L29,OFFSET(Pairings!$E$2,($B38-1)*gamesPerRound,0,gamesPerRound,4),4,FALSE)</f>
        <v>#N/A</v>
      </c>
    </row>
    <row r="39" spans="1:13" ht="15.65" hidden="1" customHeight="1" x14ac:dyDescent="0.3">
      <c r="B39" s="7">
        <v>3</v>
      </c>
      <c r="C39" s="25" t="e">
        <f ca="1">VLOOKUP(C29,OFFSET(Pairings!$D$2,($B39-1)*gamesPerRound,0,gamesPerRound,2),2,FALSE)</f>
        <v>#N/A</v>
      </c>
      <c r="D39" s="25" t="e">
        <f ca="1">VLOOKUP(D29,OFFSET(Pairings!$D$2,($B39-1)*gamesPerRound,0,gamesPerRound,2),2,FALSE)</f>
        <v>#N/A</v>
      </c>
      <c r="E39" s="25" t="e">
        <f ca="1">VLOOKUP(E29,OFFSET(Pairings!$D$2,($B39-1)*gamesPerRound,0,gamesPerRound,2),2,FALSE)</f>
        <v>#N/A</v>
      </c>
      <c r="F39" s="25" t="e">
        <f ca="1">VLOOKUP(F29,OFFSET(Pairings!$D$2,($B39-1)*gamesPerRound,0,gamesPerRound,2),2,FALSE)</f>
        <v>#N/A</v>
      </c>
      <c r="G39" s="25" t="e">
        <f ca="1">VLOOKUP(G29,OFFSET(Pairings!$D$2,($B39-1)*gamesPerRound,0,gamesPerRound,2),2,FALSE)</f>
        <v>#N/A</v>
      </c>
      <c r="H39" s="25" t="e">
        <f ca="1">VLOOKUP(H29,OFFSET(Pairings!$D$2,($B39-1)*gamesPerRound,0,gamesPerRound,2),2,FALSE)</f>
        <v>#N/A</v>
      </c>
      <c r="I39" s="25" t="e">
        <f ca="1">VLOOKUP(I29,OFFSET(Pairings!$D$2,($B39-1)*gamesPerRound,0,gamesPerRound,2),2,FALSE)</f>
        <v>#N/A</v>
      </c>
      <c r="J39" s="25" t="e">
        <f ca="1">VLOOKUP(J29,OFFSET(Pairings!$D$2,($B39-1)*gamesPerRound,0,gamesPerRound,2),2,FALSE)</f>
        <v>#N/A</v>
      </c>
      <c r="K39" s="25" t="e">
        <f ca="1">VLOOKUP(K29,OFFSET(Pairings!$D$2,($B39-1)*gamesPerRound,0,gamesPerRound,2),2,FALSE)</f>
        <v>#N/A</v>
      </c>
      <c r="L39" s="25" t="e">
        <f ca="1">VLOOKUP(L29,OFFSET(Pairings!$D$2,($B39-1)*gamesPerRound,0,gamesPerRound,2),2,FALSE)</f>
        <v>#N/A</v>
      </c>
    </row>
    <row r="40" spans="1:13" ht="15.65" hidden="1" customHeight="1" x14ac:dyDescent="0.3">
      <c r="B40" s="7">
        <v>3</v>
      </c>
      <c r="C40" s="25" t="e">
        <f ca="1">VLOOKUP(C29,OFFSET(Pairings!$E$2,($B40-1)*gamesPerRound,0,gamesPerRound,4),4,FALSE)</f>
        <v>#N/A</v>
      </c>
      <c r="D40" s="25" t="e">
        <f ca="1">VLOOKUP(D29,OFFSET(Pairings!$E$2,($B40-1)*gamesPerRound,0,gamesPerRound,4),4,FALSE)</f>
        <v>#N/A</v>
      </c>
      <c r="E40" s="25" t="e">
        <f ca="1">VLOOKUP(E29,OFFSET(Pairings!$E$2,($B40-1)*gamesPerRound,0,gamesPerRound,4),4,FALSE)</f>
        <v>#N/A</v>
      </c>
      <c r="F40" s="25" t="e">
        <f ca="1">VLOOKUP(F29,OFFSET(Pairings!$E$2,($B40-1)*gamesPerRound,0,gamesPerRound,4),4,FALSE)</f>
        <v>#N/A</v>
      </c>
      <c r="G40" s="25" t="e">
        <f ca="1">VLOOKUP(G29,OFFSET(Pairings!$E$2,($B40-1)*gamesPerRound,0,gamesPerRound,4),4,FALSE)</f>
        <v>#N/A</v>
      </c>
      <c r="H40" s="25" t="e">
        <f ca="1">VLOOKUP(H29,OFFSET(Pairings!$E$2,($B40-1)*gamesPerRound,0,gamesPerRound,4),4,FALSE)</f>
        <v>#N/A</v>
      </c>
      <c r="I40" s="25" t="e">
        <f ca="1">VLOOKUP(I29,OFFSET(Pairings!$E$2,($B40-1)*gamesPerRound,0,gamesPerRound,4),4,FALSE)</f>
        <v>#N/A</v>
      </c>
      <c r="J40" s="25" t="e">
        <f ca="1">VLOOKUP(J29,OFFSET(Pairings!$E$2,($B40-1)*gamesPerRound,0,gamesPerRound,4),4,FALSE)</f>
        <v>#N/A</v>
      </c>
      <c r="K40" s="25" t="e">
        <f ca="1">VLOOKUP(K29,OFFSET(Pairings!$E$2,($B40-1)*gamesPerRound,0,gamesPerRound,4),4,FALSE)</f>
        <v>#N/A</v>
      </c>
      <c r="L40" s="25" t="e">
        <f ca="1">VLOOKUP(L29,OFFSET(Pairings!$E$2,($B40-1)*gamesPerRound,0,gamesPerRound,4),4,FALSE)</f>
        <v>#N/A</v>
      </c>
    </row>
    <row r="41" spans="1:13" ht="18" customHeight="1" thickBot="1" x14ac:dyDescent="0.35"/>
    <row r="42" spans="1:13" s="9" customFormat="1" ht="15.5" thickBot="1" x14ac:dyDescent="0.35">
      <c r="A42" s="9" t="s">
        <v>10</v>
      </c>
      <c r="B42" s="10">
        <f>VLOOKUP(A42,TeamLookup,2,FALSE)</f>
        <v>0</v>
      </c>
      <c r="C42" s="11" t="str">
        <f t="shared" ref="C42:L42" si="15">$A42&amp;"."&amp;TEXT(C$1,"00")</f>
        <v>D.01</v>
      </c>
      <c r="D42" s="12" t="str">
        <f t="shared" si="15"/>
        <v>D.02</v>
      </c>
      <c r="E42" s="12" t="str">
        <f t="shared" si="15"/>
        <v>D.03</v>
      </c>
      <c r="F42" s="12" t="str">
        <f t="shared" si="15"/>
        <v>D.04</v>
      </c>
      <c r="G42" s="12" t="str">
        <f t="shared" si="15"/>
        <v>D.05</v>
      </c>
      <c r="H42" s="12" t="str">
        <f t="shared" si="15"/>
        <v>D.06</v>
      </c>
      <c r="I42" s="12" t="str">
        <f t="shared" si="15"/>
        <v>D.07</v>
      </c>
      <c r="J42" s="12" t="str">
        <f t="shared" si="15"/>
        <v>D.08</v>
      </c>
      <c r="K42" s="12" t="str">
        <f t="shared" si="15"/>
        <v>D.09</v>
      </c>
      <c r="L42" s="12" t="str">
        <f t="shared" si="15"/>
        <v>D.10</v>
      </c>
      <c r="M42" s="13" t="s">
        <v>21</v>
      </c>
    </row>
    <row r="43" spans="1:13" ht="9" customHeight="1" x14ac:dyDescent="0.3">
      <c r="C43" s="14" t="str">
        <f t="shared" ref="C43:L43" ca="1" si="16">IF(ISNA(C48),"B","W")</f>
        <v>B</v>
      </c>
      <c r="D43" s="15" t="str">
        <f t="shared" ca="1" si="16"/>
        <v>B</v>
      </c>
      <c r="E43" s="15" t="str">
        <f t="shared" ca="1" si="16"/>
        <v>W</v>
      </c>
      <c r="F43" s="15" t="str">
        <f t="shared" ca="1" si="16"/>
        <v>B</v>
      </c>
      <c r="G43" s="15" t="str">
        <f t="shared" ca="1" si="16"/>
        <v>W</v>
      </c>
      <c r="H43" s="15" t="str">
        <f t="shared" ca="1" si="16"/>
        <v>W</v>
      </c>
      <c r="I43" s="15" t="str">
        <f t="shared" ca="1" si="16"/>
        <v>B</v>
      </c>
      <c r="J43" s="15" t="str">
        <f t="shared" ca="1" si="16"/>
        <v>W</v>
      </c>
      <c r="K43" s="15" t="str">
        <f t="shared" ca="1" si="16"/>
        <v>W</v>
      </c>
      <c r="L43" s="15" t="str">
        <f t="shared" ca="1" si="16"/>
        <v>B</v>
      </c>
      <c r="M43" s="16"/>
    </row>
    <row r="44" spans="1:13" x14ac:dyDescent="0.3">
      <c r="B44" s="7" t="s">
        <v>22</v>
      </c>
      <c r="C44" s="17" t="str">
        <f t="shared" ref="C44:L44" ca="1" si="17">IF(ISNA(C48),C49,C48)</f>
        <v>B.01</v>
      </c>
      <c r="D44" s="18" t="str">
        <f t="shared" ca="1" si="17"/>
        <v>C.02</v>
      </c>
      <c r="E44" s="18" t="str">
        <f t="shared" ca="1" si="17"/>
        <v>F.03</v>
      </c>
      <c r="F44" s="18" t="str">
        <f t="shared" ca="1" si="17"/>
        <v>B.04</v>
      </c>
      <c r="G44" s="18" t="str">
        <f t="shared" ca="1" si="17"/>
        <v>E.05</v>
      </c>
      <c r="H44" s="18" t="str">
        <f t="shared" ca="1" si="17"/>
        <v>F.06</v>
      </c>
      <c r="I44" s="18" t="str">
        <f t="shared" ca="1" si="17"/>
        <v>A.07</v>
      </c>
      <c r="J44" s="18" t="str">
        <f t="shared" ca="1" si="17"/>
        <v>B.08</v>
      </c>
      <c r="K44" s="18" t="str">
        <f t="shared" ca="1" si="17"/>
        <v>B.09</v>
      </c>
      <c r="L44" s="18" t="str">
        <f t="shared" ca="1" si="17"/>
        <v>A.10</v>
      </c>
      <c r="M44" s="19"/>
    </row>
    <row r="45" spans="1:13" ht="9" customHeight="1" x14ac:dyDescent="0.3">
      <c r="C45" s="20" t="str">
        <f t="shared" ref="C45:L45" ca="1" si="18">IF(ISNA(C50),"B","W")</f>
        <v>W</v>
      </c>
      <c r="D45" s="21" t="str">
        <f t="shared" ca="1" si="18"/>
        <v>W</v>
      </c>
      <c r="E45" s="21" t="str">
        <f t="shared" ca="1" si="18"/>
        <v>B</v>
      </c>
      <c r="F45" s="21" t="str">
        <f t="shared" ca="1" si="18"/>
        <v>W</v>
      </c>
      <c r="G45" s="21" t="str">
        <f t="shared" ca="1" si="18"/>
        <v>B</v>
      </c>
      <c r="H45" s="21" t="str">
        <f t="shared" ca="1" si="18"/>
        <v>B</v>
      </c>
      <c r="I45" s="21" t="str">
        <f t="shared" ca="1" si="18"/>
        <v>W</v>
      </c>
      <c r="J45" s="21" t="str">
        <f t="shared" ca="1" si="18"/>
        <v>B</v>
      </c>
      <c r="K45" s="21" t="str">
        <f t="shared" ca="1" si="18"/>
        <v>B</v>
      </c>
      <c r="L45" s="21" t="str">
        <f t="shared" ca="1" si="18"/>
        <v>W</v>
      </c>
      <c r="M45" s="16"/>
    </row>
    <row r="46" spans="1:13" ht="15.5" thickBot="1" x14ac:dyDescent="0.35">
      <c r="B46" s="7" t="s">
        <v>23</v>
      </c>
      <c r="C46" s="17" t="str">
        <f t="shared" ref="C46:L46" ca="1" si="19">IF(ISNA(C50),C51,C50)</f>
        <v>C.01</v>
      </c>
      <c r="D46" s="18" t="str">
        <f t="shared" ca="1" si="19"/>
        <v>F.02</v>
      </c>
      <c r="E46" s="18" t="str">
        <f t="shared" ca="1" si="19"/>
        <v>E.03</v>
      </c>
      <c r="F46" s="18" t="str">
        <f t="shared" ca="1" si="19"/>
        <v>A.04</v>
      </c>
      <c r="G46" s="18" t="str">
        <f t="shared" ca="1" si="19"/>
        <v>C.05</v>
      </c>
      <c r="H46" s="18" t="str">
        <f t="shared" ca="1" si="19"/>
        <v>B.06</v>
      </c>
      <c r="I46" s="18" t="str">
        <f t="shared" ca="1" si="19"/>
        <v>C.07</v>
      </c>
      <c r="J46" s="18" t="str">
        <f t="shared" ca="1" si="19"/>
        <v>F.08</v>
      </c>
      <c r="K46" s="18" t="str">
        <f t="shared" ca="1" si="19"/>
        <v>E.09</v>
      </c>
      <c r="L46" s="18" t="str">
        <f t="shared" ca="1" si="19"/>
        <v>E.10</v>
      </c>
      <c r="M46" s="19"/>
    </row>
    <row r="47" spans="1:13" ht="18" customHeight="1" thickBot="1" x14ac:dyDescent="0.35">
      <c r="B47" s="7" t="s">
        <v>21</v>
      </c>
      <c r="C47" s="22"/>
      <c r="D47" s="23"/>
      <c r="E47" s="23"/>
      <c r="F47" s="23"/>
      <c r="G47" s="23"/>
      <c r="H47" s="23"/>
      <c r="I47" s="23"/>
      <c r="J47" s="23"/>
      <c r="K47" s="23"/>
      <c r="L47" s="23"/>
      <c r="M47" s="24"/>
    </row>
    <row r="48" spans="1:13" ht="15.75" hidden="1" customHeight="1" x14ac:dyDescent="0.3">
      <c r="B48" s="7">
        <v>1</v>
      </c>
      <c r="C48" s="25" t="e">
        <f ca="1">VLOOKUP(C42,OFFSET(Pairings!$D$2,($B48-1)*gamesPerRound,0,gamesPerRound,2),2,FALSE)</f>
        <v>#N/A</v>
      </c>
      <c r="D48" s="25" t="e">
        <f ca="1">VLOOKUP(D42,OFFSET(Pairings!$D$2,($B48-1)*gamesPerRound,0,gamesPerRound,2),2,FALSE)</f>
        <v>#N/A</v>
      </c>
      <c r="E48" s="25" t="str">
        <f ca="1">VLOOKUP(E42,OFFSET(Pairings!$D$2,($B48-1)*gamesPerRound,0,gamesPerRound,2),2,FALSE)</f>
        <v>F.03</v>
      </c>
      <c r="F48" s="25" t="e">
        <f ca="1">VLOOKUP(F42,OFFSET(Pairings!$D$2,($B48-1)*gamesPerRound,0,gamesPerRound,2),2,FALSE)</f>
        <v>#N/A</v>
      </c>
      <c r="G48" s="25" t="str">
        <f ca="1">VLOOKUP(G42,OFFSET(Pairings!$D$2,($B48-1)*gamesPerRound,0,gamesPerRound,2),2,FALSE)</f>
        <v>E.05</v>
      </c>
      <c r="H48" s="25" t="str">
        <f ca="1">VLOOKUP(H42,OFFSET(Pairings!$D$2,($B48-1)*gamesPerRound,0,gamesPerRound,2),2,FALSE)</f>
        <v>F.06</v>
      </c>
      <c r="I48" s="25" t="e">
        <f ca="1">VLOOKUP(I42,OFFSET(Pairings!$D$2,($B48-1)*gamesPerRound,0,gamesPerRound,2),2,FALSE)</f>
        <v>#N/A</v>
      </c>
      <c r="J48" s="25" t="str">
        <f ca="1">VLOOKUP(J42,OFFSET(Pairings!$D$2,($B48-1)*gamesPerRound,0,gamesPerRound,2),2,FALSE)</f>
        <v>B.08</v>
      </c>
      <c r="K48" s="25" t="str">
        <f ca="1">VLOOKUP(K42,OFFSET(Pairings!$D$2,($B48-1)*gamesPerRound,0,gamesPerRound,2),2,FALSE)</f>
        <v>B.09</v>
      </c>
      <c r="L48" s="25" t="e">
        <f ca="1">VLOOKUP(L42,OFFSET(Pairings!$D$2,($B48-1)*gamesPerRound,0,gamesPerRound,2),2,FALSE)</f>
        <v>#N/A</v>
      </c>
    </row>
    <row r="49" spans="1:13" ht="15.75" hidden="1" customHeight="1" x14ac:dyDescent="0.3">
      <c r="B49" s="7">
        <v>1</v>
      </c>
      <c r="C49" s="25" t="str">
        <f ca="1">VLOOKUP(C42,OFFSET(Pairings!$E$2,($B49-1)*gamesPerRound,0,gamesPerRound,4),4,FALSE)</f>
        <v>B.01</v>
      </c>
      <c r="D49" s="25" t="str">
        <f ca="1">VLOOKUP(D42,OFFSET(Pairings!$E$2,($B49-1)*gamesPerRound,0,gamesPerRound,4),4,FALSE)</f>
        <v>C.02</v>
      </c>
      <c r="E49" s="25" t="e">
        <f ca="1">VLOOKUP(E42,OFFSET(Pairings!$E$2,($B49-1)*gamesPerRound,0,gamesPerRound,4),4,FALSE)</f>
        <v>#N/A</v>
      </c>
      <c r="F49" s="25" t="str">
        <f ca="1">VLOOKUP(F42,OFFSET(Pairings!$E$2,($B49-1)*gamesPerRound,0,gamesPerRound,4),4,FALSE)</f>
        <v>B.04</v>
      </c>
      <c r="G49" s="25" t="e">
        <f ca="1">VLOOKUP(G42,OFFSET(Pairings!$E$2,($B49-1)*gamesPerRound,0,gamesPerRound,4),4,FALSE)</f>
        <v>#N/A</v>
      </c>
      <c r="H49" s="25" t="e">
        <f ca="1">VLOOKUP(H42,OFFSET(Pairings!$E$2,($B49-1)*gamesPerRound,0,gamesPerRound,4),4,FALSE)</f>
        <v>#N/A</v>
      </c>
      <c r="I49" s="25" t="str">
        <f ca="1">VLOOKUP(I42,OFFSET(Pairings!$E$2,($B49-1)*gamesPerRound,0,gamesPerRound,4),4,FALSE)</f>
        <v>A.07</v>
      </c>
      <c r="J49" s="25" t="e">
        <f ca="1">VLOOKUP(J42,OFFSET(Pairings!$E$2,($B49-1)*gamesPerRound,0,gamesPerRound,4),4,FALSE)</f>
        <v>#N/A</v>
      </c>
      <c r="K49" s="25" t="e">
        <f ca="1">VLOOKUP(K42,OFFSET(Pairings!$E$2,($B49-1)*gamesPerRound,0,gamesPerRound,4),4,FALSE)</f>
        <v>#N/A</v>
      </c>
      <c r="L49" s="25" t="str">
        <f ca="1">VLOOKUP(L42,OFFSET(Pairings!$E$2,($B49-1)*gamesPerRound,0,gamesPerRound,4),4,FALSE)</f>
        <v>A.10</v>
      </c>
    </row>
    <row r="50" spans="1:13" ht="15.75" hidden="1" customHeight="1" x14ac:dyDescent="0.3">
      <c r="B50" s="7">
        <v>2</v>
      </c>
      <c r="C50" s="25" t="str">
        <f ca="1">VLOOKUP(C42,OFFSET(Pairings!$D$2,($B50-1)*gamesPerRound,0,gamesPerRound,2),2,FALSE)</f>
        <v>C.01</v>
      </c>
      <c r="D50" s="25" t="str">
        <f ca="1">VLOOKUP(D42,OFFSET(Pairings!$D$2,($B50-1)*gamesPerRound,0,gamesPerRound,2),2,FALSE)</f>
        <v>F.02</v>
      </c>
      <c r="E50" s="25" t="e">
        <f ca="1">VLOOKUP(E42,OFFSET(Pairings!$D$2,($B50-1)*gamesPerRound,0,gamesPerRound,2),2,FALSE)</f>
        <v>#N/A</v>
      </c>
      <c r="F50" s="25" t="str">
        <f ca="1">VLOOKUP(F42,OFFSET(Pairings!$D$2,($B50-1)*gamesPerRound,0,gamesPerRound,2),2,FALSE)</f>
        <v>A.04</v>
      </c>
      <c r="G50" s="25" t="e">
        <f ca="1">VLOOKUP(G42,OFFSET(Pairings!$D$2,($B50-1)*gamesPerRound,0,gamesPerRound,2),2,FALSE)</f>
        <v>#N/A</v>
      </c>
      <c r="H50" s="25" t="e">
        <f ca="1">VLOOKUP(H42,OFFSET(Pairings!$D$2,($B50-1)*gamesPerRound,0,gamesPerRound,2),2,FALSE)</f>
        <v>#N/A</v>
      </c>
      <c r="I50" s="25" t="str">
        <f ca="1">VLOOKUP(I42,OFFSET(Pairings!$D$2,($B50-1)*gamesPerRound,0,gamesPerRound,2),2,FALSE)</f>
        <v>C.07</v>
      </c>
      <c r="J50" s="25" t="e">
        <f ca="1">VLOOKUP(J42,OFFSET(Pairings!$D$2,($B50-1)*gamesPerRound,0,gamesPerRound,2),2,FALSE)</f>
        <v>#N/A</v>
      </c>
      <c r="K50" s="25" t="e">
        <f ca="1">VLOOKUP(K42,OFFSET(Pairings!$D$2,($B50-1)*gamesPerRound,0,gamesPerRound,2),2,FALSE)</f>
        <v>#N/A</v>
      </c>
      <c r="L50" s="25" t="str">
        <f ca="1">VLOOKUP(L42,OFFSET(Pairings!$D$2,($B50-1)*gamesPerRound,0,gamesPerRound,2),2,FALSE)</f>
        <v>E.10</v>
      </c>
    </row>
    <row r="51" spans="1:13" ht="15.75" hidden="1" customHeight="1" x14ac:dyDescent="0.3">
      <c r="B51" s="7">
        <v>2</v>
      </c>
      <c r="C51" s="25" t="e">
        <f ca="1">VLOOKUP(C42,OFFSET(Pairings!$E$2,($B51-1)*gamesPerRound,0,gamesPerRound,4),4,FALSE)</f>
        <v>#N/A</v>
      </c>
      <c r="D51" s="25" t="e">
        <f ca="1">VLOOKUP(D42,OFFSET(Pairings!$E$2,($B51-1)*gamesPerRound,0,gamesPerRound,4),4,FALSE)</f>
        <v>#N/A</v>
      </c>
      <c r="E51" s="25" t="str">
        <f ca="1">VLOOKUP(E42,OFFSET(Pairings!$E$2,($B51-1)*gamesPerRound,0,gamesPerRound,4),4,FALSE)</f>
        <v>E.03</v>
      </c>
      <c r="F51" s="25" t="e">
        <f ca="1">VLOOKUP(F42,OFFSET(Pairings!$E$2,($B51-1)*gamesPerRound,0,gamesPerRound,4),4,FALSE)</f>
        <v>#N/A</v>
      </c>
      <c r="G51" s="25" t="str">
        <f ca="1">VLOOKUP(G42,OFFSET(Pairings!$E$2,($B51-1)*gamesPerRound,0,gamesPerRound,4),4,FALSE)</f>
        <v>C.05</v>
      </c>
      <c r="H51" s="25" t="str">
        <f ca="1">VLOOKUP(H42,OFFSET(Pairings!$E$2,($B51-1)*gamesPerRound,0,gamesPerRound,4),4,FALSE)</f>
        <v>B.06</v>
      </c>
      <c r="I51" s="25" t="e">
        <f ca="1">VLOOKUP(I42,OFFSET(Pairings!$E$2,($B51-1)*gamesPerRound,0,gamesPerRound,4),4,FALSE)</f>
        <v>#N/A</v>
      </c>
      <c r="J51" s="25" t="str">
        <f ca="1">VLOOKUP(J42,OFFSET(Pairings!$E$2,($B51-1)*gamesPerRound,0,gamesPerRound,4),4,FALSE)</f>
        <v>F.08</v>
      </c>
      <c r="K51" s="25" t="str">
        <f ca="1">VLOOKUP(K42,OFFSET(Pairings!$E$2,($B51-1)*gamesPerRound,0,gamesPerRound,4),4,FALSE)</f>
        <v>E.09</v>
      </c>
      <c r="L51" s="25" t="e">
        <f ca="1">VLOOKUP(L42,OFFSET(Pairings!$E$2,($B51-1)*gamesPerRound,0,gamesPerRound,4),4,FALSE)</f>
        <v>#N/A</v>
      </c>
    </row>
    <row r="52" spans="1:13" ht="15.65" hidden="1" customHeight="1" x14ac:dyDescent="0.3">
      <c r="B52" s="7">
        <v>3</v>
      </c>
      <c r="C52" s="25" t="e">
        <f ca="1">VLOOKUP(C42,OFFSET(Pairings!$D$2,($B52-1)*gamesPerRound,0,gamesPerRound,2),2,FALSE)</f>
        <v>#N/A</v>
      </c>
      <c r="D52" s="25" t="e">
        <f ca="1">VLOOKUP(D42,OFFSET(Pairings!$D$2,($B52-1)*gamesPerRound,0,gamesPerRound,2),2,FALSE)</f>
        <v>#N/A</v>
      </c>
      <c r="E52" s="25" t="e">
        <f ca="1">VLOOKUP(E42,OFFSET(Pairings!$D$2,($B52-1)*gamesPerRound,0,gamesPerRound,2),2,FALSE)</f>
        <v>#N/A</v>
      </c>
      <c r="F52" s="25" t="e">
        <f ca="1">VLOOKUP(F42,OFFSET(Pairings!$D$2,($B52-1)*gamesPerRound,0,gamesPerRound,2),2,FALSE)</f>
        <v>#N/A</v>
      </c>
      <c r="G52" s="25" t="e">
        <f ca="1">VLOOKUP(G42,OFFSET(Pairings!$D$2,($B52-1)*gamesPerRound,0,gamesPerRound,2),2,FALSE)</f>
        <v>#N/A</v>
      </c>
      <c r="H52" s="25" t="e">
        <f ca="1">VLOOKUP(H42,OFFSET(Pairings!$D$2,($B52-1)*gamesPerRound,0,gamesPerRound,2),2,FALSE)</f>
        <v>#N/A</v>
      </c>
      <c r="I52" s="25" t="e">
        <f ca="1">VLOOKUP(I42,OFFSET(Pairings!$D$2,($B52-1)*gamesPerRound,0,gamesPerRound,2),2,FALSE)</f>
        <v>#N/A</v>
      </c>
      <c r="J52" s="25" t="e">
        <f ca="1">VLOOKUP(J42,OFFSET(Pairings!$D$2,($B52-1)*gamesPerRound,0,gamesPerRound,2),2,FALSE)</f>
        <v>#N/A</v>
      </c>
      <c r="K52" s="25" t="e">
        <f ca="1">VLOOKUP(K42,OFFSET(Pairings!$D$2,($B52-1)*gamesPerRound,0,gamesPerRound,2),2,FALSE)</f>
        <v>#N/A</v>
      </c>
      <c r="L52" s="25" t="e">
        <f ca="1">VLOOKUP(L42,OFFSET(Pairings!$D$2,($B52-1)*gamesPerRound,0,gamesPerRound,2),2,FALSE)</f>
        <v>#N/A</v>
      </c>
    </row>
    <row r="53" spans="1:13" ht="15.65" hidden="1" customHeight="1" x14ac:dyDescent="0.3">
      <c r="B53" s="7">
        <v>3</v>
      </c>
      <c r="C53" s="25" t="e">
        <f ca="1">VLOOKUP(C42,OFFSET(Pairings!$E$2,($B53-1)*gamesPerRound,0,gamesPerRound,4),4,FALSE)</f>
        <v>#N/A</v>
      </c>
      <c r="D53" s="25" t="e">
        <f ca="1">VLOOKUP(D42,OFFSET(Pairings!$E$2,($B53-1)*gamesPerRound,0,gamesPerRound,4),4,FALSE)</f>
        <v>#N/A</v>
      </c>
      <c r="E53" s="25" t="e">
        <f ca="1">VLOOKUP(E42,OFFSET(Pairings!$E$2,($B53-1)*gamesPerRound,0,gamesPerRound,4),4,FALSE)</f>
        <v>#N/A</v>
      </c>
      <c r="F53" s="25" t="e">
        <f ca="1">VLOOKUP(F42,OFFSET(Pairings!$E$2,($B53-1)*gamesPerRound,0,gamesPerRound,4),4,FALSE)</f>
        <v>#N/A</v>
      </c>
      <c r="G53" s="25" t="e">
        <f ca="1">VLOOKUP(G42,OFFSET(Pairings!$E$2,($B53-1)*gamesPerRound,0,gamesPerRound,4),4,FALSE)</f>
        <v>#N/A</v>
      </c>
      <c r="H53" s="25" t="e">
        <f ca="1">VLOOKUP(H42,OFFSET(Pairings!$E$2,($B53-1)*gamesPerRound,0,gamesPerRound,4),4,FALSE)</f>
        <v>#N/A</v>
      </c>
      <c r="I53" s="25" t="e">
        <f ca="1">VLOOKUP(I42,OFFSET(Pairings!$E$2,($B53-1)*gamesPerRound,0,gamesPerRound,4),4,FALSE)</f>
        <v>#N/A</v>
      </c>
      <c r="J53" s="25" t="e">
        <f ca="1">VLOOKUP(J42,OFFSET(Pairings!$E$2,($B53-1)*gamesPerRound,0,gamesPerRound,4),4,FALSE)</f>
        <v>#N/A</v>
      </c>
      <c r="K53" s="25" t="e">
        <f ca="1">VLOOKUP(K42,OFFSET(Pairings!$E$2,($B53-1)*gamesPerRound,0,gamesPerRound,4),4,FALSE)</f>
        <v>#N/A</v>
      </c>
      <c r="L53" s="25" t="e">
        <f ca="1">VLOOKUP(L42,OFFSET(Pairings!$E$2,($B53-1)*gamesPerRound,0,gamesPerRound,4),4,FALSE)</f>
        <v>#N/A</v>
      </c>
    </row>
    <row r="54" spans="1:13" ht="18" customHeight="1" thickBot="1" x14ac:dyDescent="0.35"/>
    <row r="55" spans="1:13" s="9" customFormat="1" ht="15.5" thickBot="1" x14ac:dyDescent="0.35">
      <c r="A55" s="9" t="s">
        <v>11</v>
      </c>
      <c r="B55" s="10">
        <f>VLOOKUP(A55,TeamLookup,2,FALSE)</f>
        <v>0</v>
      </c>
      <c r="C55" s="11" t="str">
        <f t="shared" ref="C55:L55" si="20">$A55&amp;"."&amp;TEXT(C$1,"00")</f>
        <v>E.01</v>
      </c>
      <c r="D55" s="12" t="str">
        <f t="shared" si="20"/>
        <v>E.02</v>
      </c>
      <c r="E55" s="12" t="str">
        <f t="shared" si="20"/>
        <v>E.03</v>
      </c>
      <c r="F55" s="12" t="str">
        <f t="shared" si="20"/>
        <v>E.04</v>
      </c>
      <c r="G55" s="12" t="str">
        <f t="shared" si="20"/>
        <v>E.05</v>
      </c>
      <c r="H55" s="12" t="str">
        <f t="shared" si="20"/>
        <v>E.06</v>
      </c>
      <c r="I55" s="12" t="str">
        <f t="shared" si="20"/>
        <v>E.07</v>
      </c>
      <c r="J55" s="12" t="str">
        <f t="shared" si="20"/>
        <v>E.08</v>
      </c>
      <c r="K55" s="12" t="str">
        <f t="shared" si="20"/>
        <v>E.09</v>
      </c>
      <c r="L55" s="12" t="str">
        <f t="shared" si="20"/>
        <v>E.10</v>
      </c>
      <c r="M55" s="13" t="s">
        <v>21</v>
      </c>
    </row>
    <row r="56" spans="1:13" ht="9" customHeight="1" x14ac:dyDescent="0.3">
      <c r="C56" s="14" t="str">
        <f t="shared" ref="C56:L56" ca="1" si="21">IF(ISNA(C61),"B","W")</f>
        <v>B</v>
      </c>
      <c r="D56" s="15" t="str">
        <f t="shared" ca="1" si="21"/>
        <v>W</v>
      </c>
      <c r="E56" s="15" t="str">
        <f t="shared" ca="1" si="21"/>
        <v>B</v>
      </c>
      <c r="F56" s="15" t="str">
        <f t="shared" ca="1" si="21"/>
        <v>B</v>
      </c>
      <c r="G56" s="15" t="str">
        <f t="shared" ca="1" si="21"/>
        <v>B</v>
      </c>
      <c r="H56" s="15" t="str">
        <f t="shared" ca="1" si="21"/>
        <v>W</v>
      </c>
      <c r="I56" s="15" t="str">
        <f t="shared" ca="1" si="21"/>
        <v>W</v>
      </c>
      <c r="J56" s="15" t="str">
        <f t="shared" ca="1" si="21"/>
        <v>W</v>
      </c>
      <c r="K56" s="15" t="str">
        <f t="shared" ca="1" si="21"/>
        <v>B</v>
      </c>
      <c r="L56" s="15" t="str">
        <f t="shared" ca="1" si="21"/>
        <v>W</v>
      </c>
      <c r="M56" s="16"/>
    </row>
    <row r="57" spans="1:13" x14ac:dyDescent="0.3">
      <c r="B57" s="7" t="s">
        <v>22</v>
      </c>
      <c r="C57" s="17" t="str">
        <f t="shared" ref="C57:L57" ca="1" si="22">IF(ISNA(C61),C62,C61)</f>
        <v>C.01</v>
      </c>
      <c r="D57" s="18" t="str">
        <f t="shared" ca="1" si="22"/>
        <v>B.02</v>
      </c>
      <c r="E57" s="18" t="str">
        <f t="shared" ca="1" si="22"/>
        <v>B.03</v>
      </c>
      <c r="F57" s="18" t="str">
        <f t="shared" ca="1" si="22"/>
        <v>A.04</v>
      </c>
      <c r="G57" s="18" t="str">
        <f t="shared" ca="1" si="22"/>
        <v>D.05</v>
      </c>
      <c r="H57" s="18" t="str">
        <f t="shared" ca="1" si="22"/>
        <v>B.06</v>
      </c>
      <c r="I57" s="18" t="str">
        <f t="shared" ca="1" si="22"/>
        <v>B.07</v>
      </c>
      <c r="J57" s="18" t="str">
        <f t="shared" ca="1" si="22"/>
        <v>F.08</v>
      </c>
      <c r="K57" s="18" t="str">
        <f t="shared" ca="1" si="22"/>
        <v>C.09</v>
      </c>
      <c r="L57" s="18" t="str">
        <f t="shared" ca="1" si="22"/>
        <v>C.10</v>
      </c>
      <c r="M57" s="19"/>
    </row>
    <row r="58" spans="1:13" ht="9" customHeight="1" x14ac:dyDescent="0.3">
      <c r="C58" s="20" t="str">
        <f t="shared" ref="C58:L58" ca="1" si="23">IF(ISNA(C63),"B","W")</f>
        <v>W</v>
      </c>
      <c r="D58" s="21" t="str">
        <f t="shared" ca="1" si="23"/>
        <v>B</v>
      </c>
      <c r="E58" s="21" t="str">
        <f t="shared" ca="1" si="23"/>
        <v>W</v>
      </c>
      <c r="F58" s="21" t="str">
        <f t="shared" ca="1" si="23"/>
        <v>W</v>
      </c>
      <c r="G58" s="21" t="str">
        <f t="shared" ca="1" si="23"/>
        <v>W</v>
      </c>
      <c r="H58" s="21" t="str">
        <f t="shared" ca="1" si="23"/>
        <v>B</v>
      </c>
      <c r="I58" s="21" t="str">
        <f t="shared" ca="1" si="23"/>
        <v>B</v>
      </c>
      <c r="J58" s="21" t="str">
        <f t="shared" ca="1" si="23"/>
        <v>B</v>
      </c>
      <c r="K58" s="21" t="str">
        <f t="shared" ca="1" si="23"/>
        <v>W</v>
      </c>
      <c r="L58" s="21" t="str">
        <f t="shared" ca="1" si="23"/>
        <v>B</v>
      </c>
      <c r="M58" s="16"/>
    </row>
    <row r="59" spans="1:13" ht="15.5" thickBot="1" x14ac:dyDescent="0.35">
      <c r="B59" s="7" t="s">
        <v>23</v>
      </c>
      <c r="C59" s="17" t="str">
        <f t="shared" ref="C59:L59" ca="1" si="24">IF(ISNA(C63),C64,C63)</f>
        <v>F.01</v>
      </c>
      <c r="D59" s="18" t="str">
        <f t="shared" ca="1" si="24"/>
        <v>A.02</v>
      </c>
      <c r="E59" s="18" t="str">
        <f t="shared" ca="1" si="24"/>
        <v>D.03</v>
      </c>
      <c r="F59" s="18" t="str">
        <f t="shared" ca="1" si="24"/>
        <v>F.04</v>
      </c>
      <c r="G59" s="18" t="str">
        <f t="shared" ca="1" si="24"/>
        <v>A.05</v>
      </c>
      <c r="H59" s="18" t="str">
        <f t="shared" ca="1" si="24"/>
        <v>C.06</v>
      </c>
      <c r="I59" s="18" t="str">
        <f t="shared" ca="1" si="24"/>
        <v>F.07</v>
      </c>
      <c r="J59" s="18" t="str">
        <f t="shared" ca="1" si="24"/>
        <v>A.08</v>
      </c>
      <c r="K59" s="18" t="str">
        <f t="shared" ca="1" si="24"/>
        <v>D.09</v>
      </c>
      <c r="L59" s="18" t="str">
        <f t="shared" ca="1" si="24"/>
        <v>D.10</v>
      </c>
      <c r="M59" s="19"/>
    </row>
    <row r="60" spans="1:13" ht="15.65" customHeight="1" thickBot="1" x14ac:dyDescent="0.35">
      <c r="B60" s="7" t="s">
        <v>21</v>
      </c>
      <c r="C60" s="22"/>
      <c r="D60" s="23"/>
      <c r="E60" s="23"/>
      <c r="F60" s="23"/>
      <c r="G60" s="23"/>
      <c r="H60" s="23"/>
      <c r="I60" s="23"/>
      <c r="J60" s="23"/>
      <c r="K60" s="23"/>
      <c r="L60" s="23"/>
      <c r="M60" s="24"/>
    </row>
    <row r="61" spans="1:13" ht="15.65" hidden="1" customHeight="1" x14ac:dyDescent="0.3">
      <c r="B61" s="7">
        <v>1</v>
      </c>
      <c r="C61" s="25" t="e">
        <f ca="1">VLOOKUP(C55,OFFSET(Pairings!$D$2,($B61-1)*gamesPerRound,0,gamesPerRound,2),2,FALSE)</f>
        <v>#N/A</v>
      </c>
      <c r="D61" s="25" t="str">
        <f ca="1">VLOOKUP(D55,OFFSET(Pairings!$D$2,($B61-1)*gamesPerRound,0,gamesPerRound,2),2,FALSE)</f>
        <v>B.02</v>
      </c>
      <c r="E61" s="25" t="e">
        <f ca="1">VLOOKUP(E55,OFFSET(Pairings!$D$2,($B61-1)*gamesPerRound,0,gamesPerRound,2),2,FALSE)</f>
        <v>#N/A</v>
      </c>
      <c r="F61" s="25" t="e">
        <f ca="1">VLOOKUP(F55,OFFSET(Pairings!$D$2,($B61-1)*gamesPerRound,0,gamesPerRound,2),2,FALSE)</f>
        <v>#N/A</v>
      </c>
      <c r="G61" s="25" t="e">
        <f ca="1">VLOOKUP(G55,OFFSET(Pairings!$D$2,($B61-1)*gamesPerRound,0,gamesPerRound,2),2,FALSE)</f>
        <v>#N/A</v>
      </c>
      <c r="H61" s="25" t="str">
        <f ca="1">VLOOKUP(H55,OFFSET(Pairings!$D$2,($B61-1)*gamesPerRound,0,gamesPerRound,2),2,FALSE)</f>
        <v>B.06</v>
      </c>
      <c r="I61" s="25" t="str">
        <f ca="1">VLOOKUP(I55,OFFSET(Pairings!$D$2,($B61-1)*gamesPerRound,0,gamesPerRound,2),2,FALSE)</f>
        <v>B.07</v>
      </c>
      <c r="J61" s="25" t="str">
        <f ca="1">VLOOKUP(J55,OFFSET(Pairings!$D$2,($B61-1)*gamesPerRound,0,gamesPerRound,2),2,FALSE)</f>
        <v>F.08</v>
      </c>
      <c r="K61" s="25" t="e">
        <f ca="1">VLOOKUP(K55,OFFSET(Pairings!$D$2,($B61-1)*gamesPerRound,0,gamesPerRound,2),2,FALSE)</f>
        <v>#N/A</v>
      </c>
      <c r="L61" s="25" t="str">
        <f ca="1">VLOOKUP(L55,OFFSET(Pairings!$D$2,($B61-1)*gamesPerRound,0,gamesPerRound,2),2,FALSE)</f>
        <v>C.10</v>
      </c>
    </row>
    <row r="62" spans="1:13" ht="15.65" hidden="1" customHeight="1" x14ac:dyDescent="0.3">
      <c r="B62" s="7">
        <v>1</v>
      </c>
      <c r="C62" s="25" t="str">
        <f ca="1">VLOOKUP(C55,OFFSET(Pairings!$E$2,($B62-1)*gamesPerRound,0,gamesPerRound,4),4,FALSE)</f>
        <v>C.01</v>
      </c>
      <c r="D62" s="25" t="e">
        <f ca="1">VLOOKUP(D55,OFFSET(Pairings!$E$2,($B62-1)*gamesPerRound,0,gamesPerRound,4),4,FALSE)</f>
        <v>#N/A</v>
      </c>
      <c r="E62" s="25" t="str">
        <f ca="1">VLOOKUP(E55,OFFSET(Pairings!$E$2,($B62-1)*gamesPerRound,0,gamesPerRound,4),4,FALSE)</f>
        <v>B.03</v>
      </c>
      <c r="F62" s="25" t="str">
        <f ca="1">VLOOKUP(F55,OFFSET(Pairings!$E$2,($B62-1)*gamesPerRound,0,gamesPerRound,4),4,FALSE)</f>
        <v>A.04</v>
      </c>
      <c r="G62" s="25" t="str">
        <f ca="1">VLOOKUP(G55,OFFSET(Pairings!$E$2,($B62-1)*gamesPerRound,0,gamesPerRound,4),4,FALSE)</f>
        <v>D.05</v>
      </c>
      <c r="H62" s="25" t="e">
        <f ca="1">VLOOKUP(H55,OFFSET(Pairings!$E$2,($B62-1)*gamesPerRound,0,gamesPerRound,4),4,FALSE)</f>
        <v>#N/A</v>
      </c>
      <c r="I62" s="25" t="e">
        <f ca="1">VLOOKUP(I55,OFFSET(Pairings!$E$2,($B62-1)*gamesPerRound,0,gamesPerRound,4),4,FALSE)</f>
        <v>#N/A</v>
      </c>
      <c r="J62" s="25" t="e">
        <f ca="1">VLOOKUP(J55,OFFSET(Pairings!$E$2,($B62-1)*gamesPerRound,0,gamesPerRound,4),4,FALSE)</f>
        <v>#N/A</v>
      </c>
      <c r="K62" s="25" t="str">
        <f ca="1">VLOOKUP(K55,OFFSET(Pairings!$E$2,($B62-1)*gamesPerRound,0,gamesPerRound,4),4,FALSE)</f>
        <v>C.09</v>
      </c>
      <c r="L62" s="25" t="e">
        <f ca="1">VLOOKUP(L55,OFFSET(Pairings!$E$2,($B62-1)*gamesPerRound,0,gamesPerRound,4),4,FALSE)</f>
        <v>#N/A</v>
      </c>
    </row>
    <row r="63" spans="1:13" ht="15.65" hidden="1" customHeight="1" x14ac:dyDescent="0.3">
      <c r="B63" s="7">
        <v>2</v>
      </c>
      <c r="C63" s="25" t="str">
        <f ca="1">VLOOKUP(C55,OFFSET(Pairings!$D$2,($B63-1)*gamesPerRound,0,gamesPerRound,2),2,FALSE)</f>
        <v>F.01</v>
      </c>
      <c r="D63" s="25" t="e">
        <f ca="1">VLOOKUP(D55,OFFSET(Pairings!$D$2,($B63-1)*gamesPerRound,0,gamesPerRound,2),2,FALSE)</f>
        <v>#N/A</v>
      </c>
      <c r="E63" s="25" t="str">
        <f ca="1">VLOOKUP(E55,OFFSET(Pairings!$D$2,($B63-1)*gamesPerRound,0,gamesPerRound,2),2,FALSE)</f>
        <v>D.03</v>
      </c>
      <c r="F63" s="25" t="str">
        <f ca="1">VLOOKUP(F55,OFFSET(Pairings!$D$2,($B63-1)*gamesPerRound,0,gamesPerRound,2),2,FALSE)</f>
        <v>F.04</v>
      </c>
      <c r="G63" s="25" t="str">
        <f ca="1">VLOOKUP(G55,OFFSET(Pairings!$D$2,($B63-1)*gamesPerRound,0,gamesPerRound,2),2,FALSE)</f>
        <v>A.05</v>
      </c>
      <c r="H63" s="25" t="e">
        <f ca="1">VLOOKUP(H55,OFFSET(Pairings!$D$2,($B63-1)*gamesPerRound,0,gamesPerRound,2),2,FALSE)</f>
        <v>#N/A</v>
      </c>
      <c r="I63" s="25" t="e">
        <f ca="1">VLOOKUP(I55,OFFSET(Pairings!$D$2,($B63-1)*gamesPerRound,0,gamesPerRound,2),2,FALSE)</f>
        <v>#N/A</v>
      </c>
      <c r="J63" s="25" t="e">
        <f ca="1">VLOOKUP(J55,OFFSET(Pairings!$D$2,($B63-1)*gamesPerRound,0,gamesPerRound,2),2,FALSE)</f>
        <v>#N/A</v>
      </c>
      <c r="K63" s="25" t="str">
        <f ca="1">VLOOKUP(K55,OFFSET(Pairings!$D$2,($B63-1)*gamesPerRound,0,gamesPerRound,2),2,FALSE)</f>
        <v>D.09</v>
      </c>
      <c r="L63" s="25" t="e">
        <f ca="1">VLOOKUP(L55,OFFSET(Pairings!$D$2,($B63-1)*gamesPerRound,0,gamesPerRound,2),2,FALSE)</f>
        <v>#N/A</v>
      </c>
    </row>
    <row r="64" spans="1:13" ht="15.65" hidden="1" customHeight="1" x14ac:dyDescent="0.3">
      <c r="B64" s="7">
        <v>2</v>
      </c>
      <c r="C64" s="25" t="e">
        <f ca="1">VLOOKUP(C55,OFFSET(Pairings!$E$2,($B64-1)*gamesPerRound,0,gamesPerRound,4),4,FALSE)</f>
        <v>#N/A</v>
      </c>
      <c r="D64" s="25" t="str">
        <f ca="1">VLOOKUP(D55,OFFSET(Pairings!$E$2,($B64-1)*gamesPerRound,0,gamesPerRound,4),4,FALSE)</f>
        <v>A.02</v>
      </c>
      <c r="E64" s="25" t="e">
        <f ca="1">VLOOKUP(E55,OFFSET(Pairings!$E$2,($B64-1)*gamesPerRound,0,gamesPerRound,4),4,FALSE)</f>
        <v>#N/A</v>
      </c>
      <c r="F64" s="25" t="e">
        <f ca="1">VLOOKUP(F55,OFFSET(Pairings!$E$2,($B64-1)*gamesPerRound,0,gamesPerRound,4),4,FALSE)</f>
        <v>#N/A</v>
      </c>
      <c r="G64" s="25" t="e">
        <f ca="1">VLOOKUP(G55,OFFSET(Pairings!$E$2,($B64-1)*gamesPerRound,0,gamesPerRound,4),4,FALSE)</f>
        <v>#N/A</v>
      </c>
      <c r="H64" s="25" t="str">
        <f ca="1">VLOOKUP(H55,OFFSET(Pairings!$E$2,($B64-1)*gamesPerRound,0,gamesPerRound,4),4,FALSE)</f>
        <v>C.06</v>
      </c>
      <c r="I64" s="25" t="str">
        <f ca="1">VLOOKUP(I55,OFFSET(Pairings!$E$2,($B64-1)*gamesPerRound,0,gamesPerRound,4),4,FALSE)</f>
        <v>F.07</v>
      </c>
      <c r="J64" s="25" t="str">
        <f ca="1">VLOOKUP(J55,OFFSET(Pairings!$E$2,($B64-1)*gamesPerRound,0,gamesPerRound,4),4,FALSE)</f>
        <v>A.08</v>
      </c>
      <c r="K64" s="25" t="e">
        <f ca="1">VLOOKUP(K55,OFFSET(Pairings!$E$2,($B64-1)*gamesPerRound,0,gamesPerRound,4),4,FALSE)</f>
        <v>#N/A</v>
      </c>
      <c r="L64" s="25" t="str">
        <f ca="1">VLOOKUP(L55,OFFSET(Pairings!$E$2,($B64-1)*gamesPerRound,0,gamesPerRound,4),4,FALSE)</f>
        <v>D.10</v>
      </c>
    </row>
    <row r="65" spans="1:13" ht="15.65" hidden="1" customHeight="1" x14ac:dyDescent="0.3">
      <c r="B65" s="7">
        <v>3</v>
      </c>
      <c r="C65" s="25" t="e">
        <f ca="1">VLOOKUP(C55,OFFSET(Pairings!$D$2,($B65-1)*gamesPerRound,0,gamesPerRound,2),2,FALSE)</f>
        <v>#N/A</v>
      </c>
      <c r="D65" s="25" t="e">
        <f ca="1">VLOOKUP(D55,OFFSET(Pairings!$D$2,($B65-1)*gamesPerRound,0,gamesPerRound,2),2,FALSE)</f>
        <v>#N/A</v>
      </c>
      <c r="E65" s="25" t="e">
        <f ca="1">VLOOKUP(E55,OFFSET(Pairings!$D$2,($B65-1)*gamesPerRound,0,gamesPerRound,2),2,FALSE)</f>
        <v>#N/A</v>
      </c>
      <c r="F65" s="25" t="e">
        <f ca="1">VLOOKUP(F55,OFFSET(Pairings!$D$2,($B65-1)*gamesPerRound,0,gamesPerRound,2),2,FALSE)</f>
        <v>#N/A</v>
      </c>
      <c r="G65" s="25" t="e">
        <f ca="1">VLOOKUP(G55,OFFSET(Pairings!$D$2,($B65-1)*gamesPerRound,0,gamesPerRound,2),2,FALSE)</f>
        <v>#N/A</v>
      </c>
      <c r="H65" s="25" t="e">
        <f ca="1">VLOOKUP(H55,OFFSET(Pairings!$D$2,($B65-1)*gamesPerRound,0,gamesPerRound,2),2,FALSE)</f>
        <v>#N/A</v>
      </c>
      <c r="I65" s="25" t="e">
        <f ca="1">VLOOKUP(I55,OFFSET(Pairings!$D$2,($B65-1)*gamesPerRound,0,gamesPerRound,2),2,FALSE)</f>
        <v>#N/A</v>
      </c>
      <c r="J65" s="25" t="e">
        <f ca="1">VLOOKUP(J55,OFFSET(Pairings!$D$2,($B65-1)*gamesPerRound,0,gamesPerRound,2),2,FALSE)</f>
        <v>#N/A</v>
      </c>
      <c r="K65" s="25" t="e">
        <f ca="1">VLOOKUP(K55,OFFSET(Pairings!$D$2,($B65-1)*gamesPerRound,0,gamesPerRound,2),2,FALSE)</f>
        <v>#N/A</v>
      </c>
      <c r="L65" s="25" t="e">
        <f ca="1">VLOOKUP(L55,OFFSET(Pairings!$D$2,($B65-1)*gamesPerRound,0,gamesPerRound,2),2,FALSE)</f>
        <v>#N/A</v>
      </c>
    </row>
    <row r="66" spans="1:13" ht="15.65" hidden="1" customHeight="1" x14ac:dyDescent="0.3">
      <c r="B66" s="7">
        <v>3</v>
      </c>
      <c r="C66" s="25" t="e">
        <f ca="1">VLOOKUP(C55,OFFSET(Pairings!$E$2,($B66-1)*gamesPerRound,0,gamesPerRound,4),4,FALSE)</f>
        <v>#N/A</v>
      </c>
      <c r="D66" s="25" t="e">
        <f ca="1">VLOOKUP(D55,OFFSET(Pairings!$E$2,($B66-1)*gamesPerRound,0,gamesPerRound,4),4,FALSE)</f>
        <v>#N/A</v>
      </c>
      <c r="E66" s="25" t="e">
        <f ca="1">VLOOKUP(E55,OFFSET(Pairings!$E$2,($B66-1)*gamesPerRound,0,gamesPerRound,4),4,FALSE)</f>
        <v>#N/A</v>
      </c>
      <c r="F66" s="25" t="e">
        <f ca="1">VLOOKUP(F55,OFFSET(Pairings!$E$2,($B66-1)*gamesPerRound,0,gamesPerRound,4),4,FALSE)</f>
        <v>#N/A</v>
      </c>
      <c r="G66" s="25" t="e">
        <f ca="1">VLOOKUP(G55,OFFSET(Pairings!$E$2,($B66-1)*gamesPerRound,0,gamesPerRound,4),4,FALSE)</f>
        <v>#N/A</v>
      </c>
      <c r="H66" s="25" t="e">
        <f ca="1">VLOOKUP(H55,OFFSET(Pairings!$E$2,($B66-1)*gamesPerRound,0,gamesPerRound,4),4,FALSE)</f>
        <v>#N/A</v>
      </c>
      <c r="I66" s="25" t="e">
        <f ca="1">VLOOKUP(I55,OFFSET(Pairings!$E$2,($B66-1)*gamesPerRound,0,gamesPerRound,4),4,FALSE)</f>
        <v>#N/A</v>
      </c>
      <c r="J66" s="25" t="e">
        <f ca="1">VLOOKUP(J55,OFFSET(Pairings!$E$2,($B66-1)*gamesPerRound,0,gamesPerRound,4),4,FALSE)</f>
        <v>#N/A</v>
      </c>
      <c r="K66" s="25" t="e">
        <f ca="1">VLOOKUP(K55,OFFSET(Pairings!$E$2,($B66-1)*gamesPerRound,0,gamesPerRound,4),4,FALSE)</f>
        <v>#N/A</v>
      </c>
      <c r="L66" s="25" t="e">
        <f ca="1">VLOOKUP(L55,OFFSET(Pairings!$E$2,($B66-1)*gamesPerRound,0,gamesPerRound,4),4,FALSE)</f>
        <v>#N/A</v>
      </c>
    </row>
    <row r="67" spans="1:13" ht="17.5" customHeight="1" thickBot="1" x14ac:dyDescent="0.35"/>
    <row r="68" spans="1:13" s="9" customFormat="1" ht="15.5" thickBot="1" x14ac:dyDescent="0.35">
      <c r="A68" s="9" t="s">
        <v>12</v>
      </c>
      <c r="B68" s="10">
        <f>VLOOKUP(A68,TeamLookup,2,FALSE)</f>
        <v>0</v>
      </c>
      <c r="C68" s="11" t="str">
        <f t="shared" ref="C68:L68" si="25">$A68&amp;"."&amp;TEXT(C$1,"00")</f>
        <v>F.01</v>
      </c>
      <c r="D68" s="12" t="str">
        <f t="shared" si="25"/>
        <v>F.02</v>
      </c>
      <c r="E68" s="12" t="str">
        <f t="shared" si="25"/>
        <v>F.03</v>
      </c>
      <c r="F68" s="12" t="str">
        <f t="shared" si="25"/>
        <v>F.04</v>
      </c>
      <c r="G68" s="12" t="str">
        <f t="shared" si="25"/>
        <v>F.05</v>
      </c>
      <c r="H68" s="12" t="str">
        <f t="shared" si="25"/>
        <v>F.06</v>
      </c>
      <c r="I68" s="12" t="str">
        <f t="shared" si="25"/>
        <v>F.07</v>
      </c>
      <c r="J68" s="12" t="str">
        <f t="shared" si="25"/>
        <v>F.08</v>
      </c>
      <c r="K68" s="12" t="str">
        <f t="shared" si="25"/>
        <v>F.09</v>
      </c>
      <c r="L68" s="12" t="str">
        <f t="shared" si="25"/>
        <v>F.10</v>
      </c>
      <c r="M68" s="13" t="s">
        <v>21</v>
      </c>
    </row>
    <row r="69" spans="1:13" ht="9" customHeight="1" x14ac:dyDescent="0.3">
      <c r="C69" s="14" t="str">
        <f t="shared" ref="C69:L69" ca="1" si="26">IF(ISNA(C74),"B","W")</f>
        <v>W</v>
      </c>
      <c r="D69" s="15" t="str">
        <f t="shared" ca="1" si="26"/>
        <v>W</v>
      </c>
      <c r="E69" s="15" t="str">
        <f t="shared" ca="1" si="26"/>
        <v>B</v>
      </c>
      <c r="F69" s="15" t="str">
        <f t="shared" ca="1" si="26"/>
        <v>W</v>
      </c>
      <c r="G69" s="15" t="str">
        <f t="shared" ca="1" si="26"/>
        <v>W</v>
      </c>
      <c r="H69" s="15" t="str">
        <f t="shared" ca="1" si="26"/>
        <v>B</v>
      </c>
      <c r="I69" s="15" t="str">
        <f t="shared" ca="1" si="26"/>
        <v>B</v>
      </c>
      <c r="J69" s="15" t="str">
        <f t="shared" ca="1" si="26"/>
        <v>B</v>
      </c>
      <c r="K69" s="15" t="str">
        <f t="shared" ca="1" si="26"/>
        <v>W</v>
      </c>
      <c r="L69" s="15" t="str">
        <f t="shared" ca="1" si="26"/>
        <v>B</v>
      </c>
      <c r="M69" s="16"/>
    </row>
    <row r="70" spans="1:13" x14ac:dyDescent="0.3">
      <c r="B70" s="7" t="s">
        <v>22</v>
      </c>
      <c r="C70" s="17" t="str">
        <f t="shared" ref="C70:L70" ca="1" si="27">IF(ISNA(C74),C75,C74)</f>
        <v>A.01</v>
      </c>
      <c r="D70" s="18" t="str">
        <f t="shared" ca="1" si="27"/>
        <v>A.02</v>
      </c>
      <c r="E70" s="18" t="str">
        <f t="shared" ca="1" si="27"/>
        <v>D.03</v>
      </c>
      <c r="F70" s="18" t="str">
        <f t="shared" ca="1" si="27"/>
        <v>C.04</v>
      </c>
      <c r="G70" s="18" t="str">
        <f t="shared" ca="1" si="27"/>
        <v>C.05</v>
      </c>
      <c r="H70" s="18" t="str">
        <f t="shared" ca="1" si="27"/>
        <v>D.06</v>
      </c>
      <c r="I70" s="18" t="str">
        <f t="shared" ca="1" si="27"/>
        <v>C.07</v>
      </c>
      <c r="J70" s="18" t="str">
        <f t="shared" ca="1" si="27"/>
        <v>E.08</v>
      </c>
      <c r="K70" s="18" t="str">
        <f t="shared" ca="1" si="27"/>
        <v>A.09</v>
      </c>
      <c r="L70" s="18" t="str">
        <f t="shared" ca="1" si="27"/>
        <v>B.10</v>
      </c>
      <c r="M70" s="19"/>
    </row>
    <row r="71" spans="1:13" ht="9" customHeight="1" x14ac:dyDescent="0.3">
      <c r="C71" s="20" t="str">
        <f t="shared" ref="C71:L71" ca="1" si="28">IF(ISNA(C76),"B","W")</f>
        <v>B</v>
      </c>
      <c r="D71" s="21" t="str">
        <f t="shared" ca="1" si="28"/>
        <v>B</v>
      </c>
      <c r="E71" s="21" t="str">
        <f t="shared" ca="1" si="28"/>
        <v>W</v>
      </c>
      <c r="F71" s="21" t="str">
        <f t="shared" ca="1" si="28"/>
        <v>B</v>
      </c>
      <c r="G71" s="21" t="str">
        <f t="shared" ca="1" si="28"/>
        <v>B</v>
      </c>
      <c r="H71" s="21" t="str">
        <f t="shared" ca="1" si="28"/>
        <v>W</v>
      </c>
      <c r="I71" s="21" t="str">
        <f t="shared" ca="1" si="28"/>
        <v>W</v>
      </c>
      <c r="J71" s="21" t="str">
        <f t="shared" ca="1" si="28"/>
        <v>W</v>
      </c>
      <c r="K71" s="21" t="str">
        <f t="shared" ca="1" si="28"/>
        <v>B</v>
      </c>
      <c r="L71" s="21" t="str">
        <f t="shared" ca="1" si="28"/>
        <v>W</v>
      </c>
      <c r="M71" s="16"/>
    </row>
    <row r="72" spans="1:13" ht="15.5" thickBot="1" x14ac:dyDescent="0.35">
      <c r="B72" s="7" t="s">
        <v>23</v>
      </c>
      <c r="C72" s="17" t="str">
        <f t="shared" ref="C72:L72" ca="1" si="29">IF(ISNA(C76),C77,C76)</f>
        <v>E.01</v>
      </c>
      <c r="D72" s="18" t="str">
        <f t="shared" ca="1" si="29"/>
        <v>D.02</v>
      </c>
      <c r="E72" s="18" t="str">
        <f t="shared" ca="1" si="29"/>
        <v>C.03</v>
      </c>
      <c r="F72" s="18" t="str">
        <f t="shared" ca="1" si="29"/>
        <v>E.04</v>
      </c>
      <c r="G72" s="18" t="str">
        <f t="shared" ca="1" si="29"/>
        <v>B.05</v>
      </c>
      <c r="H72" s="18" t="str">
        <f t="shared" ca="1" si="29"/>
        <v>A.06</v>
      </c>
      <c r="I72" s="18" t="str">
        <f t="shared" ca="1" si="29"/>
        <v>E.07</v>
      </c>
      <c r="J72" s="18" t="str">
        <f t="shared" ca="1" si="29"/>
        <v>D.08</v>
      </c>
      <c r="K72" s="18" t="str">
        <f t="shared" ca="1" si="29"/>
        <v>B.09</v>
      </c>
      <c r="L72" s="18" t="str">
        <f t="shared" ca="1" si="29"/>
        <v>A.10</v>
      </c>
      <c r="M72" s="19"/>
    </row>
    <row r="73" spans="1:13" ht="18" customHeight="1" thickBot="1" x14ac:dyDescent="0.35">
      <c r="B73" s="7" t="s">
        <v>21</v>
      </c>
      <c r="C73" s="22"/>
      <c r="D73" s="23"/>
      <c r="E73" s="23"/>
      <c r="F73" s="23"/>
      <c r="G73" s="23"/>
      <c r="H73" s="23"/>
      <c r="I73" s="23"/>
      <c r="J73" s="23"/>
      <c r="K73" s="23"/>
      <c r="L73" s="23"/>
      <c r="M73" s="24"/>
    </row>
    <row r="74" spans="1:13" ht="15.75" hidden="1" customHeight="1" x14ac:dyDescent="0.3">
      <c r="B74" s="7">
        <v>1</v>
      </c>
      <c r="C74" s="25" t="str">
        <f ca="1">VLOOKUP(C68,OFFSET(Pairings!$D$2,($B74-1)*gamesPerRound,0,gamesPerRound,2),2,FALSE)</f>
        <v>A.01</v>
      </c>
      <c r="D74" s="25" t="str">
        <f ca="1">VLOOKUP(D68,OFFSET(Pairings!$D$2,($B74-1)*gamesPerRound,0,gamesPerRound,2),2,FALSE)</f>
        <v>A.02</v>
      </c>
      <c r="E74" s="25" t="e">
        <f ca="1">VLOOKUP(E68,OFFSET(Pairings!$D$2,($B74-1)*gamesPerRound,0,gamesPerRound,2),2,FALSE)</f>
        <v>#N/A</v>
      </c>
      <c r="F74" s="25" t="str">
        <f ca="1">VLOOKUP(F68,OFFSET(Pairings!$D$2,($B74-1)*gamesPerRound,0,gamesPerRound,2),2,FALSE)</f>
        <v>C.04</v>
      </c>
      <c r="G74" s="25" t="str">
        <f ca="1">VLOOKUP(G68,OFFSET(Pairings!$D$2,($B74-1)*gamesPerRound,0,gamesPerRound,2),2,FALSE)</f>
        <v>C.05</v>
      </c>
      <c r="H74" s="25" t="e">
        <f ca="1">VLOOKUP(H68,OFFSET(Pairings!$D$2,($B74-1)*gamesPerRound,0,gamesPerRound,2),2,FALSE)</f>
        <v>#N/A</v>
      </c>
      <c r="I74" s="25" t="e">
        <f ca="1">VLOOKUP(I68,OFFSET(Pairings!$D$2,($B74-1)*gamesPerRound,0,gamesPerRound,2),2,FALSE)</f>
        <v>#N/A</v>
      </c>
      <c r="J74" s="25" t="e">
        <f ca="1">VLOOKUP(J68,OFFSET(Pairings!$D$2,($B74-1)*gamesPerRound,0,gamesPerRound,2),2,FALSE)</f>
        <v>#N/A</v>
      </c>
      <c r="K74" s="25" t="str">
        <f ca="1">VLOOKUP(K68,OFFSET(Pairings!$D$2,($B74-1)*gamesPerRound,0,gamesPerRound,2),2,FALSE)</f>
        <v>A.09</v>
      </c>
      <c r="L74" s="25" t="e">
        <f ca="1">VLOOKUP(L68,OFFSET(Pairings!$D$2,($B74-1)*gamesPerRound,0,gamesPerRound,2),2,FALSE)</f>
        <v>#N/A</v>
      </c>
    </row>
    <row r="75" spans="1:13" ht="15.75" hidden="1" customHeight="1" x14ac:dyDescent="0.3">
      <c r="B75" s="7">
        <v>1</v>
      </c>
      <c r="C75" s="25" t="e">
        <f ca="1">VLOOKUP(C68,OFFSET(Pairings!$E$2,($B75-1)*gamesPerRound,0,gamesPerRound,4),4,FALSE)</f>
        <v>#N/A</v>
      </c>
      <c r="D75" s="25" t="e">
        <f ca="1">VLOOKUP(D68,OFFSET(Pairings!$E$2,($B75-1)*gamesPerRound,0,gamesPerRound,4),4,FALSE)</f>
        <v>#N/A</v>
      </c>
      <c r="E75" s="25" t="str">
        <f ca="1">VLOOKUP(E68,OFFSET(Pairings!$E$2,($B75-1)*gamesPerRound,0,gamesPerRound,4),4,FALSE)</f>
        <v>D.03</v>
      </c>
      <c r="F75" s="25" t="e">
        <f ca="1">VLOOKUP(F68,OFFSET(Pairings!$E$2,($B75-1)*gamesPerRound,0,gamesPerRound,4),4,FALSE)</f>
        <v>#N/A</v>
      </c>
      <c r="G75" s="25" t="e">
        <f ca="1">VLOOKUP(G68,OFFSET(Pairings!$E$2,($B75-1)*gamesPerRound,0,gamesPerRound,4),4,FALSE)</f>
        <v>#N/A</v>
      </c>
      <c r="H75" s="25" t="str">
        <f ca="1">VLOOKUP(H68,OFFSET(Pairings!$E$2,($B75-1)*gamesPerRound,0,gamesPerRound,4),4,FALSE)</f>
        <v>D.06</v>
      </c>
      <c r="I75" s="25" t="str">
        <f ca="1">VLOOKUP(I68,OFFSET(Pairings!$E$2,($B75-1)*gamesPerRound,0,gamesPerRound,4),4,FALSE)</f>
        <v>C.07</v>
      </c>
      <c r="J75" s="25" t="str">
        <f ca="1">VLOOKUP(J68,OFFSET(Pairings!$E$2,($B75-1)*gamesPerRound,0,gamesPerRound,4),4,FALSE)</f>
        <v>E.08</v>
      </c>
      <c r="K75" s="25" t="e">
        <f ca="1">VLOOKUP(K68,OFFSET(Pairings!$E$2,($B75-1)*gamesPerRound,0,gamesPerRound,4),4,FALSE)</f>
        <v>#N/A</v>
      </c>
      <c r="L75" s="25" t="str">
        <f ca="1">VLOOKUP(L68,OFFSET(Pairings!$E$2,($B75-1)*gamesPerRound,0,gamesPerRound,4),4,FALSE)</f>
        <v>B.10</v>
      </c>
    </row>
    <row r="76" spans="1:13" ht="15.75" hidden="1" customHeight="1" x14ac:dyDescent="0.3">
      <c r="B76" s="7">
        <v>2</v>
      </c>
      <c r="C76" s="25" t="e">
        <f ca="1">VLOOKUP(C68,OFFSET(Pairings!$D$2,($B76-1)*gamesPerRound,0,gamesPerRound,2),2,FALSE)</f>
        <v>#N/A</v>
      </c>
      <c r="D76" s="25" t="e">
        <f ca="1">VLOOKUP(D68,OFFSET(Pairings!$D$2,($B76-1)*gamesPerRound,0,gamesPerRound,2),2,FALSE)</f>
        <v>#N/A</v>
      </c>
      <c r="E76" s="25" t="str">
        <f ca="1">VLOOKUP(E68,OFFSET(Pairings!$D$2,($B76-1)*gamesPerRound,0,gamesPerRound,2),2,FALSE)</f>
        <v>C.03</v>
      </c>
      <c r="F76" s="25" t="e">
        <f ca="1">VLOOKUP(F68,OFFSET(Pairings!$D$2,($B76-1)*gamesPerRound,0,gamesPerRound,2),2,FALSE)</f>
        <v>#N/A</v>
      </c>
      <c r="G76" s="25" t="e">
        <f ca="1">VLOOKUP(G68,OFFSET(Pairings!$D$2,($B76-1)*gamesPerRound,0,gamesPerRound,2),2,FALSE)</f>
        <v>#N/A</v>
      </c>
      <c r="H76" s="25" t="str">
        <f ca="1">VLOOKUP(H68,OFFSET(Pairings!$D$2,($B76-1)*gamesPerRound,0,gamesPerRound,2),2,FALSE)</f>
        <v>A.06</v>
      </c>
      <c r="I76" s="25" t="str">
        <f ca="1">VLOOKUP(I68,OFFSET(Pairings!$D$2,($B76-1)*gamesPerRound,0,gamesPerRound,2),2,FALSE)</f>
        <v>E.07</v>
      </c>
      <c r="J76" s="25" t="str">
        <f ca="1">VLOOKUP(J68,OFFSET(Pairings!$D$2,($B76-1)*gamesPerRound,0,gamesPerRound,2),2,FALSE)</f>
        <v>D.08</v>
      </c>
      <c r="K76" s="25" t="e">
        <f ca="1">VLOOKUP(K68,OFFSET(Pairings!$D$2,($B76-1)*gamesPerRound,0,gamesPerRound,2),2,FALSE)</f>
        <v>#N/A</v>
      </c>
      <c r="L76" s="25" t="str">
        <f ca="1">VLOOKUP(L68,OFFSET(Pairings!$D$2,($B76-1)*gamesPerRound,0,gamesPerRound,2),2,FALSE)</f>
        <v>A.10</v>
      </c>
    </row>
    <row r="77" spans="1:13" ht="15.75" hidden="1" customHeight="1" x14ac:dyDescent="0.3">
      <c r="B77" s="7">
        <v>2</v>
      </c>
      <c r="C77" s="25" t="str">
        <f ca="1">VLOOKUP(C68,OFFSET(Pairings!$E$2,($B77-1)*gamesPerRound,0,gamesPerRound,4),4,FALSE)</f>
        <v>E.01</v>
      </c>
      <c r="D77" s="25" t="str">
        <f ca="1">VLOOKUP(D68,OFFSET(Pairings!$E$2,($B77-1)*gamesPerRound,0,gamesPerRound,4),4,FALSE)</f>
        <v>D.02</v>
      </c>
      <c r="E77" s="25" t="e">
        <f ca="1">VLOOKUP(E68,OFFSET(Pairings!$E$2,($B77-1)*gamesPerRound,0,gamesPerRound,4),4,FALSE)</f>
        <v>#N/A</v>
      </c>
      <c r="F77" s="25" t="str">
        <f ca="1">VLOOKUP(F68,OFFSET(Pairings!$E$2,($B77-1)*gamesPerRound,0,gamesPerRound,4),4,FALSE)</f>
        <v>E.04</v>
      </c>
      <c r="G77" s="25" t="str">
        <f ca="1">VLOOKUP(G68,OFFSET(Pairings!$E$2,($B77-1)*gamesPerRound,0,gamesPerRound,4),4,FALSE)</f>
        <v>B.05</v>
      </c>
      <c r="H77" s="25" t="e">
        <f ca="1">VLOOKUP(H68,OFFSET(Pairings!$E$2,($B77-1)*gamesPerRound,0,gamesPerRound,4),4,FALSE)</f>
        <v>#N/A</v>
      </c>
      <c r="I77" s="25" t="e">
        <f ca="1">VLOOKUP(I68,OFFSET(Pairings!$E$2,($B77-1)*gamesPerRound,0,gamesPerRound,4),4,FALSE)</f>
        <v>#N/A</v>
      </c>
      <c r="J77" s="25" t="e">
        <f ca="1">VLOOKUP(J68,OFFSET(Pairings!$E$2,($B77-1)*gamesPerRound,0,gamesPerRound,4),4,FALSE)</f>
        <v>#N/A</v>
      </c>
      <c r="K77" s="25" t="str">
        <f ca="1">VLOOKUP(K68,OFFSET(Pairings!$E$2,($B77-1)*gamesPerRound,0,gamesPerRound,4),4,FALSE)</f>
        <v>B.09</v>
      </c>
      <c r="L77" s="25" t="e">
        <f ca="1">VLOOKUP(L68,OFFSET(Pairings!$E$2,($B77-1)*gamesPerRound,0,gamesPerRound,4),4,FALSE)</f>
        <v>#N/A</v>
      </c>
    </row>
    <row r="78" spans="1:13" ht="15.65" hidden="1" customHeight="1" x14ac:dyDescent="0.3">
      <c r="B78" s="7">
        <v>3</v>
      </c>
      <c r="C78" s="25" t="e">
        <f ca="1">VLOOKUP(C68,OFFSET(Pairings!$D$2,($B78-1)*gamesPerRound,0,gamesPerRound,2),2,FALSE)</f>
        <v>#N/A</v>
      </c>
      <c r="D78" s="25" t="e">
        <f ca="1">VLOOKUP(D68,OFFSET(Pairings!$D$2,($B78-1)*gamesPerRound,0,gamesPerRound,2),2,FALSE)</f>
        <v>#N/A</v>
      </c>
      <c r="E78" s="25" t="e">
        <f ca="1">VLOOKUP(E68,OFFSET(Pairings!$D$2,($B78-1)*gamesPerRound,0,gamesPerRound,2),2,FALSE)</f>
        <v>#N/A</v>
      </c>
      <c r="F78" s="25" t="e">
        <f ca="1">VLOOKUP(F68,OFFSET(Pairings!$D$2,($B78-1)*gamesPerRound,0,gamesPerRound,2),2,FALSE)</f>
        <v>#N/A</v>
      </c>
      <c r="G78" s="25" t="e">
        <f ca="1">VLOOKUP(G68,OFFSET(Pairings!$D$2,($B78-1)*gamesPerRound,0,gamesPerRound,2),2,FALSE)</f>
        <v>#N/A</v>
      </c>
      <c r="H78" s="25" t="e">
        <f ca="1">VLOOKUP(H68,OFFSET(Pairings!$D$2,($B78-1)*gamesPerRound,0,gamesPerRound,2),2,FALSE)</f>
        <v>#N/A</v>
      </c>
      <c r="I78" s="25" t="e">
        <f ca="1">VLOOKUP(I68,OFFSET(Pairings!$D$2,($B78-1)*gamesPerRound,0,gamesPerRound,2),2,FALSE)</f>
        <v>#N/A</v>
      </c>
      <c r="J78" s="25" t="e">
        <f ca="1">VLOOKUP(J68,OFFSET(Pairings!$D$2,($B78-1)*gamesPerRound,0,gamesPerRound,2),2,FALSE)</f>
        <v>#N/A</v>
      </c>
      <c r="K78" s="25" t="e">
        <f ca="1">VLOOKUP(K68,OFFSET(Pairings!$D$2,($B78-1)*gamesPerRound,0,gamesPerRound,2),2,FALSE)</f>
        <v>#N/A</v>
      </c>
      <c r="L78" s="25" t="e">
        <f ca="1">VLOOKUP(L68,OFFSET(Pairings!$D$2,($B78-1)*gamesPerRound,0,gamesPerRound,2),2,FALSE)</f>
        <v>#N/A</v>
      </c>
    </row>
    <row r="79" spans="1:13" ht="15.65" hidden="1" customHeight="1" x14ac:dyDescent="0.3">
      <c r="B79" s="7">
        <v>3</v>
      </c>
      <c r="C79" s="25" t="e">
        <f ca="1">VLOOKUP(C68,OFFSET(Pairings!$E$2,($B79-1)*gamesPerRound,0,gamesPerRound,4),4,FALSE)</f>
        <v>#N/A</v>
      </c>
      <c r="D79" s="25" t="e">
        <f ca="1">VLOOKUP(D68,OFFSET(Pairings!$E$2,($B79-1)*gamesPerRound,0,gamesPerRound,4),4,FALSE)</f>
        <v>#N/A</v>
      </c>
      <c r="E79" s="25" t="e">
        <f ca="1">VLOOKUP(E68,OFFSET(Pairings!$E$2,($B79-1)*gamesPerRound,0,gamesPerRound,4),4,FALSE)</f>
        <v>#N/A</v>
      </c>
      <c r="F79" s="25" t="e">
        <f ca="1">VLOOKUP(F68,OFFSET(Pairings!$E$2,($B79-1)*gamesPerRound,0,gamesPerRound,4),4,FALSE)</f>
        <v>#N/A</v>
      </c>
      <c r="G79" s="25" t="e">
        <f ca="1">VLOOKUP(G68,OFFSET(Pairings!$E$2,($B79-1)*gamesPerRound,0,gamesPerRound,4),4,FALSE)</f>
        <v>#N/A</v>
      </c>
      <c r="H79" s="25" t="e">
        <f ca="1">VLOOKUP(H68,OFFSET(Pairings!$E$2,($B79-1)*gamesPerRound,0,gamesPerRound,4),4,FALSE)</f>
        <v>#N/A</v>
      </c>
      <c r="I79" s="25" t="e">
        <f ca="1">VLOOKUP(I68,OFFSET(Pairings!$E$2,($B79-1)*gamesPerRound,0,gamesPerRound,4),4,FALSE)</f>
        <v>#N/A</v>
      </c>
      <c r="J79" s="25" t="e">
        <f ca="1">VLOOKUP(J68,OFFSET(Pairings!$E$2,($B79-1)*gamesPerRound,0,gamesPerRound,4),4,FALSE)</f>
        <v>#N/A</v>
      </c>
      <c r="K79" s="25" t="e">
        <f ca="1">VLOOKUP(K68,OFFSET(Pairings!$E$2,($B79-1)*gamesPerRound,0,gamesPerRound,4),4,FALSE)</f>
        <v>#N/A</v>
      </c>
      <c r="L79" s="25" t="e">
        <f ca="1">VLOOKUP(L68,OFFSET(Pairings!$E$2,($B79-1)*gamesPerRound,0,gamesPerRound,4),4,FALSE)</f>
        <v>#N/A</v>
      </c>
    </row>
    <row r="80" spans="1:13" ht="18" customHeight="1" thickBot="1" x14ac:dyDescent="0.35"/>
    <row r="81" spans="1:13" s="9" customFormat="1" ht="15.5" thickBot="1" x14ac:dyDescent="0.35">
      <c r="A81" s="9" t="s">
        <v>13</v>
      </c>
      <c r="B81" s="10">
        <f>VLOOKUP(A81,TeamLookup,2,FALSE)</f>
        <v>0</v>
      </c>
      <c r="C81" s="11" t="str">
        <f t="shared" ref="C81:L81" si="30">$A81&amp;"."&amp;TEXT(C$1,"00")</f>
        <v>G.01</v>
      </c>
      <c r="D81" s="12" t="str">
        <f t="shared" si="30"/>
        <v>G.02</v>
      </c>
      <c r="E81" s="12" t="str">
        <f t="shared" si="30"/>
        <v>G.03</v>
      </c>
      <c r="F81" s="12" t="str">
        <f t="shared" si="30"/>
        <v>G.04</v>
      </c>
      <c r="G81" s="12" t="str">
        <f t="shared" si="30"/>
        <v>G.05</v>
      </c>
      <c r="H81" s="12" t="str">
        <f t="shared" si="30"/>
        <v>G.06</v>
      </c>
      <c r="I81" s="12" t="str">
        <f t="shared" si="30"/>
        <v>G.07</v>
      </c>
      <c r="J81" s="12" t="str">
        <f t="shared" si="30"/>
        <v>G.08</v>
      </c>
      <c r="K81" s="12" t="str">
        <f t="shared" si="30"/>
        <v>G.09</v>
      </c>
      <c r="L81" s="12" t="str">
        <f t="shared" si="30"/>
        <v>G.10</v>
      </c>
      <c r="M81" s="13" t="s">
        <v>21</v>
      </c>
    </row>
    <row r="82" spans="1:13" ht="9" customHeight="1" x14ac:dyDescent="0.3">
      <c r="C82" s="14" t="str">
        <f t="shared" ref="C82:L82" ca="1" si="31">IF(ISNA(C87),"B","W")</f>
        <v>B</v>
      </c>
      <c r="D82" s="15" t="str">
        <f t="shared" ca="1" si="31"/>
        <v>B</v>
      </c>
      <c r="E82" s="15" t="str">
        <f t="shared" ca="1" si="31"/>
        <v>B</v>
      </c>
      <c r="F82" s="15" t="str">
        <f t="shared" ca="1" si="31"/>
        <v>B</v>
      </c>
      <c r="G82" s="15" t="str">
        <f t="shared" ca="1" si="31"/>
        <v>B</v>
      </c>
      <c r="H82" s="15" t="str">
        <f t="shared" ca="1" si="31"/>
        <v>B</v>
      </c>
      <c r="I82" s="15" t="str">
        <f t="shared" ca="1" si="31"/>
        <v>B</v>
      </c>
      <c r="J82" s="15" t="str">
        <f t="shared" ca="1" si="31"/>
        <v>B</v>
      </c>
      <c r="K82" s="15" t="str">
        <f t="shared" ca="1" si="31"/>
        <v>B</v>
      </c>
      <c r="L82" s="15" t="str">
        <f t="shared" ca="1" si="31"/>
        <v>B</v>
      </c>
      <c r="M82" s="16"/>
    </row>
    <row r="83" spans="1:13" x14ac:dyDescent="0.3">
      <c r="B83" s="7" t="s">
        <v>22</v>
      </c>
      <c r="C83" s="17" t="e">
        <f t="shared" ref="C83:L83" ca="1" si="32">IF(ISNA(C87),C88,C87)</f>
        <v>#N/A</v>
      </c>
      <c r="D83" s="18" t="e">
        <f t="shared" ca="1" si="32"/>
        <v>#N/A</v>
      </c>
      <c r="E83" s="18" t="e">
        <f t="shared" ca="1" si="32"/>
        <v>#N/A</v>
      </c>
      <c r="F83" s="18" t="e">
        <f t="shared" ca="1" si="32"/>
        <v>#N/A</v>
      </c>
      <c r="G83" s="18" t="e">
        <f t="shared" ca="1" si="32"/>
        <v>#N/A</v>
      </c>
      <c r="H83" s="18" t="e">
        <f t="shared" ca="1" si="32"/>
        <v>#N/A</v>
      </c>
      <c r="I83" s="18" t="e">
        <f t="shared" ca="1" si="32"/>
        <v>#N/A</v>
      </c>
      <c r="J83" s="18" t="e">
        <f t="shared" ca="1" si="32"/>
        <v>#N/A</v>
      </c>
      <c r="K83" s="18" t="e">
        <f t="shared" ca="1" si="32"/>
        <v>#N/A</v>
      </c>
      <c r="L83" s="18" t="e">
        <f t="shared" ca="1" si="32"/>
        <v>#N/A</v>
      </c>
      <c r="M83" s="19"/>
    </row>
    <row r="84" spans="1:13" ht="9" customHeight="1" x14ac:dyDescent="0.3">
      <c r="C84" s="20" t="str">
        <f t="shared" ref="C84:L84" ca="1" si="33">IF(ISNA(C89),"B","W")</f>
        <v>B</v>
      </c>
      <c r="D84" s="21" t="str">
        <f t="shared" ca="1" si="33"/>
        <v>B</v>
      </c>
      <c r="E84" s="21" t="str">
        <f t="shared" ca="1" si="33"/>
        <v>B</v>
      </c>
      <c r="F84" s="21" t="str">
        <f t="shared" ca="1" si="33"/>
        <v>B</v>
      </c>
      <c r="G84" s="21" t="str">
        <f t="shared" ca="1" si="33"/>
        <v>B</v>
      </c>
      <c r="H84" s="21" t="str">
        <f t="shared" ca="1" si="33"/>
        <v>B</v>
      </c>
      <c r="I84" s="21" t="str">
        <f t="shared" ca="1" si="33"/>
        <v>B</v>
      </c>
      <c r="J84" s="21" t="str">
        <f t="shared" ca="1" si="33"/>
        <v>B</v>
      </c>
      <c r="K84" s="21" t="str">
        <f t="shared" ca="1" si="33"/>
        <v>B</v>
      </c>
      <c r="L84" s="21" t="str">
        <f t="shared" ca="1" si="33"/>
        <v>B</v>
      </c>
      <c r="M84" s="16"/>
    </row>
    <row r="85" spans="1:13" ht="15.5" thickBot="1" x14ac:dyDescent="0.35">
      <c r="B85" s="7" t="s">
        <v>23</v>
      </c>
      <c r="C85" s="17" t="e">
        <f t="shared" ref="C85:L85" ca="1" si="34">IF(ISNA(C89),C90,C89)</f>
        <v>#N/A</v>
      </c>
      <c r="D85" s="18" t="e">
        <f t="shared" ca="1" si="34"/>
        <v>#N/A</v>
      </c>
      <c r="E85" s="18" t="e">
        <f t="shared" ca="1" si="34"/>
        <v>#N/A</v>
      </c>
      <c r="F85" s="18" t="e">
        <f t="shared" ca="1" si="34"/>
        <v>#N/A</v>
      </c>
      <c r="G85" s="18" t="e">
        <f t="shared" ca="1" si="34"/>
        <v>#N/A</v>
      </c>
      <c r="H85" s="18" t="e">
        <f t="shared" ca="1" si="34"/>
        <v>#N/A</v>
      </c>
      <c r="I85" s="18" t="e">
        <f t="shared" ca="1" si="34"/>
        <v>#N/A</v>
      </c>
      <c r="J85" s="18" t="e">
        <f t="shared" ca="1" si="34"/>
        <v>#N/A</v>
      </c>
      <c r="K85" s="18" t="e">
        <f t="shared" ca="1" si="34"/>
        <v>#N/A</v>
      </c>
      <c r="L85" s="18" t="e">
        <f t="shared" ca="1" si="34"/>
        <v>#N/A</v>
      </c>
      <c r="M85" s="19"/>
    </row>
    <row r="86" spans="1:13" ht="18" customHeight="1" thickBot="1" x14ac:dyDescent="0.35">
      <c r="B86" s="7" t="s">
        <v>21</v>
      </c>
      <c r="C86" s="22"/>
      <c r="D86" s="23"/>
      <c r="E86" s="23"/>
      <c r="F86" s="23"/>
      <c r="G86" s="23"/>
      <c r="H86" s="23"/>
      <c r="I86" s="23"/>
      <c r="J86" s="23"/>
      <c r="K86" s="23"/>
      <c r="L86" s="23"/>
      <c r="M86" s="24"/>
    </row>
    <row r="87" spans="1:13" ht="15.75" hidden="1" customHeight="1" x14ac:dyDescent="0.3">
      <c r="B87" s="7">
        <v>1</v>
      </c>
      <c r="C87" s="25" t="e">
        <f ca="1">VLOOKUP(C81,OFFSET(Pairings!$D$2,($B87-1)*gamesPerRound,0,gamesPerRound,2),2,FALSE)</f>
        <v>#N/A</v>
      </c>
      <c r="D87" s="25" t="e">
        <f ca="1">VLOOKUP(D81,OFFSET(Pairings!$D$2,($B87-1)*gamesPerRound,0,gamesPerRound,2),2,FALSE)</f>
        <v>#N/A</v>
      </c>
      <c r="E87" s="25" t="e">
        <f ca="1">VLOOKUP(E81,OFFSET(Pairings!$D$2,($B87-1)*gamesPerRound,0,gamesPerRound,2),2,FALSE)</f>
        <v>#N/A</v>
      </c>
      <c r="F87" s="25" t="e">
        <f ca="1">VLOOKUP(F81,OFFSET(Pairings!$D$2,($B87-1)*gamesPerRound,0,gamesPerRound,2),2,FALSE)</f>
        <v>#N/A</v>
      </c>
      <c r="G87" s="25" t="e">
        <f ca="1">VLOOKUP(G81,OFFSET(Pairings!$D$2,($B87-1)*gamesPerRound,0,gamesPerRound,2),2,FALSE)</f>
        <v>#N/A</v>
      </c>
      <c r="H87" s="25" t="e">
        <f ca="1">VLOOKUP(H81,OFFSET(Pairings!$D$2,($B87-1)*gamesPerRound,0,gamesPerRound,2),2,FALSE)</f>
        <v>#N/A</v>
      </c>
      <c r="I87" s="25" t="e">
        <f ca="1">VLOOKUP(I81,OFFSET(Pairings!$D$2,($B87-1)*gamesPerRound,0,gamesPerRound,2),2,FALSE)</f>
        <v>#N/A</v>
      </c>
      <c r="J87" s="25" t="e">
        <f ca="1">VLOOKUP(J81,OFFSET(Pairings!$D$2,($B87-1)*gamesPerRound,0,gamesPerRound,2),2,FALSE)</f>
        <v>#N/A</v>
      </c>
      <c r="K87" s="25" t="e">
        <f ca="1">VLOOKUP(K81,OFFSET(Pairings!$D$2,($B87-1)*gamesPerRound,0,gamesPerRound,2),2,FALSE)</f>
        <v>#N/A</v>
      </c>
      <c r="L87" s="25" t="e">
        <f ca="1">VLOOKUP(L81,OFFSET(Pairings!$D$2,($B87-1)*gamesPerRound,0,gamesPerRound,2),2,FALSE)</f>
        <v>#N/A</v>
      </c>
    </row>
    <row r="88" spans="1:13" ht="15.75" hidden="1" customHeight="1" x14ac:dyDescent="0.3">
      <c r="B88" s="7">
        <v>1</v>
      </c>
      <c r="C88" s="25" t="e">
        <f ca="1">VLOOKUP(C81,OFFSET(Pairings!$E$2,($B88-1)*gamesPerRound,0,gamesPerRound,4),4,FALSE)</f>
        <v>#N/A</v>
      </c>
      <c r="D88" s="25" t="e">
        <f ca="1">VLOOKUP(D81,OFFSET(Pairings!$E$2,($B88-1)*gamesPerRound,0,gamesPerRound,4),4,FALSE)</f>
        <v>#N/A</v>
      </c>
      <c r="E88" s="25" t="e">
        <f ca="1">VLOOKUP(E81,OFFSET(Pairings!$E$2,($B88-1)*gamesPerRound,0,gamesPerRound,4),4,FALSE)</f>
        <v>#N/A</v>
      </c>
      <c r="F88" s="25" t="e">
        <f ca="1">VLOOKUP(F81,OFFSET(Pairings!$E$2,($B88-1)*gamesPerRound,0,gamesPerRound,4),4,FALSE)</f>
        <v>#N/A</v>
      </c>
      <c r="G88" s="25" t="e">
        <f ca="1">VLOOKUP(G81,OFFSET(Pairings!$E$2,($B88-1)*gamesPerRound,0,gamesPerRound,4),4,FALSE)</f>
        <v>#N/A</v>
      </c>
      <c r="H88" s="25" t="e">
        <f ca="1">VLOOKUP(H81,OFFSET(Pairings!$E$2,($B88-1)*gamesPerRound,0,gamesPerRound,4),4,FALSE)</f>
        <v>#N/A</v>
      </c>
      <c r="I88" s="25" t="e">
        <f ca="1">VLOOKUP(I81,OFFSET(Pairings!$E$2,($B88-1)*gamesPerRound,0,gamesPerRound,4),4,FALSE)</f>
        <v>#N/A</v>
      </c>
      <c r="J88" s="25" t="e">
        <f ca="1">VLOOKUP(J81,OFFSET(Pairings!$E$2,($B88-1)*gamesPerRound,0,gamesPerRound,4),4,FALSE)</f>
        <v>#N/A</v>
      </c>
      <c r="K88" s="25" t="e">
        <f ca="1">VLOOKUP(K81,OFFSET(Pairings!$E$2,($B88-1)*gamesPerRound,0,gamesPerRound,4),4,FALSE)</f>
        <v>#N/A</v>
      </c>
      <c r="L88" s="25" t="e">
        <f ca="1">VLOOKUP(L81,OFFSET(Pairings!$E$2,($B88-1)*gamesPerRound,0,gamesPerRound,4),4,FALSE)</f>
        <v>#N/A</v>
      </c>
    </row>
    <row r="89" spans="1:13" ht="15.75" hidden="1" customHeight="1" x14ac:dyDescent="0.3">
      <c r="B89" s="7">
        <v>2</v>
      </c>
      <c r="C89" s="25" t="e">
        <f ca="1">VLOOKUP(C81,OFFSET(Pairings!$D$2,($B89-1)*gamesPerRound,0,gamesPerRound,2),2,FALSE)</f>
        <v>#N/A</v>
      </c>
      <c r="D89" s="25" t="e">
        <f ca="1">VLOOKUP(D81,OFFSET(Pairings!$D$2,($B89-1)*gamesPerRound,0,gamesPerRound,2),2,FALSE)</f>
        <v>#N/A</v>
      </c>
      <c r="E89" s="25" t="e">
        <f ca="1">VLOOKUP(E81,OFFSET(Pairings!$D$2,($B89-1)*gamesPerRound,0,gamesPerRound,2),2,FALSE)</f>
        <v>#N/A</v>
      </c>
      <c r="F89" s="25" t="e">
        <f ca="1">VLOOKUP(F81,OFFSET(Pairings!$D$2,($B89-1)*gamesPerRound,0,gamesPerRound,2),2,FALSE)</f>
        <v>#N/A</v>
      </c>
      <c r="G89" s="25" t="e">
        <f ca="1">VLOOKUP(G81,OFFSET(Pairings!$D$2,($B89-1)*gamesPerRound,0,gamesPerRound,2),2,FALSE)</f>
        <v>#N/A</v>
      </c>
      <c r="H89" s="25" t="e">
        <f ca="1">VLOOKUP(H81,OFFSET(Pairings!$D$2,($B89-1)*gamesPerRound,0,gamesPerRound,2),2,FALSE)</f>
        <v>#N/A</v>
      </c>
      <c r="I89" s="25" t="e">
        <f ca="1">VLOOKUP(I81,OFFSET(Pairings!$D$2,($B89-1)*gamesPerRound,0,gamesPerRound,2),2,FALSE)</f>
        <v>#N/A</v>
      </c>
      <c r="J89" s="25" t="e">
        <f ca="1">VLOOKUP(J81,OFFSET(Pairings!$D$2,($B89-1)*gamesPerRound,0,gamesPerRound,2),2,FALSE)</f>
        <v>#N/A</v>
      </c>
      <c r="K89" s="25" t="e">
        <f ca="1">VLOOKUP(K81,OFFSET(Pairings!$D$2,($B89-1)*gamesPerRound,0,gamesPerRound,2),2,FALSE)</f>
        <v>#N/A</v>
      </c>
      <c r="L89" s="25" t="e">
        <f ca="1">VLOOKUP(L81,OFFSET(Pairings!$D$2,($B89-1)*gamesPerRound,0,gamesPerRound,2),2,FALSE)</f>
        <v>#N/A</v>
      </c>
    </row>
    <row r="90" spans="1:13" ht="15.75" hidden="1" customHeight="1" x14ac:dyDescent="0.3">
      <c r="B90" s="7">
        <v>2</v>
      </c>
      <c r="C90" s="25" t="e">
        <f ca="1">VLOOKUP(C81,OFFSET(Pairings!$E$2,($B90-1)*gamesPerRound,0,gamesPerRound,4),4,FALSE)</f>
        <v>#N/A</v>
      </c>
      <c r="D90" s="25" t="e">
        <f ca="1">VLOOKUP(D81,OFFSET(Pairings!$E$2,($B90-1)*gamesPerRound,0,gamesPerRound,4),4,FALSE)</f>
        <v>#N/A</v>
      </c>
      <c r="E90" s="25" t="e">
        <f ca="1">VLOOKUP(E81,OFFSET(Pairings!$E$2,($B90-1)*gamesPerRound,0,gamesPerRound,4),4,FALSE)</f>
        <v>#N/A</v>
      </c>
      <c r="F90" s="25" t="e">
        <f ca="1">VLOOKUP(F81,OFFSET(Pairings!$E$2,($B90-1)*gamesPerRound,0,gamesPerRound,4),4,FALSE)</f>
        <v>#N/A</v>
      </c>
      <c r="G90" s="25" t="e">
        <f ca="1">VLOOKUP(G81,OFFSET(Pairings!$E$2,($B90-1)*gamesPerRound,0,gamesPerRound,4),4,FALSE)</f>
        <v>#N/A</v>
      </c>
      <c r="H90" s="25" t="e">
        <f ca="1">VLOOKUP(H81,OFFSET(Pairings!$E$2,($B90-1)*gamesPerRound,0,gamesPerRound,4),4,FALSE)</f>
        <v>#N/A</v>
      </c>
      <c r="I90" s="25" t="e">
        <f ca="1">VLOOKUP(I81,OFFSET(Pairings!$E$2,($B90-1)*gamesPerRound,0,gamesPerRound,4),4,FALSE)</f>
        <v>#N/A</v>
      </c>
      <c r="J90" s="25" t="e">
        <f ca="1">VLOOKUP(J81,OFFSET(Pairings!$E$2,($B90-1)*gamesPerRound,0,gamesPerRound,4),4,FALSE)</f>
        <v>#N/A</v>
      </c>
      <c r="K90" s="25" t="e">
        <f ca="1">VLOOKUP(K81,OFFSET(Pairings!$E$2,($B90-1)*gamesPerRound,0,gamesPerRound,4),4,FALSE)</f>
        <v>#N/A</v>
      </c>
      <c r="L90" s="25" t="e">
        <f ca="1">VLOOKUP(L81,OFFSET(Pairings!$E$2,($B90-1)*gamesPerRound,0,gamesPerRound,4),4,FALSE)</f>
        <v>#N/A</v>
      </c>
    </row>
    <row r="91" spans="1:13" ht="15.65" hidden="1" customHeight="1" x14ac:dyDescent="0.3">
      <c r="B91" s="7">
        <v>3</v>
      </c>
      <c r="C91" s="25" t="e">
        <f ca="1">VLOOKUP(C81,OFFSET(Pairings!$D$2,($B91-1)*gamesPerRound,0,gamesPerRound,2),2,FALSE)</f>
        <v>#N/A</v>
      </c>
      <c r="D91" s="25" t="e">
        <f ca="1">VLOOKUP(D81,OFFSET(Pairings!$D$2,($B91-1)*gamesPerRound,0,gamesPerRound,2),2,FALSE)</f>
        <v>#N/A</v>
      </c>
      <c r="E91" s="25" t="e">
        <f ca="1">VLOOKUP(E81,OFFSET(Pairings!$D$2,($B91-1)*gamesPerRound,0,gamesPerRound,2),2,FALSE)</f>
        <v>#N/A</v>
      </c>
      <c r="F91" s="25" t="e">
        <f ca="1">VLOOKUP(F81,OFFSET(Pairings!$D$2,($B91-1)*gamesPerRound,0,gamesPerRound,2),2,FALSE)</f>
        <v>#N/A</v>
      </c>
      <c r="G91" s="25" t="e">
        <f ca="1">VLOOKUP(G81,OFFSET(Pairings!$D$2,($B91-1)*gamesPerRound,0,gamesPerRound,2),2,FALSE)</f>
        <v>#N/A</v>
      </c>
      <c r="H91" s="25" t="e">
        <f ca="1">VLOOKUP(H81,OFFSET(Pairings!$D$2,($B91-1)*gamesPerRound,0,gamesPerRound,2),2,FALSE)</f>
        <v>#N/A</v>
      </c>
      <c r="I91" s="25" t="e">
        <f ca="1">VLOOKUP(I81,OFFSET(Pairings!$D$2,($B91-1)*gamesPerRound,0,gamesPerRound,2),2,FALSE)</f>
        <v>#N/A</v>
      </c>
      <c r="J91" s="25" t="e">
        <f ca="1">VLOOKUP(J81,OFFSET(Pairings!$D$2,($B91-1)*gamesPerRound,0,gamesPerRound,2),2,FALSE)</f>
        <v>#N/A</v>
      </c>
      <c r="K91" s="25" t="e">
        <f ca="1">VLOOKUP(K81,OFFSET(Pairings!$D$2,($B91-1)*gamesPerRound,0,gamesPerRound,2),2,FALSE)</f>
        <v>#N/A</v>
      </c>
      <c r="L91" s="25" t="e">
        <f ca="1">VLOOKUP(L81,OFFSET(Pairings!$D$2,($B91-1)*gamesPerRound,0,gamesPerRound,2),2,FALSE)</f>
        <v>#N/A</v>
      </c>
    </row>
    <row r="92" spans="1:13" ht="15.65" hidden="1" customHeight="1" x14ac:dyDescent="0.3">
      <c r="B92" s="7">
        <v>3</v>
      </c>
      <c r="C92" s="25" t="e">
        <f ca="1">VLOOKUP(C81,OFFSET(Pairings!$E$2,($B92-1)*gamesPerRound,0,gamesPerRound,4),4,FALSE)</f>
        <v>#N/A</v>
      </c>
      <c r="D92" s="25" t="e">
        <f ca="1">VLOOKUP(D81,OFFSET(Pairings!$E$2,($B92-1)*gamesPerRound,0,gamesPerRound,4),4,FALSE)</f>
        <v>#N/A</v>
      </c>
      <c r="E92" s="25" t="e">
        <f ca="1">VLOOKUP(E81,OFFSET(Pairings!$E$2,($B92-1)*gamesPerRound,0,gamesPerRound,4),4,FALSE)</f>
        <v>#N/A</v>
      </c>
      <c r="F92" s="25" t="e">
        <f ca="1">VLOOKUP(F81,OFFSET(Pairings!$E$2,($B92-1)*gamesPerRound,0,gamesPerRound,4),4,FALSE)</f>
        <v>#N/A</v>
      </c>
      <c r="G92" s="25" t="e">
        <f ca="1">VLOOKUP(G81,OFFSET(Pairings!$E$2,($B92-1)*gamesPerRound,0,gamesPerRound,4),4,FALSE)</f>
        <v>#N/A</v>
      </c>
      <c r="H92" s="25" t="e">
        <f ca="1">VLOOKUP(H81,OFFSET(Pairings!$E$2,($B92-1)*gamesPerRound,0,gamesPerRound,4),4,FALSE)</f>
        <v>#N/A</v>
      </c>
      <c r="I92" s="25" t="e">
        <f ca="1">VLOOKUP(I81,OFFSET(Pairings!$E$2,($B92-1)*gamesPerRound,0,gamesPerRound,4),4,FALSE)</f>
        <v>#N/A</v>
      </c>
      <c r="J92" s="25" t="e">
        <f ca="1">VLOOKUP(J81,OFFSET(Pairings!$E$2,($B92-1)*gamesPerRound,0,gamesPerRound,4),4,FALSE)</f>
        <v>#N/A</v>
      </c>
      <c r="K92" s="25" t="e">
        <f ca="1">VLOOKUP(K81,OFFSET(Pairings!$E$2,($B92-1)*gamesPerRound,0,gamesPerRound,4),4,FALSE)</f>
        <v>#N/A</v>
      </c>
      <c r="L92" s="25" t="e">
        <f ca="1">VLOOKUP(L81,OFFSET(Pairings!$E$2,($B92-1)*gamesPerRound,0,gamesPerRound,4),4,FALSE)</f>
        <v>#N/A</v>
      </c>
    </row>
    <row r="93" spans="1:13" ht="18" customHeight="1" thickBot="1" x14ac:dyDescent="0.35"/>
    <row r="94" spans="1:13" s="9" customFormat="1" ht="15.5" thickBot="1" x14ac:dyDescent="0.35">
      <c r="A94" s="9" t="s">
        <v>14</v>
      </c>
      <c r="B94" s="10">
        <f>VLOOKUP(A94,TeamLookup,2,FALSE)</f>
        <v>0</v>
      </c>
      <c r="C94" s="11" t="str">
        <f t="shared" ref="C94:L94" si="35">$A94&amp;"."&amp;TEXT(C$1,"00")</f>
        <v>H.01</v>
      </c>
      <c r="D94" s="12" t="str">
        <f t="shared" si="35"/>
        <v>H.02</v>
      </c>
      <c r="E94" s="12" t="str">
        <f t="shared" si="35"/>
        <v>H.03</v>
      </c>
      <c r="F94" s="12" t="str">
        <f t="shared" si="35"/>
        <v>H.04</v>
      </c>
      <c r="G94" s="12" t="str">
        <f t="shared" si="35"/>
        <v>H.05</v>
      </c>
      <c r="H94" s="12" t="str">
        <f t="shared" si="35"/>
        <v>H.06</v>
      </c>
      <c r="I94" s="12" t="str">
        <f t="shared" si="35"/>
        <v>H.07</v>
      </c>
      <c r="J94" s="12" t="str">
        <f t="shared" si="35"/>
        <v>H.08</v>
      </c>
      <c r="K94" s="12" t="str">
        <f t="shared" si="35"/>
        <v>H.09</v>
      </c>
      <c r="L94" s="12" t="str">
        <f t="shared" si="35"/>
        <v>H.10</v>
      </c>
      <c r="M94" s="13" t="s">
        <v>21</v>
      </c>
    </row>
    <row r="95" spans="1:13" ht="9" customHeight="1" x14ac:dyDescent="0.3">
      <c r="C95" s="14" t="str">
        <f t="shared" ref="C95:L95" ca="1" si="36">IF(ISNA(C100),"B","W")</f>
        <v>B</v>
      </c>
      <c r="D95" s="15" t="str">
        <f t="shared" ca="1" si="36"/>
        <v>B</v>
      </c>
      <c r="E95" s="15" t="str">
        <f t="shared" ca="1" si="36"/>
        <v>B</v>
      </c>
      <c r="F95" s="15" t="str">
        <f t="shared" ca="1" si="36"/>
        <v>B</v>
      </c>
      <c r="G95" s="15" t="str">
        <f t="shared" ca="1" si="36"/>
        <v>B</v>
      </c>
      <c r="H95" s="15" t="str">
        <f t="shared" ca="1" si="36"/>
        <v>B</v>
      </c>
      <c r="I95" s="15" t="str">
        <f t="shared" ca="1" si="36"/>
        <v>B</v>
      </c>
      <c r="J95" s="15" t="str">
        <f t="shared" ca="1" si="36"/>
        <v>B</v>
      </c>
      <c r="K95" s="15" t="str">
        <f t="shared" ca="1" si="36"/>
        <v>B</v>
      </c>
      <c r="L95" s="15" t="str">
        <f t="shared" ca="1" si="36"/>
        <v>B</v>
      </c>
      <c r="M95" s="16"/>
    </row>
    <row r="96" spans="1:13" x14ac:dyDescent="0.3">
      <c r="B96" s="7" t="s">
        <v>22</v>
      </c>
      <c r="C96" s="17" t="e">
        <f t="shared" ref="C96:L96" ca="1" si="37">IF(ISNA(C100),C101,C100)</f>
        <v>#N/A</v>
      </c>
      <c r="D96" s="18" t="e">
        <f t="shared" ca="1" si="37"/>
        <v>#N/A</v>
      </c>
      <c r="E96" s="18" t="e">
        <f t="shared" ca="1" si="37"/>
        <v>#N/A</v>
      </c>
      <c r="F96" s="18" t="e">
        <f t="shared" ca="1" si="37"/>
        <v>#N/A</v>
      </c>
      <c r="G96" s="18" t="e">
        <f t="shared" ca="1" si="37"/>
        <v>#N/A</v>
      </c>
      <c r="H96" s="18" t="e">
        <f t="shared" ca="1" si="37"/>
        <v>#N/A</v>
      </c>
      <c r="I96" s="18" t="e">
        <f t="shared" ca="1" si="37"/>
        <v>#N/A</v>
      </c>
      <c r="J96" s="18" t="e">
        <f t="shared" ca="1" si="37"/>
        <v>#N/A</v>
      </c>
      <c r="K96" s="18" t="e">
        <f t="shared" ca="1" si="37"/>
        <v>#N/A</v>
      </c>
      <c r="L96" s="18" t="e">
        <f t="shared" ca="1" si="37"/>
        <v>#N/A</v>
      </c>
      <c r="M96" s="19"/>
    </row>
    <row r="97" spans="1:13" ht="9" customHeight="1" x14ac:dyDescent="0.3">
      <c r="C97" s="20" t="str">
        <f t="shared" ref="C97:L97" ca="1" si="38">IF(ISNA(C102),"B","W")</f>
        <v>B</v>
      </c>
      <c r="D97" s="21" t="str">
        <f t="shared" ca="1" si="38"/>
        <v>B</v>
      </c>
      <c r="E97" s="21" t="str">
        <f t="shared" ca="1" si="38"/>
        <v>B</v>
      </c>
      <c r="F97" s="21" t="str">
        <f t="shared" ca="1" si="38"/>
        <v>B</v>
      </c>
      <c r="G97" s="21" t="str">
        <f t="shared" ca="1" si="38"/>
        <v>B</v>
      </c>
      <c r="H97" s="21" t="str">
        <f t="shared" ca="1" si="38"/>
        <v>B</v>
      </c>
      <c r="I97" s="21" t="str">
        <f t="shared" ca="1" si="38"/>
        <v>B</v>
      </c>
      <c r="J97" s="21" t="str">
        <f t="shared" ca="1" si="38"/>
        <v>B</v>
      </c>
      <c r="K97" s="21" t="str">
        <f t="shared" ca="1" si="38"/>
        <v>B</v>
      </c>
      <c r="L97" s="21" t="str">
        <f t="shared" ca="1" si="38"/>
        <v>B</v>
      </c>
      <c r="M97" s="16"/>
    </row>
    <row r="98" spans="1:13" ht="15.5" thickBot="1" x14ac:dyDescent="0.35">
      <c r="B98" s="7" t="s">
        <v>23</v>
      </c>
      <c r="C98" s="17" t="e">
        <f t="shared" ref="C98:L98" ca="1" si="39">IF(ISNA(C102),C103,C102)</f>
        <v>#N/A</v>
      </c>
      <c r="D98" s="18" t="e">
        <f t="shared" ca="1" si="39"/>
        <v>#N/A</v>
      </c>
      <c r="E98" s="18" t="e">
        <f t="shared" ca="1" si="39"/>
        <v>#N/A</v>
      </c>
      <c r="F98" s="18" t="e">
        <f t="shared" ca="1" si="39"/>
        <v>#N/A</v>
      </c>
      <c r="G98" s="18" t="e">
        <f t="shared" ca="1" si="39"/>
        <v>#N/A</v>
      </c>
      <c r="H98" s="18" t="e">
        <f t="shared" ca="1" si="39"/>
        <v>#N/A</v>
      </c>
      <c r="I98" s="18" t="e">
        <f t="shared" ca="1" si="39"/>
        <v>#N/A</v>
      </c>
      <c r="J98" s="18" t="e">
        <f t="shared" ca="1" si="39"/>
        <v>#N/A</v>
      </c>
      <c r="K98" s="18" t="e">
        <f t="shared" ca="1" si="39"/>
        <v>#N/A</v>
      </c>
      <c r="L98" s="18" t="e">
        <f t="shared" ca="1" si="39"/>
        <v>#N/A</v>
      </c>
      <c r="M98" s="19"/>
    </row>
    <row r="99" spans="1:13" ht="15.75" customHeight="1" thickBot="1" x14ac:dyDescent="0.35">
      <c r="B99" s="7" t="s">
        <v>21</v>
      </c>
      <c r="C99" s="22"/>
      <c r="D99" s="23"/>
      <c r="E99" s="23"/>
      <c r="F99" s="23"/>
      <c r="G99" s="23"/>
      <c r="H99" s="23"/>
      <c r="I99" s="23"/>
      <c r="J99" s="23"/>
      <c r="K99" s="23"/>
      <c r="L99" s="23"/>
      <c r="M99" s="24"/>
    </row>
    <row r="100" spans="1:13" ht="15.75" hidden="1" customHeight="1" x14ac:dyDescent="0.3">
      <c r="B100" s="7">
        <v>1</v>
      </c>
      <c r="C100" s="25" t="e">
        <f ca="1">VLOOKUP(C94,OFFSET(Pairings!$D$2,($B100-1)*gamesPerRound,0,gamesPerRound,2),2,FALSE)</f>
        <v>#N/A</v>
      </c>
      <c r="D100" s="25" t="e">
        <f ca="1">VLOOKUP(D94,OFFSET(Pairings!$D$2,($B100-1)*gamesPerRound,0,gamesPerRound,2),2,FALSE)</f>
        <v>#N/A</v>
      </c>
      <c r="E100" s="25" t="e">
        <f ca="1">VLOOKUP(E94,OFFSET(Pairings!$D$2,($B100-1)*gamesPerRound,0,gamesPerRound,2),2,FALSE)</f>
        <v>#N/A</v>
      </c>
      <c r="F100" s="25" t="e">
        <f ca="1">VLOOKUP(F94,OFFSET(Pairings!$D$2,($B100-1)*gamesPerRound,0,gamesPerRound,2),2,FALSE)</f>
        <v>#N/A</v>
      </c>
      <c r="G100" s="25" t="e">
        <f ca="1">VLOOKUP(G94,OFFSET(Pairings!$D$2,($B100-1)*gamesPerRound,0,gamesPerRound,2),2,FALSE)</f>
        <v>#N/A</v>
      </c>
      <c r="H100" s="25" t="e">
        <f ca="1">VLOOKUP(H94,OFFSET(Pairings!$D$2,($B100-1)*gamesPerRound,0,gamesPerRound,2),2,FALSE)</f>
        <v>#N/A</v>
      </c>
      <c r="I100" s="25" t="e">
        <f ca="1">VLOOKUP(I94,OFFSET(Pairings!$D$2,($B100-1)*gamesPerRound,0,gamesPerRound,2),2,FALSE)</f>
        <v>#N/A</v>
      </c>
      <c r="J100" s="25" t="e">
        <f ca="1">VLOOKUP(J94,OFFSET(Pairings!$D$2,($B100-1)*gamesPerRound,0,gamesPerRound,2),2,FALSE)</f>
        <v>#N/A</v>
      </c>
      <c r="K100" s="25" t="e">
        <f ca="1">VLOOKUP(K94,OFFSET(Pairings!$D$2,($B100-1)*gamesPerRound,0,gamesPerRound,2),2,FALSE)</f>
        <v>#N/A</v>
      </c>
      <c r="L100" s="25" t="e">
        <f ca="1">VLOOKUP(L94,OFFSET(Pairings!$D$2,($B100-1)*gamesPerRound,0,gamesPerRound,2),2,FALSE)</f>
        <v>#N/A</v>
      </c>
    </row>
    <row r="101" spans="1:13" ht="15.75" hidden="1" customHeight="1" x14ac:dyDescent="0.3">
      <c r="B101" s="7">
        <v>1</v>
      </c>
      <c r="C101" s="25" t="e">
        <f ca="1">VLOOKUP(C94,OFFSET(Pairings!$E$2,($B101-1)*gamesPerRound,0,gamesPerRound,4),4,FALSE)</f>
        <v>#N/A</v>
      </c>
      <c r="D101" s="25" t="e">
        <f ca="1">VLOOKUP(D94,OFFSET(Pairings!$E$2,($B101-1)*gamesPerRound,0,gamesPerRound,4),4,FALSE)</f>
        <v>#N/A</v>
      </c>
      <c r="E101" s="25" t="e">
        <f ca="1">VLOOKUP(E94,OFFSET(Pairings!$E$2,($B101-1)*gamesPerRound,0,gamesPerRound,4),4,FALSE)</f>
        <v>#N/A</v>
      </c>
      <c r="F101" s="25" t="e">
        <f ca="1">VLOOKUP(F94,OFFSET(Pairings!$E$2,($B101-1)*gamesPerRound,0,gamesPerRound,4),4,FALSE)</f>
        <v>#N/A</v>
      </c>
      <c r="G101" s="25" t="e">
        <f ca="1">VLOOKUP(G94,OFFSET(Pairings!$E$2,($B101-1)*gamesPerRound,0,gamesPerRound,4),4,FALSE)</f>
        <v>#N/A</v>
      </c>
      <c r="H101" s="25" t="e">
        <f ca="1">VLOOKUP(H94,OFFSET(Pairings!$E$2,($B101-1)*gamesPerRound,0,gamesPerRound,4),4,FALSE)</f>
        <v>#N/A</v>
      </c>
      <c r="I101" s="25" t="e">
        <f ca="1">VLOOKUP(I94,OFFSET(Pairings!$E$2,($B101-1)*gamesPerRound,0,gamesPerRound,4),4,FALSE)</f>
        <v>#N/A</v>
      </c>
      <c r="J101" s="25" t="e">
        <f ca="1">VLOOKUP(J94,OFFSET(Pairings!$E$2,($B101-1)*gamesPerRound,0,gamesPerRound,4),4,FALSE)</f>
        <v>#N/A</v>
      </c>
      <c r="K101" s="25" t="e">
        <f ca="1">VLOOKUP(K94,OFFSET(Pairings!$E$2,($B101-1)*gamesPerRound,0,gamesPerRound,4),4,FALSE)</f>
        <v>#N/A</v>
      </c>
      <c r="L101" s="25" t="e">
        <f ca="1">VLOOKUP(L94,OFFSET(Pairings!$E$2,($B101-1)*gamesPerRound,0,gamesPerRound,4),4,FALSE)</f>
        <v>#N/A</v>
      </c>
    </row>
    <row r="102" spans="1:13" ht="15.75" hidden="1" customHeight="1" x14ac:dyDescent="0.3">
      <c r="B102" s="7">
        <v>2</v>
      </c>
      <c r="C102" s="25" t="e">
        <f ca="1">VLOOKUP(C94,OFFSET(Pairings!$D$2,($B102-1)*gamesPerRound,0,gamesPerRound,2),2,FALSE)</f>
        <v>#N/A</v>
      </c>
      <c r="D102" s="25" t="e">
        <f ca="1">VLOOKUP(D94,OFFSET(Pairings!$D$2,($B102-1)*gamesPerRound,0,gamesPerRound,2),2,FALSE)</f>
        <v>#N/A</v>
      </c>
      <c r="E102" s="25" t="e">
        <f ca="1">VLOOKUP(E94,OFFSET(Pairings!$D$2,($B102-1)*gamesPerRound,0,gamesPerRound,2),2,FALSE)</f>
        <v>#N/A</v>
      </c>
      <c r="F102" s="25" t="e">
        <f ca="1">VLOOKUP(F94,OFFSET(Pairings!$D$2,($B102-1)*gamesPerRound,0,gamesPerRound,2),2,FALSE)</f>
        <v>#N/A</v>
      </c>
      <c r="G102" s="25" t="e">
        <f ca="1">VLOOKUP(G94,OFFSET(Pairings!$D$2,($B102-1)*gamesPerRound,0,gamesPerRound,2),2,FALSE)</f>
        <v>#N/A</v>
      </c>
      <c r="H102" s="25" t="e">
        <f ca="1">VLOOKUP(H94,OFFSET(Pairings!$D$2,($B102-1)*gamesPerRound,0,gamesPerRound,2),2,FALSE)</f>
        <v>#N/A</v>
      </c>
      <c r="I102" s="25" t="e">
        <f ca="1">VLOOKUP(I94,OFFSET(Pairings!$D$2,($B102-1)*gamesPerRound,0,gamesPerRound,2),2,FALSE)</f>
        <v>#N/A</v>
      </c>
      <c r="J102" s="25" t="e">
        <f ca="1">VLOOKUP(J94,OFFSET(Pairings!$D$2,($B102-1)*gamesPerRound,0,gamesPerRound,2),2,FALSE)</f>
        <v>#N/A</v>
      </c>
      <c r="K102" s="25" t="e">
        <f ca="1">VLOOKUP(K94,OFFSET(Pairings!$D$2,($B102-1)*gamesPerRound,0,gamesPerRound,2),2,FALSE)</f>
        <v>#N/A</v>
      </c>
      <c r="L102" s="25" t="e">
        <f ca="1">VLOOKUP(L94,OFFSET(Pairings!$D$2,($B102-1)*gamesPerRound,0,gamesPerRound,2),2,FALSE)</f>
        <v>#N/A</v>
      </c>
    </row>
    <row r="103" spans="1:13" ht="15.75" hidden="1" customHeight="1" x14ac:dyDescent="0.3">
      <c r="B103" s="7">
        <v>2</v>
      </c>
      <c r="C103" s="25" t="e">
        <f ca="1">VLOOKUP(C94,OFFSET(Pairings!$E$2,($B103-1)*gamesPerRound,0,gamesPerRound,4),4,FALSE)</f>
        <v>#N/A</v>
      </c>
      <c r="D103" s="25" t="e">
        <f ca="1">VLOOKUP(D94,OFFSET(Pairings!$E$2,($B103-1)*gamesPerRound,0,gamesPerRound,4),4,FALSE)</f>
        <v>#N/A</v>
      </c>
      <c r="E103" s="25" t="e">
        <f ca="1">VLOOKUP(E94,OFFSET(Pairings!$E$2,($B103-1)*gamesPerRound,0,gamesPerRound,4),4,FALSE)</f>
        <v>#N/A</v>
      </c>
      <c r="F103" s="25" t="e">
        <f ca="1">VLOOKUP(F94,OFFSET(Pairings!$E$2,($B103-1)*gamesPerRound,0,gamesPerRound,4),4,FALSE)</f>
        <v>#N/A</v>
      </c>
      <c r="G103" s="25" t="e">
        <f ca="1">VLOOKUP(G94,OFFSET(Pairings!$E$2,($B103-1)*gamesPerRound,0,gamesPerRound,4),4,FALSE)</f>
        <v>#N/A</v>
      </c>
      <c r="H103" s="25" t="e">
        <f ca="1">VLOOKUP(H94,OFFSET(Pairings!$E$2,($B103-1)*gamesPerRound,0,gamesPerRound,4),4,FALSE)</f>
        <v>#N/A</v>
      </c>
      <c r="I103" s="25" t="e">
        <f ca="1">VLOOKUP(I94,OFFSET(Pairings!$E$2,($B103-1)*gamesPerRound,0,gamesPerRound,4),4,FALSE)</f>
        <v>#N/A</v>
      </c>
      <c r="J103" s="25" t="e">
        <f ca="1">VLOOKUP(J94,OFFSET(Pairings!$E$2,($B103-1)*gamesPerRound,0,gamesPerRound,4),4,FALSE)</f>
        <v>#N/A</v>
      </c>
      <c r="K103" s="25" t="e">
        <f ca="1">VLOOKUP(K94,OFFSET(Pairings!$E$2,($B103-1)*gamesPerRound,0,gamesPerRound,4),4,FALSE)</f>
        <v>#N/A</v>
      </c>
      <c r="L103" s="25" t="e">
        <f ca="1">VLOOKUP(L94,OFFSET(Pairings!$E$2,($B103-1)*gamesPerRound,0,gamesPerRound,4),4,FALSE)</f>
        <v>#N/A</v>
      </c>
    </row>
    <row r="104" spans="1:13" ht="15.65" hidden="1" customHeight="1" x14ac:dyDescent="0.3">
      <c r="B104" s="7">
        <v>3</v>
      </c>
      <c r="C104" s="25" t="e">
        <f ca="1">VLOOKUP(C94,OFFSET(Pairings!$D$2,($B104-1)*gamesPerRound,0,gamesPerRound,2),2,FALSE)</f>
        <v>#N/A</v>
      </c>
      <c r="D104" s="25" t="e">
        <f ca="1">VLOOKUP(D94,OFFSET(Pairings!$D$2,($B104-1)*gamesPerRound,0,gamesPerRound,2),2,FALSE)</f>
        <v>#N/A</v>
      </c>
      <c r="E104" s="25" t="e">
        <f ca="1">VLOOKUP(E94,OFFSET(Pairings!$D$2,($B104-1)*gamesPerRound,0,gamesPerRound,2),2,FALSE)</f>
        <v>#N/A</v>
      </c>
      <c r="F104" s="25" t="e">
        <f ca="1">VLOOKUP(F94,OFFSET(Pairings!$D$2,($B104-1)*gamesPerRound,0,gamesPerRound,2),2,FALSE)</f>
        <v>#N/A</v>
      </c>
      <c r="G104" s="25" t="e">
        <f ca="1">VLOOKUP(G94,OFFSET(Pairings!$D$2,($B104-1)*gamesPerRound,0,gamesPerRound,2),2,FALSE)</f>
        <v>#N/A</v>
      </c>
      <c r="H104" s="25" t="e">
        <f ca="1">VLOOKUP(H94,OFFSET(Pairings!$D$2,($B104-1)*gamesPerRound,0,gamesPerRound,2),2,FALSE)</f>
        <v>#N/A</v>
      </c>
      <c r="I104" s="25" t="e">
        <f ca="1">VLOOKUP(I94,OFFSET(Pairings!$D$2,($B104-1)*gamesPerRound,0,gamesPerRound,2),2,FALSE)</f>
        <v>#N/A</v>
      </c>
      <c r="J104" s="25" t="e">
        <f ca="1">VLOOKUP(J94,OFFSET(Pairings!$D$2,($B104-1)*gamesPerRound,0,gamesPerRound,2),2,FALSE)</f>
        <v>#N/A</v>
      </c>
      <c r="K104" s="25" t="e">
        <f ca="1">VLOOKUP(K94,OFFSET(Pairings!$D$2,($B104-1)*gamesPerRound,0,gamesPerRound,2),2,FALSE)</f>
        <v>#N/A</v>
      </c>
      <c r="L104" s="25" t="e">
        <f ca="1">VLOOKUP(L94,OFFSET(Pairings!$D$2,($B104-1)*gamesPerRound,0,gamesPerRound,2),2,FALSE)</f>
        <v>#N/A</v>
      </c>
    </row>
    <row r="105" spans="1:13" ht="15.65" hidden="1" customHeight="1" x14ac:dyDescent="0.3">
      <c r="B105" s="7">
        <v>3</v>
      </c>
      <c r="C105" s="25" t="e">
        <f ca="1">VLOOKUP(C94,OFFSET(Pairings!$E$2,($B105-1)*gamesPerRound,0,gamesPerRound,4),4,FALSE)</f>
        <v>#N/A</v>
      </c>
      <c r="D105" s="25" t="e">
        <f ca="1">VLOOKUP(D94,OFFSET(Pairings!$E$2,($B105-1)*gamesPerRound,0,gamesPerRound,4),4,FALSE)</f>
        <v>#N/A</v>
      </c>
      <c r="E105" s="25" t="e">
        <f ca="1">VLOOKUP(E94,OFFSET(Pairings!$E$2,($B105-1)*gamesPerRound,0,gamesPerRound,4),4,FALSE)</f>
        <v>#N/A</v>
      </c>
      <c r="F105" s="25" t="e">
        <f ca="1">VLOOKUP(F94,OFFSET(Pairings!$E$2,($B105-1)*gamesPerRound,0,gamesPerRound,4),4,FALSE)</f>
        <v>#N/A</v>
      </c>
      <c r="G105" s="25" t="e">
        <f ca="1">VLOOKUP(G94,OFFSET(Pairings!$E$2,($B105-1)*gamesPerRound,0,gamesPerRound,4),4,FALSE)</f>
        <v>#N/A</v>
      </c>
      <c r="H105" s="25" t="e">
        <f ca="1">VLOOKUP(H94,OFFSET(Pairings!$E$2,($B105-1)*gamesPerRound,0,gamesPerRound,4),4,FALSE)</f>
        <v>#N/A</v>
      </c>
      <c r="I105" s="25" t="e">
        <f ca="1">VLOOKUP(I94,OFFSET(Pairings!$E$2,($B105-1)*gamesPerRound,0,gamesPerRound,4),4,FALSE)</f>
        <v>#N/A</v>
      </c>
      <c r="J105" s="25" t="e">
        <f ca="1">VLOOKUP(J94,OFFSET(Pairings!$E$2,($B105-1)*gamesPerRound,0,gamesPerRound,4),4,FALSE)</f>
        <v>#N/A</v>
      </c>
      <c r="K105" s="25" t="e">
        <f ca="1">VLOOKUP(K94,OFFSET(Pairings!$E$2,($B105-1)*gamesPerRound,0,gamesPerRound,4),4,FALSE)</f>
        <v>#N/A</v>
      </c>
      <c r="L105" s="25" t="e">
        <f ca="1">VLOOKUP(L94,OFFSET(Pairings!$E$2,($B105-1)*gamesPerRound,0,gamesPerRound,4),4,FALSE)</f>
        <v>#N/A</v>
      </c>
    </row>
    <row r="106" spans="1:13" ht="15.75" customHeight="1" thickBot="1" x14ac:dyDescent="0.35"/>
    <row r="107" spans="1:13" s="9" customFormat="1" ht="15.5" thickBot="1" x14ac:dyDescent="0.35">
      <c r="A107" s="9" t="s">
        <v>15</v>
      </c>
      <c r="B107" s="10">
        <f>VLOOKUP(A107,TeamLookup,2,FALSE)</f>
        <v>0</v>
      </c>
      <c r="C107" s="11" t="str">
        <f t="shared" ref="C107:L107" si="40">$A107&amp;"."&amp;TEXT(C$1,"00")</f>
        <v>I.01</v>
      </c>
      <c r="D107" s="12" t="str">
        <f t="shared" si="40"/>
        <v>I.02</v>
      </c>
      <c r="E107" s="12" t="str">
        <f t="shared" si="40"/>
        <v>I.03</v>
      </c>
      <c r="F107" s="12" t="str">
        <f t="shared" si="40"/>
        <v>I.04</v>
      </c>
      <c r="G107" s="12" t="str">
        <f t="shared" si="40"/>
        <v>I.05</v>
      </c>
      <c r="H107" s="12" t="str">
        <f t="shared" si="40"/>
        <v>I.06</v>
      </c>
      <c r="I107" s="12" t="str">
        <f t="shared" si="40"/>
        <v>I.07</v>
      </c>
      <c r="J107" s="12" t="str">
        <f t="shared" si="40"/>
        <v>I.08</v>
      </c>
      <c r="K107" s="12" t="str">
        <f t="shared" si="40"/>
        <v>I.09</v>
      </c>
      <c r="L107" s="12" t="str">
        <f t="shared" si="40"/>
        <v>I.10</v>
      </c>
      <c r="M107" s="13" t="s">
        <v>21</v>
      </c>
    </row>
    <row r="108" spans="1:13" ht="9" customHeight="1" x14ac:dyDescent="0.3">
      <c r="C108" s="14" t="str">
        <f t="shared" ref="C108:L108" ca="1" si="41">IF(ISNA(C113),"B","W")</f>
        <v>B</v>
      </c>
      <c r="D108" s="15" t="str">
        <f t="shared" ca="1" si="41"/>
        <v>B</v>
      </c>
      <c r="E108" s="15" t="str">
        <f t="shared" ca="1" si="41"/>
        <v>B</v>
      </c>
      <c r="F108" s="15" t="str">
        <f t="shared" ca="1" si="41"/>
        <v>B</v>
      </c>
      <c r="G108" s="15" t="str">
        <f t="shared" ca="1" si="41"/>
        <v>B</v>
      </c>
      <c r="H108" s="15" t="str">
        <f t="shared" ca="1" si="41"/>
        <v>B</v>
      </c>
      <c r="I108" s="15" t="str">
        <f t="shared" ca="1" si="41"/>
        <v>B</v>
      </c>
      <c r="J108" s="15" t="str">
        <f t="shared" ca="1" si="41"/>
        <v>B</v>
      </c>
      <c r="K108" s="15" t="str">
        <f t="shared" ca="1" si="41"/>
        <v>B</v>
      </c>
      <c r="L108" s="15" t="str">
        <f t="shared" ca="1" si="41"/>
        <v>B</v>
      </c>
      <c r="M108" s="16"/>
    </row>
    <row r="109" spans="1:13" x14ac:dyDescent="0.3">
      <c r="B109" s="7" t="s">
        <v>22</v>
      </c>
      <c r="C109" s="17" t="e">
        <f t="shared" ref="C109:L109" ca="1" si="42">IF(ISNA(C113),C114,C113)</f>
        <v>#N/A</v>
      </c>
      <c r="D109" s="18" t="e">
        <f t="shared" ca="1" si="42"/>
        <v>#N/A</v>
      </c>
      <c r="E109" s="18" t="e">
        <f t="shared" ca="1" si="42"/>
        <v>#N/A</v>
      </c>
      <c r="F109" s="18" t="e">
        <f t="shared" ca="1" si="42"/>
        <v>#N/A</v>
      </c>
      <c r="G109" s="18" t="e">
        <f t="shared" ca="1" si="42"/>
        <v>#N/A</v>
      </c>
      <c r="H109" s="18" t="e">
        <f t="shared" ca="1" si="42"/>
        <v>#N/A</v>
      </c>
      <c r="I109" s="18" t="e">
        <f t="shared" ca="1" si="42"/>
        <v>#N/A</v>
      </c>
      <c r="J109" s="18" t="e">
        <f t="shared" ca="1" si="42"/>
        <v>#N/A</v>
      </c>
      <c r="K109" s="18" t="e">
        <f t="shared" ca="1" si="42"/>
        <v>#N/A</v>
      </c>
      <c r="L109" s="18" t="e">
        <f t="shared" ca="1" si="42"/>
        <v>#N/A</v>
      </c>
      <c r="M109" s="19"/>
    </row>
    <row r="110" spans="1:13" ht="9" customHeight="1" x14ac:dyDescent="0.3">
      <c r="C110" s="20" t="str">
        <f t="shared" ref="C110:L110" ca="1" si="43">IF(ISNA(C115),"B","W")</f>
        <v>B</v>
      </c>
      <c r="D110" s="21" t="str">
        <f t="shared" ca="1" si="43"/>
        <v>B</v>
      </c>
      <c r="E110" s="21" t="str">
        <f t="shared" ca="1" si="43"/>
        <v>B</v>
      </c>
      <c r="F110" s="21" t="str">
        <f t="shared" ca="1" si="43"/>
        <v>B</v>
      </c>
      <c r="G110" s="21" t="str">
        <f t="shared" ca="1" si="43"/>
        <v>B</v>
      </c>
      <c r="H110" s="21" t="str">
        <f t="shared" ca="1" si="43"/>
        <v>B</v>
      </c>
      <c r="I110" s="21" t="str">
        <f t="shared" ca="1" si="43"/>
        <v>B</v>
      </c>
      <c r="J110" s="21" t="str">
        <f t="shared" ca="1" si="43"/>
        <v>B</v>
      </c>
      <c r="K110" s="21" t="str">
        <f t="shared" ca="1" si="43"/>
        <v>B</v>
      </c>
      <c r="L110" s="21" t="str">
        <f t="shared" ca="1" si="43"/>
        <v>B</v>
      </c>
      <c r="M110" s="16"/>
    </row>
    <row r="111" spans="1:13" ht="15.5" thickBot="1" x14ac:dyDescent="0.35">
      <c r="B111" s="7" t="s">
        <v>23</v>
      </c>
      <c r="C111" s="17" t="e">
        <f t="shared" ref="C111:L111" ca="1" si="44">IF(ISNA(C115),C116,C115)</f>
        <v>#N/A</v>
      </c>
      <c r="D111" s="18" t="e">
        <f t="shared" ca="1" si="44"/>
        <v>#N/A</v>
      </c>
      <c r="E111" s="18" t="e">
        <f t="shared" ca="1" si="44"/>
        <v>#N/A</v>
      </c>
      <c r="F111" s="18" t="e">
        <f t="shared" ca="1" si="44"/>
        <v>#N/A</v>
      </c>
      <c r="G111" s="18" t="e">
        <f t="shared" ca="1" si="44"/>
        <v>#N/A</v>
      </c>
      <c r="H111" s="18" t="e">
        <f t="shared" ca="1" si="44"/>
        <v>#N/A</v>
      </c>
      <c r="I111" s="18" t="e">
        <f t="shared" ca="1" si="44"/>
        <v>#N/A</v>
      </c>
      <c r="J111" s="18" t="e">
        <f t="shared" ca="1" si="44"/>
        <v>#N/A</v>
      </c>
      <c r="K111" s="18" t="e">
        <f t="shared" ca="1" si="44"/>
        <v>#N/A</v>
      </c>
      <c r="L111" s="18" t="e">
        <f t="shared" ca="1" si="44"/>
        <v>#N/A</v>
      </c>
      <c r="M111" s="19"/>
    </row>
    <row r="112" spans="1:13" ht="15.75" customHeight="1" thickBot="1" x14ac:dyDescent="0.35">
      <c r="B112" s="7" t="s">
        <v>21</v>
      </c>
      <c r="C112" s="22"/>
      <c r="D112" s="23"/>
      <c r="E112" s="23"/>
      <c r="F112" s="23"/>
      <c r="G112" s="23"/>
      <c r="H112" s="23"/>
      <c r="I112" s="23"/>
      <c r="J112" s="23"/>
      <c r="K112" s="23"/>
      <c r="L112" s="23"/>
      <c r="M112" s="24"/>
    </row>
    <row r="113" spans="1:13" ht="15.75" hidden="1" customHeight="1" x14ac:dyDescent="0.3">
      <c r="B113" s="7">
        <v>1</v>
      </c>
      <c r="C113" s="25" t="e">
        <f ca="1">VLOOKUP(C107,OFFSET(Pairings!$D$2,($B113-1)*gamesPerRound,0,gamesPerRound,2),2,FALSE)</f>
        <v>#N/A</v>
      </c>
      <c r="D113" s="25" t="e">
        <f ca="1">VLOOKUP(D107,OFFSET(Pairings!$D$2,($B113-1)*gamesPerRound,0,gamesPerRound,2),2,FALSE)</f>
        <v>#N/A</v>
      </c>
      <c r="E113" s="25" t="e">
        <f ca="1">VLOOKUP(E107,OFFSET(Pairings!$D$2,($B113-1)*gamesPerRound,0,gamesPerRound,2),2,FALSE)</f>
        <v>#N/A</v>
      </c>
      <c r="F113" s="25" t="e">
        <f ca="1">VLOOKUP(F107,OFFSET(Pairings!$D$2,($B113-1)*gamesPerRound,0,gamesPerRound,2),2,FALSE)</f>
        <v>#N/A</v>
      </c>
      <c r="G113" s="25" t="e">
        <f ca="1">VLOOKUP(G107,OFFSET(Pairings!$D$2,($B113-1)*gamesPerRound,0,gamesPerRound,2),2,FALSE)</f>
        <v>#N/A</v>
      </c>
      <c r="H113" s="25" t="e">
        <f ca="1">VLOOKUP(H107,OFFSET(Pairings!$D$2,($B113-1)*gamesPerRound,0,gamesPerRound,2),2,FALSE)</f>
        <v>#N/A</v>
      </c>
      <c r="I113" s="25" t="e">
        <f ca="1">VLOOKUP(I107,OFFSET(Pairings!$D$2,($B113-1)*gamesPerRound,0,gamesPerRound,2),2,FALSE)</f>
        <v>#N/A</v>
      </c>
      <c r="J113" s="25" t="e">
        <f ca="1">VLOOKUP(J107,OFFSET(Pairings!$D$2,($B113-1)*gamesPerRound,0,gamesPerRound,2),2,FALSE)</f>
        <v>#N/A</v>
      </c>
      <c r="K113" s="25" t="e">
        <f ca="1">VLOOKUP(K107,OFFSET(Pairings!$D$2,($B113-1)*gamesPerRound,0,gamesPerRound,2),2,FALSE)</f>
        <v>#N/A</v>
      </c>
      <c r="L113" s="25" t="e">
        <f ca="1">VLOOKUP(L107,OFFSET(Pairings!$D$2,($B113-1)*gamesPerRound,0,gamesPerRound,2),2,FALSE)</f>
        <v>#N/A</v>
      </c>
    </row>
    <row r="114" spans="1:13" ht="15.75" hidden="1" customHeight="1" x14ac:dyDescent="0.3">
      <c r="B114" s="7">
        <v>1</v>
      </c>
      <c r="C114" s="25" t="e">
        <f ca="1">VLOOKUP(C107,OFFSET(Pairings!$E$2,($B114-1)*gamesPerRound,0,gamesPerRound,4),4,FALSE)</f>
        <v>#N/A</v>
      </c>
      <c r="D114" s="25" t="e">
        <f ca="1">VLOOKUP(D107,OFFSET(Pairings!$E$2,($B114-1)*gamesPerRound,0,gamesPerRound,4),4,FALSE)</f>
        <v>#N/A</v>
      </c>
      <c r="E114" s="25" t="e">
        <f ca="1">VLOOKUP(E107,OFFSET(Pairings!$E$2,($B114-1)*gamesPerRound,0,gamesPerRound,4),4,FALSE)</f>
        <v>#N/A</v>
      </c>
      <c r="F114" s="25" t="e">
        <f ca="1">VLOOKUP(F107,OFFSET(Pairings!$E$2,($B114-1)*gamesPerRound,0,gamesPerRound,4),4,FALSE)</f>
        <v>#N/A</v>
      </c>
      <c r="G114" s="25" t="e">
        <f ca="1">VLOOKUP(G107,OFFSET(Pairings!$E$2,($B114-1)*gamesPerRound,0,gamesPerRound,4),4,FALSE)</f>
        <v>#N/A</v>
      </c>
      <c r="H114" s="25" t="e">
        <f ca="1">VLOOKUP(H107,OFFSET(Pairings!$E$2,($B114-1)*gamesPerRound,0,gamesPerRound,4),4,FALSE)</f>
        <v>#N/A</v>
      </c>
      <c r="I114" s="25" t="e">
        <f ca="1">VLOOKUP(I107,OFFSET(Pairings!$E$2,($B114-1)*gamesPerRound,0,gamesPerRound,4),4,FALSE)</f>
        <v>#N/A</v>
      </c>
      <c r="J114" s="25" t="e">
        <f ca="1">VLOOKUP(J107,OFFSET(Pairings!$E$2,($B114-1)*gamesPerRound,0,gamesPerRound,4),4,FALSE)</f>
        <v>#N/A</v>
      </c>
      <c r="K114" s="25" t="e">
        <f ca="1">VLOOKUP(K107,OFFSET(Pairings!$E$2,($B114-1)*gamesPerRound,0,gamesPerRound,4),4,FALSE)</f>
        <v>#N/A</v>
      </c>
      <c r="L114" s="25" t="e">
        <f ca="1">VLOOKUP(L107,OFFSET(Pairings!$E$2,($B114-1)*gamesPerRound,0,gamesPerRound,4),4,FALSE)</f>
        <v>#N/A</v>
      </c>
    </row>
    <row r="115" spans="1:13" ht="15.75" hidden="1" customHeight="1" x14ac:dyDescent="0.3">
      <c r="B115" s="7">
        <v>2</v>
      </c>
      <c r="C115" s="25" t="e">
        <f ca="1">VLOOKUP(C107,OFFSET(Pairings!$D$2,($B115-1)*gamesPerRound,0,gamesPerRound,2),2,FALSE)</f>
        <v>#N/A</v>
      </c>
      <c r="D115" s="25" t="e">
        <f ca="1">VLOOKUP(D107,OFFSET(Pairings!$D$2,($B115-1)*gamesPerRound,0,gamesPerRound,2),2,FALSE)</f>
        <v>#N/A</v>
      </c>
      <c r="E115" s="25" t="e">
        <f ca="1">VLOOKUP(E107,OFFSET(Pairings!$D$2,($B115-1)*gamesPerRound,0,gamesPerRound,2),2,FALSE)</f>
        <v>#N/A</v>
      </c>
      <c r="F115" s="25" t="e">
        <f ca="1">VLOOKUP(F107,OFFSET(Pairings!$D$2,($B115-1)*gamesPerRound,0,gamesPerRound,2),2,FALSE)</f>
        <v>#N/A</v>
      </c>
      <c r="G115" s="25" t="e">
        <f ca="1">VLOOKUP(G107,OFFSET(Pairings!$D$2,($B115-1)*gamesPerRound,0,gamesPerRound,2),2,FALSE)</f>
        <v>#N/A</v>
      </c>
      <c r="H115" s="25" t="e">
        <f ca="1">VLOOKUP(H107,OFFSET(Pairings!$D$2,($B115-1)*gamesPerRound,0,gamesPerRound,2),2,FALSE)</f>
        <v>#N/A</v>
      </c>
      <c r="I115" s="25" t="e">
        <f ca="1">VLOOKUP(I107,OFFSET(Pairings!$D$2,($B115-1)*gamesPerRound,0,gamesPerRound,2),2,FALSE)</f>
        <v>#N/A</v>
      </c>
      <c r="J115" s="25" t="e">
        <f ca="1">VLOOKUP(J107,OFFSET(Pairings!$D$2,($B115-1)*gamesPerRound,0,gamesPerRound,2),2,FALSE)</f>
        <v>#N/A</v>
      </c>
      <c r="K115" s="25" t="e">
        <f ca="1">VLOOKUP(K107,OFFSET(Pairings!$D$2,($B115-1)*gamesPerRound,0,gamesPerRound,2),2,FALSE)</f>
        <v>#N/A</v>
      </c>
      <c r="L115" s="25" t="e">
        <f ca="1">VLOOKUP(L107,OFFSET(Pairings!$D$2,($B115-1)*gamesPerRound,0,gamesPerRound,2),2,FALSE)</f>
        <v>#N/A</v>
      </c>
    </row>
    <row r="116" spans="1:13" ht="15.75" hidden="1" customHeight="1" x14ac:dyDescent="0.3">
      <c r="B116" s="7">
        <v>2</v>
      </c>
      <c r="C116" s="25" t="e">
        <f ca="1">VLOOKUP(C107,OFFSET(Pairings!$E$2,($B116-1)*gamesPerRound,0,gamesPerRound,4),4,FALSE)</f>
        <v>#N/A</v>
      </c>
      <c r="D116" s="25" t="e">
        <f ca="1">VLOOKUP(D107,OFFSET(Pairings!$E$2,($B116-1)*gamesPerRound,0,gamesPerRound,4),4,FALSE)</f>
        <v>#N/A</v>
      </c>
      <c r="E116" s="25" t="e">
        <f ca="1">VLOOKUP(E107,OFFSET(Pairings!$E$2,($B116-1)*gamesPerRound,0,gamesPerRound,4),4,FALSE)</f>
        <v>#N/A</v>
      </c>
      <c r="F116" s="25" t="e">
        <f ca="1">VLOOKUP(F107,OFFSET(Pairings!$E$2,($B116-1)*gamesPerRound,0,gamesPerRound,4),4,FALSE)</f>
        <v>#N/A</v>
      </c>
      <c r="G116" s="25" t="e">
        <f ca="1">VLOOKUP(G107,OFFSET(Pairings!$E$2,($B116-1)*gamesPerRound,0,gamesPerRound,4),4,FALSE)</f>
        <v>#N/A</v>
      </c>
      <c r="H116" s="25" t="e">
        <f ca="1">VLOOKUP(H107,OFFSET(Pairings!$E$2,($B116-1)*gamesPerRound,0,gamesPerRound,4),4,FALSE)</f>
        <v>#N/A</v>
      </c>
      <c r="I116" s="25" t="e">
        <f ca="1">VLOOKUP(I107,OFFSET(Pairings!$E$2,($B116-1)*gamesPerRound,0,gamesPerRound,4),4,FALSE)</f>
        <v>#N/A</v>
      </c>
      <c r="J116" s="25" t="e">
        <f ca="1">VLOOKUP(J107,OFFSET(Pairings!$E$2,($B116-1)*gamesPerRound,0,gamesPerRound,4),4,FALSE)</f>
        <v>#N/A</v>
      </c>
      <c r="K116" s="25" t="e">
        <f ca="1">VLOOKUP(K107,OFFSET(Pairings!$E$2,($B116-1)*gamesPerRound,0,gamesPerRound,4),4,FALSE)</f>
        <v>#N/A</v>
      </c>
      <c r="L116" s="25" t="e">
        <f ca="1">VLOOKUP(L107,OFFSET(Pairings!$E$2,($B116-1)*gamesPerRound,0,gamesPerRound,4),4,FALSE)</f>
        <v>#N/A</v>
      </c>
    </row>
    <row r="117" spans="1:13" ht="15.65" hidden="1" customHeight="1" x14ac:dyDescent="0.3">
      <c r="B117" s="7">
        <v>3</v>
      </c>
      <c r="C117" s="25" t="e">
        <f ca="1">VLOOKUP(C107,OFFSET(Pairings!$D$2,($B117-1)*gamesPerRound,0,gamesPerRound,2),2,FALSE)</f>
        <v>#N/A</v>
      </c>
      <c r="D117" s="25" t="e">
        <f ca="1">VLOOKUP(D107,OFFSET(Pairings!$D$2,($B117-1)*gamesPerRound,0,gamesPerRound,2),2,FALSE)</f>
        <v>#N/A</v>
      </c>
      <c r="E117" s="25" t="e">
        <f ca="1">VLOOKUP(E107,OFFSET(Pairings!$D$2,($B117-1)*gamesPerRound,0,gamesPerRound,2),2,FALSE)</f>
        <v>#N/A</v>
      </c>
      <c r="F117" s="25" t="e">
        <f ca="1">VLOOKUP(F107,OFFSET(Pairings!$D$2,($B117-1)*gamesPerRound,0,gamesPerRound,2),2,FALSE)</f>
        <v>#N/A</v>
      </c>
      <c r="G117" s="25" t="e">
        <f ca="1">VLOOKUP(G107,OFFSET(Pairings!$D$2,($B117-1)*gamesPerRound,0,gamesPerRound,2),2,FALSE)</f>
        <v>#N/A</v>
      </c>
      <c r="H117" s="25" t="e">
        <f ca="1">VLOOKUP(H107,OFFSET(Pairings!$D$2,($B117-1)*gamesPerRound,0,gamesPerRound,2),2,FALSE)</f>
        <v>#N/A</v>
      </c>
      <c r="I117" s="25" t="e">
        <f ca="1">VLOOKUP(I107,OFFSET(Pairings!$D$2,($B117-1)*gamesPerRound,0,gamesPerRound,2),2,FALSE)</f>
        <v>#N/A</v>
      </c>
      <c r="J117" s="25" t="e">
        <f ca="1">VLOOKUP(J107,OFFSET(Pairings!$D$2,($B117-1)*gamesPerRound,0,gamesPerRound,2),2,FALSE)</f>
        <v>#N/A</v>
      </c>
      <c r="K117" s="25" t="e">
        <f ca="1">VLOOKUP(K107,OFFSET(Pairings!$D$2,($B117-1)*gamesPerRound,0,gamesPerRound,2),2,FALSE)</f>
        <v>#N/A</v>
      </c>
      <c r="L117" s="25" t="e">
        <f ca="1">VLOOKUP(L107,OFFSET(Pairings!$D$2,($B117-1)*gamesPerRound,0,gamesPerRound,2),2,FALSE)</f>
        <v>#N/A</v>
      </c>
    </row>
    <row r="118" spans="1:13" ht="15.65" hidden="1" customHeight="1" x14ac:dyDescent="0.3">
      <c r="B118" s="7">
        <v>3</v>
      </c>
      <c r="C118" s="25" t="e">
        <f ca="1">VLOOKUP(C107,OFFSET(Pairings!$E$2,($B118-1)*gamesPerRound,0,gamesPerRound,4),4,FALSE)</f>
        <v>#N/A</v>
      </c>
      <c r="D118" s="25" t="e">
        <f ca="1">VLOOKUP(D107,OFFSET(Pairings!$E$2,($B118-1)*gamesPerRound,0,gamesPerRound,4),4,FALSE)</f>
        <v>#N/A</v>
      </c>
      <c r="E118" s="25" t="e">
        <f ca="1">VLOOKUP(E107,OFFSET(Pairings!$E$2,($B118-1)*gamesPerRound,0,gamesPerRound,4),4,FALSE)</f>
        <v>#N/A</v>
      </c>
      <c r="F118" s="25" t="e">
        <f ca="1">VLOOKUP(F107,OFFSET(Pairings!$E$2,($B118-1)*gamesPerRound,0,gamesPerRound,4),4,FALSE)</f>
        <v>#N/A</v>
      </c>
      <c r="G118" s="25" t="e">
        <f ca="1">VLOOKUP(G107,OFFSET(Pairings!$E$2,($B118-1)*gamesPerRound,0,gamesPerRound,4),4,FALSE)</f>
        <v>#N/A</v>
      </c>
      <c r="H118" s="25" t="e">
        <f ca="1">VLOOKUP(H107,OFFSET(Pairings!$E$2,($B118-1)*gamesPerRound,0,gamesPerRound,4),4,FALSE)</f>
        <v>#N/A</v>
      </c>
      <c r="I118" s="25" t="e">
        <f ca="1">VLOOKUP(I107,OFFSET(Pairings!$E$2,($B118-1)*gamesPerRound,0,gamesPerRound,4),4,FALSE)</f>
        <v>#N/A</v>
      </c>
      <c r="J118" s="25" t="e">
        <f ca="1">VLOOKUP(J107,OFFSET(Pairings!$E$2,($B118-1)*gamesPerRound,0,gamesPerRound,4),4,FALSE)</f>
        <v>#N/A</v>
      </c>
      <c r="K118" s="25" t="e">
        <f ca="1">VLOOKUP(K107,OFFSET(Pairings!$E$2,($B118-1)*gamesPerRound,0,gamesPerRound,4),4,FALSE)</f>
        <v>#N/A</v>
      </c>
      <c r="L118" s="25" t="e">
        <f ca="1">VLOOKUP(L107,OFFSET(Pairings!$E$2,($B118-1)*gamesPerRound,0,gamesPerRound,4),4,FALSE)</f>
        <v>#N/A</v>
      </c>
    </row>
    <row r="119" spans="1:13" ht="15.5" thickBot="1" x14ac:dyDescent="0.35"/>
    <row r="120" spans="1:13" s="9" customFormat="1" ht="15.5" thickBot="1" x14ac:dyDescent="0.35">
      <c r="A120" s="9" t="s">
        <v>16</v>
      </c>
      <c r="B120" s="10">
        <f>VLOOKUP(A120,TeamLookup,2,FALSE)</f>
        <v>0</v>
      </c>
      <c r="C120" s="11" t="str">
        <f t="shared" ref="C120:L120" si="45">$A120&amp;"."&amp;TEXT(C$1,"00")</f>
        <v>J.01</v>
      </c>
      <c r="D120" s="12" t="str">
        <f t="shared" si="45"/>
        <v>J.02</v>
      </c>
      <c r="E120" s="12" t="str">
        <f t="shared" si="45"/>
        <v>J.03</v>
      </c>
      <c r="F120" s="12" t="str">
        <f t="shared" si="45"/>
        <v>J.04</v>
      </c>
      <c r="G120" s="12" t="str">
        <f t="shared" si="45"/>
        <v>J.05</v>
      </c>
      <c r="H120" s="12" t="str">
        <f t="shared" si="45"/>
        <v>J.06</v>
      </c>
      <c r="I120" s="12" t="str">
        <f t="shared" si="45"/>
        <v>J.07</v>
      </c>
      <c r="J120" s="12" t="str">
        <f t="shared" si="45"/>
        <v>J.08</v>
      </c>
      <c r="K120" s="12" t="str">
        <f t="shared" si="45"/>
        <v>J.09</v>
      </c>
      <c r="L120" s="12" t="str">
        <f t="shared" si="45"/>
        <v>J.10</v>
      </c>
      <c r="M120" s="13" t="s">
        <v>21</v>
      </c>
    </row>
    <row r="121" spans="1:13" ht="9" customHeight="1" x14ac:dyDescent="0.3">
      <c r="C121" s="14" t="str">
        <f t="shared" ref="C121:L121" ca="1" si="46">IF(ISNA(C126),"B","W")</f>
        <v>B</v>
      </c>
      <c r="D121" s="15" t="str">
        <f t="shared" ca="1" si="46"/>
        <v>B</v>
      </c>
      <c r="E121" s="15" t="str">
        <f t="shared" ca="1" si="46"/>
        <v>B</v>
      </c>
      <c r="F121" s="15" t="str">
        <f t="shared" ca="1" si="46"/>
        <v>B</v>
      </c>
      <c r="G121" s="15" t="str">
        <f t="shared" ca="1" si="46"/>
        <v>B</v>
      </c>
      <c r="H121" s="15" t="str">
        <f t="shared" ca="1" si="46"/>
        <v>B</v>
      </c>
      <c r="I121" s="15" t="str">
        <f t="shared" ca="1" si="46"/>
        <v>B</v>
      </c>
      <c r="J121" s="15" t="str">
        <f t="shared" ca="1" si="46"/>
        <v>B</v>
      </c>
      <c r="K121" s="15" t="str">
        <f t="shared" ca="1" si="46"/>
        <v>B</v>
      </c>
      <c r="L121" s="15" t="str">
        <f t="shared" ca="1" si="46"/>
        <v>B</v>
      </c>
      <c r="M121" s="16"/>
    </row>
    <row r="122" spans="1:13" x14ac:dyDescent="0.3">
      <c r="B122" s="7" t="s">
        <v>22</v>
      </c>
      <c r="C122" s="17" t="e">
        <f t="shared" ref="C122:L122" ca="1" si="47">IF(ISNA(C126),C127,C126)</f>
        <v>#N/A</v>
      </c>
      <c r="D122" s="18" t="e">
        <f t="shared" ca="1" si="47"/>
        <v>#N/A</v>
      </c>
      <c r="E122" s="18" t="e">
        <f t="shared" ca="1" si="47"/>
        <v>#N/A</v>
      </c>
      <c r="F122" s="18" t="e">
        <f t="shared" ca="1" si="47"/>
        <v>#N/A</v>
      </c>
      <c r="G122" s="18" t="e">
        <f t="shared" ca="1" si="47"/>
        <v>#N/A</v>
      </c>
      <c r="H122" s="18" t="e">
        <f t="shared" ca="1" si="47"/>
        <v>#N/A</v>
      </c>
      <c r="I122" s="18" t="e">
        <f t="shared" ca="1" si="47"/>
        <v>#N/A</v>
      </c>
      <c r="J122" s="18" t="e">
        <f t="shared" ca="1" si="47"/>
        <v>#N/A</v>
      </c>
      <c r="K122" s="18" t="e">
        <f t="shared" ca="1" si="47"/>
        <v>#N/A</v>
      </c>
      <c r="L122" s="18" t="e">
        <f t="shared" ca="1" si="47"/>
        <v>#N/A</v>
      </c>
      <c r="M122" s="19"/>
    </row>
    <row r="123" spans="1:13" ht="9" customHeight="1" x14ac:dyDescent="0.3">
      <c r="C123" s="20" t="str">
        <f t="shared" ref="C123:L123" ca="1" si="48">IF(ISNA(C128),"B","W")</f>
        <v>B</v>
      </c>
      <c r="D123" s="21" t="str">
        <f t="shared" ca="1" si="48"/>
        <v>B</v>
      </c>
      <c r="E123" s="21" t="str">
        <f t="shared" ca="1" si="48"/>
        <v>B</v>
      </c>
      <c r="F123" s="21" t="str">
        <f t="shared" ca="1" si="48"/>
        <v>B</v>
      </c>
      <c r="G123" s="21" t="str">
        <f t="shared" ca="1" si="48"/>
        <v>B</v>
      </c>
      <c r="H123" s="21" t="str">
        <f t="shared" ca="1" si="48"/>
        <v>B</v>
      </c>
      <c r="I123" s="21" t="str">
        <f t="shared" ca="1" si="48"/>
        <v>B</v>
      </c>
      <c r="J123" s="21" t="str">
        <f t="shared" ca="1" si="48"/>
        <v>B</v>
      </c>
      <c r="K123" s="21" t="str">
        <f t="shared" ca="1" si="48"/>
        <v>B</v>
      </c>
      <c r="L123" s="21" t="str">
        <f t="shared" ca="1" si="48"/>
        <v>B</v>
      </c>
      <c r="M123" s="16"/>
    </row>
    <row r="124" spans="1:13" ht="15.5" thickBot="1" x14ac:dyDescent="0.35">
      <c r="B124" s="7" t="s">
        <v>23</v>
      </c>
      <c r="C124" s="17" t="e">
        <f t="shared" ref="C124:L124" ca="1" si="49">IF(ISNA(C128),C129,C128)</f>
        <v>#N/A</v>
      </c>
      <c r="D124" s="18" t="e">
        <f t="shared" ca="1" si="49"/>
        <v>#N/A</v>
      </c>
      <c r="E124" s="18" t="e">
        <f t="shared" ca="1" si="49"/>
        <v>#N/A</v>
      </c>
      <c r="F124" s="18" t="e">
        <f t="shared" ca="1" si="49"/>
        <v>#N/A</v>
      </c>
      <c r="G124" s="18" t="e">
        <f t="shared" ca="1" si="49"/>
        <v>#N/A</v>
      </c>
      <c r="H124" s="18" t="e">
        <f t="shared" ca="1" si="49"/>
        <v>#N/A</v>
      </c>
      <c r="I124" s="18" t="e">
        <f t="shared" ca="1" si="49"/>
        <v>#N/A</v>
      </c>
      <c r="J124" s="18" t="e">
        <f t="shared" ca="1" si="49"/>
        <v>#N/A</v>
      </c>
      <c r="K124" s="18" t="e">
        <f t="shared" ca="1" si="49"/>
        <v>#N/A</v>
      </c>
      <c r="L124" s="18" t="e">
        <f t="shared" ca="1" si="49"/>
        <v>#N/A</v>
      </c>
      <c r="M124" s="19"/>
    </row>
    <row r="125" spans="1:13" ht="15.75" customHeight="1" thickBot="1" x14ac:dyDescent="0.35">
      <c r="B125" s="7" t="s">
        <v>21</v>
      </c>
      <c r="C125" s="22"/>
      <c r="D125" s="23"/>
      <c r="E125" s="23"/>
      <c r="F125" s="23"/>
      <c r="G125" s="23"/>
      <c r="H125" s="23"/>
      <c r="I125" s="23"/>
      <c r="J125" s="23"/>
      <c r="K125" s="23"/>
      <c r="L125" s="23"/>
      <c r="M125" s="24"/>
    </row>
    <row r="126" spans="1:13" ht="15.75" hidden="1" customHeight="1" x14ac:dyDescent="0.3">
      <c r="B126" s="7">
        <v>1</v>
      </c>
      <c r="C126" s="25" t="e">
        <f ca="1">VLOOKUP(C120,OFFSET(Pairings!$D$2,($B126-1)*gamesPerRound,0,gamesPerRound,2),2,FALSE)</f>
        <v>#N/A</v>
      </c>
      <c r="D126" s="25" t="e">
        <f ca="1">VLOOKUP(D120,OFFSET(Pairings!$D$2,($B126-1)*gamesPerRound,0,gamesPerRound,2),2,FALSE)</f>
        <v>#N/A</v>
      </c>
      <c r="E126" s="25" t="e">
        <f ca="1">VLOOKUP(E120,OFFSET(Pairings!$D$2,($B126-1)*gamesPerRound,0,gamesPerRound,2),2,FALSE)</f>
        <v>#N/A</v>
      </c>
      <c r="F126" s="25" t="e">
        <f ca="1">VLOOKUP(F120,OFFSET(Pairings!$D$2,($B126-1)*gamesPerRound,0,gamesPerRound,2),2,FALSE)</f>
        <v>#N/A</v>
      </c>
      <c r="G126" s="25" t="e">
        <f ca="1">VLOOKUP(G120,OFFSET(Pairings!$D$2,($B126-1)*gamesPerRound,0,gamesPerRound,2),2,FALSE)</f>
        <v>#N/A</v>
      </c>
      <c r="H126" s="25" t="e">
        <f ca="1">VLOOKUP(H120,OFFSET(Pairings!$D$2,($B126-1)*gamesPerRound,0,gamesPerRound,2),2,FALSE)</f>
        <v>#N/A</v>
      </c>
      <c r="I126" s="25" t="e">
        <f ca="1">VLOOKUP(I120,OFFSET(Pairings!$D$2,($B126-1)*gamesPerRound,0,gamesPerRound,2),2,FALSE)</f>
        <v>#N/A</v>
      </c>
      <c r="J126" s="25" t="e">
        <f ca="1">VLOOKUP(J120,OFFSET(Pairings!$D$2,($B126-1)*gamesPerRound,0,gamesPerRound,2),2,FALSE)</f>
        <v>#N/A</v>
      </c>
      <c r="K126" s="25" t="e">
        <f ca="1">VLOOKUP(K120,OFFSET(Pairings!$D$2,($B126-1)*gamesPerRound,0,gamesPerRound,2),2,FALSE)</f>
        <v>#N/A</v>
      </c>
      <c r="L126" s="25" t="e">
        <f ca="1">VLOOKUP(L120,OFFSET(Pairings!$D$2,($B126-1)*gamesPerRound,0,gamesPerRound,2),2,FALSE)</f>
        <v>#N/A</v>
      </c>
    </row>
    <row r="127" spans="1:13" ht="15.75" hidden="1" customHeight="1" x14ac:dyDescent="0.3">
      <c r="B127" s="7">
        <v>1</v>
      </c>
      <c r="C127" s="25" t="e">
        <f ca="1">VLOOKUP(C120,OFFSET(Pairings!$E$2,($B127-1)*gamesPerRound,0,gamesPerRound,4),4,FALSE)</f>
        <v>#N/A</v>
      </c>
      <c r="D127" s="25" t="e">
        <f ca="1">VLOOKUP(D120,OFFSET(Pairings!$E$2,($B127-1)*gamesPerRound,0,gamesPerRound,4),4,FALSE)</f>
        <v>#N/A</v>
      </c>
      <c r="E127" s="25" t="e">
        <f ca="1">VLOOKUP(E120,OFFSET(Pairings!$E$2,($B127-1)*gamesPerRound,0,gamesPerRound,4),4,FALSE)</f>
        <v>#N/A</v>
      </c>
      <c r="F127" s="25" t="e">
        <f ca="1">VLOOKUP(F120,OFFSET(Pairings!$E$2,($B127-1)*gamesPerRound,0,gamesPerRound,4),4,FALSE)</f>
        <v>#N/A</v>
      </c>
      <c r="G127" s="25" t="e">
        <f ca="1">VLOOKUP(G120,OFFSET(Pairings!$E$2,($B127-1)*gamesPerRound,0,gamesPerRound,4),4,FALSE)</f>
        <v>#N/A</v>
      </c>
      <c r="H127" s="25" t="e">
        <f ca="1">VLOOKUP(H120,OFFSET(Pairings!$E$2,($B127-1)*gamesPerRound,0,gamesPerRound,4),4,FALSE)</f>
        <v>#N/A</v>
      </c>
      <c r="I127" s="25" t="e">
        <f ca="1">VLOOKUP(I120,OFFSET(Pairings!$E$2,($B127-1)*gamesPerRound,0,gamesPerRound,4),4,FALSE)</f>
        <v>#N/A</v>
      </c>
      <c r="J127" s="25" t="e">
        <f ca="1">VLOOKUP(J120,OFFSET(Pairings!$E$2,($B127-1)*gamesPerRound,0,gamesPerRound,4),4,FALSE)</f>
        <v>#N/A</v>
      </c>
      <c r="K127" s="25" t="e">
        <f ca="1">VLOOKUP(K120,OFFSET(Pairings!$E$2,($B127-1)*gamesPerRound,0,gamesPerRound,4),4,FALSE)</f>
        <v>#N/A</v>
      </c>
      <c r="L127" s="25" t="e">
        <f ca="1">VLOOKUP(L120,OFFSET(Pairings!$E$2,($B127-1)*gamesPerRound,0,gamesPerRound,4),4,FALSE)</f>
        <v>#N/A</v>
      </c>
    </row>
    <row r="128" spans="1:13" ht="15.75" hidden="1" customHeight="1" x14ac:dyDescent="0.3">
      <c r="B128" s="7">
        <v>2</v>
      </c>
      <c r="C128" s="25" t="e">
        <f ca="1">VLOOKUP(C120,OFFSET(Pairings!$D$2,($B128-1)*gamesPerRound,0,gamesPerRound,2),2,FALSE)</f>
        <v>#N/A</v>
      </c>
      <c r="D128" s="25" t="e">
        <f ca="1">VLOOKUP(D120,OFFSET(Pairings!$D$2,($B128-1)*gamesPerRound,0,gamesPerRound,2),2,FALSE)</f>
        <v>#N/A</v>
      </c>
      <c r="E128" s="25" t="e">
        <f ca="1">VLOOKUP(E120,OFFSET(Pairings!$D$2,($B128-1)*gamesPerRound,0,gamesPerRound,2),2,FALSE)</f>
        <v>#N/A</v>
      </c>
      <c r="F128" s="25" t="e">
        <f ca="1">VLOOKUP(F120,OFFSET(Pairings!$D$2,($B128-1)*gamesPerRound,0,gamesPerRound,2),2,FALSE)</f>
        <v>#N/A</v>
      </c>
      <c r="G128" s="25" t="e">
        <f ca="1">VLOOKUP(G120,OFFSET(Pairings!$D$2,($B128-1)*gamesPerRound,0,gamesPerRound,2),2,FALSE)</f>
        <v>#N/A</v>
      </c>
      <c r="H128" s="25" t="e">
        <f ca="1">VLOOKUP(H120,OFFSET(Pairings!$D$2,($B128-1)*gamesPerRound,0,gamesPerRound,2),2,FALSE)</f>
        <v>#N/A</v>
      </c>
      <c r="I128" s="25" t="e">
        <f ca="1">VLOOKUP(I120,OFFSET(Pairings!$D$2,($B128-1)*gamesPerRound,0,gamesPerRound,2),2,FALSE)</f>
        <v>#N/A</v>
      </c>
      <c r="J128" s="25" t="e">
        <f ca="1">VLOOKUP(J120,OFFSET(Pairings!$D$2,($B128-1)*gamesPerRound,0,gamesPerRound,2),2,FALSE)</f>
        <v>#N/A</v>
      </c>
      <c r="K128" s="25" t="e">
        <f ca="1">VLOOKUP(K120,OFFSET(Pairings!$D$2,($B128-1)*gamesPerRound,0,gamesPerRound,2),2,FALSE)</f>
        <v>#N/A</v>
      </c>
      <c r="L128" s="25" t="e">
        <f ca="1">VLOOKUP(L120,OFFSET(Pairings!$D$2,($B128-1)*gamesPerRound,0,gamesPerRound,2),2,FALSE)</f>
        <v>#N/A</v>
      </c>
    </row>
    <row r="129" spans="1:13" ht="15.75" hidden="1" customHeight="1" x14ac:dyDescent="0.3">
      <c r="B129" s="7">
        <v>2</v>
      </c>
      <c r="C129" s="25" t="e">
        <f ca="1">VLOOKUP(C120,OFFSET(Pairings!$E$2,($B129-1)*gamesPerRound,0,gamesPerRound,4),4,FALSE)</f>
        <v>#N/A</v>
      </c>
      <c r="D129" s="25" t="e">
        <f ca="1">VLOOKUP(D120,OFFSET(Pairings!$E$2,($B129-1)*gamesPerRound,0,gamesPerRound,4),4,FALSE)</f>
        <v>#N/A</v>
      </c>
      <c r="E129" s="25" t="e">
        <f ca="1">VLOOKUP(E120,OFFSET(Pairings!$E$2,($B129-1)*gamesPerRound,0,gamesPerRound,4),4,FALSE)</f>
        <v>#N/A</v>
      </c>
      <c r="F129" s="25" t="e">
        <f ca="1">VLOOKUP(F120,OFFSET(Pairings!$E$2,($B129-1)*gamesPerRound,0,gamesPerRound,4),4,FALSE)</f>
        <v>#N/A</v>
      </c>
      <c r="G129" s="25" t="e">
        <f ca="1">VLOOKUP(G120,OFFSET(Pairings!$E$2,($B129-1)*gamesPerRound,0,gamesPerRound,4),4,FALSE)</f>
        <v>#N/A</v>
      </c>
      <c r="H129" s="25" t="e">
        <f ca="1">VLOOKUP(H120,OFFSET(Pairings!$E$2,($B129-1)*gamesPerRound,0,gamesPerRound,4),4,FALSE)</f>
        <v>#N/A</v>
      </c>
      <c r="I129" s="25" t="e">
        <f ca="1">VLOOKUP(I120,OFFSET(Pairings!$E$2,($B129-1)*gamesPerRound,0,gamesPerRound,4),4,FALSE)</f>
        <v>#N/A</v>
      </c>
      <c r="J129" s="25" t="e">
        <f ca="1">VLOOKUP(J120,OFFSET(Pairings!$E$2,($B129-1)*gamesPerRound,0,gamesPerRound,4),4,FALSE)</f>
        <v>#N/A</v>
      </c>
      <c r="K129" s="25" t="e">
        <f ca="1">VLOOKUP(K120,OFFSET(Pairings!$E$2,($B129-1)*gamesPerRound,0,gamesPerRound,4),4,FALSE)</f>
        <v>#N/A</v>
      </c>
      <c r="L129" s="25" t="e">
        <f ca="1">VLOOKUP(L120,OFFSET(Pairings!$E$2,($B129-1)*gamesPerRound,0,gamesPerRound,4),4,FALSE)</f>
        <v>#N/A</v>
      </c>
    </row>
    <row r="130" spans="1:13" ht="15.65" hidden="1" customHeight="1" x14ac:dyDescent="0.3">
      <c r="B130" s="7">
        <v>3</v>
      </c>
      <c r="C130" s="25" t="e">
        <f ca="1">VLOOKUP(C120,OFFSET(Pairings!$D$2,($B130-1)*gamesPerRound,0,gamesPerRound,2),2,FALSE)</f>
        <v>#N/A</v>
      </c>
      <c r="D130" s="25" t="e">
        <f ca="1">VLOOKUP(D120,OFFSET(Pairings!$D$2,($B130-1)*gamesPerRound,0,gamesPerRound,2),2,FALSE)</f>
        <v>#N/A</v>
      </c>
      <c r="E130" s="25" t="e">
        <f ca="1">VLOOKUP(E120,OFFSET(Pairings!$D$2,($B130-1)*gamesPerRound,0,gamesPerRound,2),2,FALSE)</f>
        <v>#N/A</v>
      </c>
      <c r="F130" s="25" t="e">
        <f ca="1">VLOOKUP(F120,OFFSET(Pairings!$D$2,($B130-1)*gamesPerRound,0,gamesPerRound,2),2,FALSE)</f>
        <v>#N/A</v>
      </c>
      <c r="G130" s="25" t="e">
        <f ca="1">VLOOKUP(G120,OFFSET(Pairings!$D$2,($B130-1)*gamesPerRound,0,gamesPerRound,2),2,FALSE)</f>
        <v>#N/A</v>
      </c>
      <c r="H130" s="25" t="e">
        <f ca="1">VLOOKUP(H120,OFFSET(Pairings!$D$2,($B130-1)*gamesPerRound,0,gamesPerRound,2),2,FALSE)</f>
        <v>#N/A</v>
      </c>
      <c r="I130" s="25" t="e">
        <f ca="1">VLOOKUP(I120,OFFSET(Pairings!$D$2,($B130-1)*gamesPerRound,0,gamesPerRound,2),2,FALSE)</f>
        <v>#N/A</v>
      </c>
      <c r="J130" s="25" t="e">
        <f ca="1">VLOOKUP(J120,OFFSET(Pairings!$D$2,($B130-1)*gamesPerRound,0,gamesPerRound,2),2,FALSE)</f>
        <v>#N/A</v>
      </c>
      <c r="K130" s="25" t="e">
        <f ca="1">VLOOKUP(K120,OFFSET(Pairings!$D$2,($B130-1)*gamesPerRound,0,gamesPerRound,2),2,FALSE)</f>
        <v>#N/A</v>
      </c>
      <c r="L130" s="25" t="e">
        <f ca="1">VLOOKUP(L120,OFFSET(Pairings!$D$2,($B130-1)*gamesPerRound,0,gamesPerRound,2),2,FALSE)</f>
        <v>#N/A</v>
      </c>
    </row>
    <row r="131" spans="1:13" ht="15.65" hidden="1" customHeight="1" x14ac:dyDescent="0.3">
      <c r="B131" s="7">
        <v>3</v>
      </c>
      <c r="C131" s="25" t="e">
        <f ca="1">VLOOKUP(C120,OFFSET(Pairings!$E$2,($B131-1)*gamesPerRound,0,gamesPerRound,4),4,FALSE)</f>
        <v>#N/A</v>
      </c>
      <c r="D131" s="25" t="e">
        <f ca="1">VLOOKUP(D120,OFFSET(Pairings!$E$2,($B131-1)*gamesPerRound,0,gamesPerRound,4),4,FALSE)</f>
        <v>#N/A</v>
      </c>
      <c r="E131" s="25" t="e">
        <f ca="1">VLOOKUP(E120,OFFSET(Pairings!$E$2,($B131-1)*gamesPerRound,0,gamesPerRound,4),4,FALSE)</f>
        <v>#N/A</v>
      </c>
      <c r="F131" s="25" t="e">
        <f ca="1">VLOOKUP(F120,OFFSET(Pairings!$E$2,($B131-1)*gamesPerRound,0,gamesPerRound,4),4,FALSE)</f>
        <v>#N/A</v>
      </c>
      <c r="G131" s="25" t="e">
        <f ca="1">VLOOKUP(G120,OFFSET(Pairings!$E$2,($B131-1)*gamesPerRound,0,gamesPerRound,4),4,FALSE)</f>
        <v>#N/A</v>
      </c>
      <c r="H131" s="25" t="e">
        <f ca="1">VLOOKUP(H120,OFFSET(Pairings!$E$2,($B131-1)*gamesPerRound,0,gamesPerRound,4),4,FALSE)</f>
        <v>#N/A</v>
      </c>
      <c r="I131" s="25" t="e">
        <f ca="1">VLOOKUP(I120,OFFSET(Pairings!$E$2,($B131-1)*gamesPerRound,0,gamesPerRound,4),4,FALSE)</f>
        <v>#N/A</v>
      </c>
      <c r="J131" s="25" t="e">
        <f ca="1">VLOOKUP(J120,OFFSET(Pairings!$E$2,($B131-1)*gamesPerRound,0,gamesPerRound,4),4,FALSE)</f>
        <v>#N/A</v>
      </c>
      <c r="K131" s="25" t="e">
        <f ca="1">VLOOKUP(K120,OFFSET(Pairings!$E$2,($B131-1)*gamesPerRound,0,gamesPerRound,4),4,FALSE)</f>
        <v>#N/A</v>
      </c>
      <c r="L131" s="25" t="e">
        <f ca="1">VLOOKUP(L120,OFFSET(Pairings!$E$2,($B131-1)*gamesPerRound,0,gamesPerRound,4),4,FALSE)</f>
        <v>#N/A</v>
      </c>
    </row>
    <row r="132" spans="1:13" ht="15.5" thickBot="1" x14ac:dyDescent="0.35"/>
    <row r="133" spans="1:13" s="9" customFormat="1" ht="15.5" thickBot="1" x14ac:dyDescent="0.35">
      <c r="A133" s="9" t="s">
        <v>17</v>
      </c>
      <c r="B133" s="10">
        <f>VLOOKUP(A133,TeamLookup,2,FALSE)</f>
        <v>0</v>
      </c>
      <c r="C133" s="11" t="str">
        <f t="shared" ref="C133:L133" si="50">$A133&amp;"."&amp;TEXT(C$1,"00")</f>
        <v>K.01</v>
      </c>
      <c r="D133" s="12" t="str">
        <f t="shared" si="50"/>
        <v>K.02</v>
      </c>
      <c r="E133" s="12" t="str">
        <f t="shared" si="50"/>
        <v>K.03</v>
      </c>
      <c r="F133" s="12" t="str">
        <f t="shared" si="50"/>
        <v>K.04</v>
      </c>
      <c r="G133" s="12" t="str">
        <f t="shared" si="50"/>
        <v>K.05</v>
      </c>
      <c r="H133" s="12" t="str">
        <f t="shared" si="50"/>
        <v>K.06</v>
      </c>
      <c r="I133" s="12" t="str">
        <f t="shared" si="50"/>
        <v>K.07</v>
      </c>
      <c r="J133" s="12" t="str">
        <f t="shared" si="50"/>
        <v>K.08</v>
      </c>
      <c r="K133" s="12" t="str">
        <f t="shared" si="50"/>
        <v>K.09</v>
      </c>
      <c r="L133" s="12" t="str">
        <f t="shared" si="50"/>
        <v>K.10</v>
      </c>
      <c r="M133" s="13" t="s">
        <v>21</v>
      </c>
    </row>
    <row r="134" spans="1:13" ht="9" customHeight="1" x14ac:dyDescent="0.3">
      <c r="C134" s="14" t="str">
        <f t="shared" ref="C134:L134" ca="1" si="51">IF(ISNA(C139),"B","W")</f>
        <v>B</v>
      </c>
      <c r="D134" s="15" t="str">
        <f t="shared" ca="1" si="51"/>
        <v>B</v>
      </c>
      <c r="E134" s="15" t="str">
        <f t="shared" ca="1" si="51"/>
        <v>B</v>
      </c>
      <c r="F134" s="15" t="str">
        <f t="shared" ca="1" si="51"/>
        <v>B</v>
      </c>
      <c r="G134" s="15" t="str">
        <f t="shared" ca="1" si="51"/>
        <v>B</v>
      </c>
      <c r="H134" s="15" t="str">
        <f t="shared" ca="1" si="51"/>
        <v>B</v>
      </c>
      <c r="I134" s="15" t="str">
        <f t="shared" ca="1" si="51"/>
        <v>B</v>
      </c>
      <c r="J134" s="15" t="str">
        <f t="shared" ca="1" si="51"/>
        <v>B</v>
      </c>
      <c r="K134" s="15" t="str">
        <f t="shared" ca="1" si="51"/>
        <v>B</v>
      </c>
      <c r="L134" s="15" t="str">
        <f t="shared" ca="1" si="51"/>
        <v>B</v>
      </c>
      <c r="M134" s="16"/>
    </row>
    <row r="135" spans="1:13" x14ac:dyDescent="0.3">
      <c r="B135" s="7" t="s">
        <v>22</v>
      </c>
      <c r="C135" s="17" t="e">
        <f t="shared" ref="C135:L135" ca="1" si="52">IF(ISNA(C139),C140,C139)</f>
        <v>#N/A</v>
      </c>
      <c r="D135" s="18" t="e">
        <f t="shared" ca="1" si="52"/>
        <v>#N/A</v>
      </c>
      <c r="E135" s="18" t="e">
        <f t="shared" ca="1" si="52"/>
        <v>#N/A</v>
      </c>
      <c r="F135" s="18" t="e">
        <f t="shared" ca="1" si="52"/>
        <v>#N/A</v>
      </c>
      <c r="G135" s="18" t="e">
        <f t="shared" ca="1" si="52"/>
        <v>#N/A</v>
      </c>
      <c r="H135" s="18" t="e">
        <f t="shared" ca="1" si="52"/>
        <v>#N/A</v>
      </c>
      <c r="I135" s="18" t="e">
        <f t="shared" ca="1" si="52"/>
        <v>#N/A</v>
      </c>
      <c r="J135" s="18" t="e">
        <f t="shared" ca="1" si="52"/>
        <v>#N/A</v>
      </c>
      <c r="K135" s="18" t="e">
        <f t="shared" ca="1" si="52"/>
        <v>#N/A</v>
      </c>
      <c r="L135" s="18" t="e">
        <f t="shared" ca="1" si="52"/>
        <v>#N/A</v>
      </c>
      <c r="M135" s="19"/>
    </row>
    <row r="136" spans="1:13" ht="9" customHeight="1" x14ac:dyDescent="0.3">
      <c r="C136" s="20" t="str">
        <f t="shared" ref="C136:L136" ca="1" si="53">IF(ISNA(C141),"B","W")</f>
        <v>B</v>
      </c>
      <c r="D136" s="21" t="str">
        <f t="shared" ca="1" si="53"/>
        <v>B</v>
      </c>
      <c r="E136" s="21" t="str">
        <f t="shared" ca="1" si="53"/>
        <v>B</v>
      </c>
      <c r="F136" s="21" t="str">
        <f t="shared" ca="1" si="53"/>
        <v>B</v>
      </c>
      <c r="G136" s="21" t="str">
        <f t="shared" ca="1" si="53"/>
        <v>B</v>
      </c>
      <c r="H136" s="21" t="str">
        <f t="shared" ca="1" si="53"/>
        <v>B</v>
      </c>
      <c r="I136" s="21" t="str">
        <f t="shared" ca="1" si="53"/>
        <v>B</v>
      </c>
      <c r="J136" s="21" t="str">
        <f t="shared" ca="1" si="53"/>
        <v>B</v>
      </c>
      <c r="K136" s="21" t="str">
        <f t="shared" ca="1" si="53"/>
        <v>B</v>
      </c>
      <c r="L136" s="21" t="str">
        <f t="shared" ca="1" si="53"/>
        <v>B</v>
      </c>
      <c r="M136" s="16"/>
    </row>
    <row r="137" spans="1:13" ht="15.5" thickBot="1" x14ac:dyDescent="0.35">
      <c r="B137" s="7" t="s">
        <v>23</v>
      </c>
      <c r="C137" s="17" t="e">
        <f t="shared" ref="C137:L137" ca="1" si="54">IF(ISNA(C141),C142,C141)</f>
        <v>#N/A</v>
      </c>
      <c r="D137" s="18" t="e">
        <f t="shared" ca="1" si="54"/>
        <v>#N/A</v>
      </c>
      <c r="E137" s="18" t="e">
        <f t="shared" ca="1" si="54"/>
        <v>#N/A</v>
      </c>
      <c r="F137" s="18" t="e">
        <f t="shared" ca="1" si="54"/>
        <v>#N/A</v>
      </c>
      <c r="G137" s="18" t="e">
        <f t="shared" ca="1" si="54"/>
        <v>#N/A</v>
      </c>
      <c r="H137" s="18" t="e">
        <f t="shared" ca="1" si="54"/>
        <v>#N/A</v>
      </c>
      <c r="I137" s="18" t="e">
        <f t="shared" ca="1" si="54"/>
        <v>#N/A</v>
      </c>
      <c r="J137" s="18" t="e">
        <f t="shared" ca="1" si="54"/>
        <v>#N/A</v>
      </c>
      <c r="K137" s="18" t="e">
        <f t="shared" ca="1" si="54"/>
        <v>#N/A</v>
      </c>
      <c r="L137" s="18" t="e">
        <f t="shared" ca="1" si="54"/>
        <v>#N/A</v>
      </c>
      <c r="M137" s="19"/>
    </row>
    <row r="138" spans="1:13" ht="15.75" customHeight="1" thickBot="1" x14ac:dyDescent="0.35">
      <c r="B138" s="7" t="s">
        <v>21</v>
      </c>
      <c r="C138" s="22"/>
      <c r="D138" s="23"/>
      <c r="E138" s="23"/>
      <c r="F138" s="23"/>
      <c r="G138" s="23"/>
      <c r="H138" s="23"/>
      <c r="I138" s="23"/>
      <c r="J138" s="23"/>
      <c r="K138" s="23"/>
      <c r="L138" s="23"/>
      <c r="M138" s="24"/>
    </row>
    <row r="139" spans="1:13" ht="15.75" hidden="1" customHeight="1" x14ac:dyDescent="0.3">
      <c r="B139" s="7">
        <v>1</v>
      </c>
      <c r="C139" s="25" t="e">
        <f ca="1">VLOOKUP(C133,OFFSET(Pairings!$D$2,($B139-1)*gamesPerRound,0,gamesPerRound,2),2,FALSE)</f>
        <v>#N/A</v>
      </c>
      <c r="D139" s="25" t="e">
        <f ca="1">VLOOKUP(D133,OFFSET(Pairings!$D$2,($B139-1)*gamesPerRound,0,gamesPerRound,2),2,FALSE)</f>
        <v>#N/A</v>
      </c>
      <c r="E139" s="25" t="e">
        <f ca="1">VLOOKUP(E133,OFFSET(Pairings!$D$2,($B139-1)*gamesPerRound,0,gamesPerRound,2),2,FALSE)</f>
        <v>#N/A</v>
      </c>
      <c r="F139" s="25" t="e">
        <f ca="1">VLOOKUP(F133,OFFSET(Pairings!$D$2,($B139-1)*gamesPerRound,0,gamesPerRound,2),2,FALSE)</f>
        <v>#N/A</v>
      </c>
      <c r="G139" s="25" t="e">
        <f ca="1">VLOOKUP(G133,OFFSET(Pairings!$D$2,($B139-1)*gamesPerRound,0,gamesPerRound,2),2,FALSE)</f>
        <v>#N/A</v>
      </c>
      <c r="H139" s="25" t="e">
        <f ca="1">VLOOKUP(H133,OFFSET(Pairings!$D$2,($B139-1)*gamesPerRound,0,gamesPerRound,2),2,FALSE)</f>
        <v>#N/A</v>
      </c>
      <c r="I139" s="25" t="e">
        <f ca="1">VLOOKUP(I133,OFFSET(Pairings!$D$2,($B139-1)*gamesPerRound,0,gamesPerRound,2),2,FALSE)</f>
        <v>#N/A</v>
      </c>
      <c r="J139" s="25" t="e">
        <f ca="1">VLOOKUP(J133,OFFSET(Pairings!$D$2,($B139-1)*gamesPerRound,0,gamesPerRound,2),2,FALSE)</f>
        <v>#N/A</v>
      </c>
      <c r="K139" s="25" t="e">
        <f ca="1">VLOOKUP(K133,OFFSET(Pairings!$D$2,($B139-1)*gamesPerRound,0,gamesPerRound,2),2,FALSE)</f>
        <v>#N/A</v>
      </c>
      <c r="L139" s="25" t="e">
        <f ca="1">VLOOKUP(L133,OFFSET(Pairings!$D$2,($B139-1)*gamesPerRound,0,gamesPerRound,2),2,FALSE)</f>
        <v>#N/A</v>
      </c>
    </row>
    <row r="140" spans="1:13" ht="15.75" hidden="1" customHeight="1" x14ac:dyDescent="0.3">
      <c r="B140" s="7">
        <v>1</v>
      </c>
      <c r="C140" s="25" t="e">
        <f ca="1">VLOOKUP(C133,OFFSET(Pairings!$E$2,($B140-1)*gamesPerRound,0,gamesPerRound,4),4,FALSE)</f>
        <v>#N/A</v>
      </c>
      <c r="D140" s="25" t="e">
        <f ca="1">VLOOKUP(D133,OFFSET(Pairings!$E$2,($B140-1)*gamesPerRound,0,gamesPerRound,4),4,FALSE)</f>
        <v>#N/A</v>
      </c>
      <c r="E140" s="25" t="e">
        <f ca="1">VLOOKUP(E133,OFFSET(Pairings!$E$2,($B140-1)*gamesPerRound,0,gamesPerRound,4),4,FALSE)</f>
        <v>#N/A</v>
      </c>
      <c r="F140" s="25" t="e">
        <f ca="1">VLOOKUP(F133,OFFSET(Pairings!$E$2,($B140-1)*gamesPerRound,0,gamesPerRound,4),4,FALSE)</f>
        <v>#N/A</v>
      </c>
      <c r="G140" s="25" t="e">
        <f ca="1">VLOOKUP(G133,OFFSET(Pairings!$E$2,($B140-1)*gamesPerRound,0,gamesPerRound,4),4,FALSE)</f>
        <v>#N/A</v>
      </c>
      <c r="H140" s="25" t="e">
        <f ca="1">VLOOKUP(H133,OFFSET(Pairings!$E$2,($B140-1)*gamesPerRound,0,gamesPerRound,4),4,FALSE)</f>
        <v>#N/A</v>
      </c>
      <c r="I140" s="25" t="e">
        <f ca="1">VLOOKUP(I133,OFFSET(Pairings!$E$2,($B140-1)*gamesPerRound,0,gamesPerRound,4),4,FALSE)</f>
        <v>#N/A</v>
      </c>
      <c r="J140" s="25" t="e">
        <f ca="1">VLOOKUP(J133,OFFSET(Pairings!$E$2,($B140-1)*gamesPerRound,0,gamesPerRound,4),4,FALSE)</f>
        <v>#N/A</v>
      </c>
      <c r="K140" s="25" t="e">
        <f ca="1">VLOOKUP(K133,OFFSET(Pairings!$E$2,($B140-1)*gamesPerRound,0,gamesPerRound,4),4,FALSE)</f>
        <v>#N/A</v>
      </c>
      <c r="L140" s="25" t="e">
        <f ca="1">VLOOKUP(L133,OFFSET(Pairings!$E$2,($B140-1)*gamesPerRound,0,gamesPerRound,4),4,FALSE)</f>
        <v>#N/A</v>
      </c>
    </row>
    <row r="141" spans="1:13" ht="15.75" hidden="1" customHeight="1" x14ac:dyDescent="0.3">
      <c r="B141" s="7">
        <v>2</v>
      </c>
      <c r="C141" s="25" t="e">
        <f ca="1">VLOOKUP(C133,OFFSET(Pairings!$D$2,($B141-1)*gamesPerRound,0,gamesPerRound,2),2,FALSE)</f>
        <v>#N/A</v>
      </c>
      <c r="D141" s="25" t="e">
        <f ca="1">VLOOKUP(D133,OFFSET(Pairings!$D$2,($B141-1)*gamesPerRound,0,gamesPerRound,2),2,FALSE)</f>
        <v>#N/A</v>
      </c>
      <c r="E141" s="25" t="e">
        <f ca="1">VLOOKUP(E133,OFFSET(Pairings!$D$2,($B141-1)*gamesPerRound,0,gamesPerRound,2),2,FALSE)</f>
        <v>#N/A</v>
      </c>
      <c r="F141" s="25" t="e">
        <f ca="1">VLOOKUP(F133,OFFSET(Pairings!$D$2,($B141-1)*gamesPerRound,0,gamesPerRound,2),2,FALSE)</f>
        <v>#N/A</v>
      </c>
      <c r="G141" s="25" t="e">
        <f ca="1">VLOOKUP(G133,OFFSET(Pairings!$D$2,($B141-1)*gamesPerRound,0,gamesPerRound,2),2,FALSE)</f>
        <v>#N/A</v>
      </c>
      <c r="H141" s="25" t="e">
        <f ca="1">VLOOKUP(H133,OFFSET(Pairings!$D$2,($B141-1)*gamesPerRound,0,gamesPerRound,2),2,FALSE)</f>
        <v>#N/A</v>
      </c>
      <c r="I141" s="25" t="e">
        <f ca="1">VLOOKUP(I133,OFFSET(Pairings!$D$2,($B141-1)*gamesPerRound,0,gamesPerRound,2),2,FALSE)</f>
        <v>#N/A</v>
      </c>
      <c r="J141" s="25" t="e">
        <f ca="1">VLOOKUP(J133,OFFSET(Pairings!$D$2,($B141-1)*gamesPerRound,0,gamesPerRound,2),2,FALSE)</f>
        <v>#N/A</v>
      </c>
      <c r="K141" s="25" t="e">
        <f ca="1">VLOOKUP(K133,OFFSET(Pairings!$D$2,($B141-1)*gamesPerRound,0,gamesPerRound,2),2,FALSE)</f>
        <v>#N/A</v>
      </c>
      <c r="L141" s="25" t="e">
        <f ca="1">VLOOKUP(L133,OFFSET(Pairings!$D$2,($B141-1)*gamesPerRound,0,gamesPerRound,2),2,FALSE)</f>
        <v>#N/A</v>
      </c>
    </row>
    <row r="142" spans="1:13" ht="15.75" hidden="1" customHeight="1" x14ac:dyDescent="0.3">
      <c r="B142" s="7">
        <v>2</v>
      </c>
      <c r="C142" s="25" t="e">
        <f ca="1">VLOOKUP(C133,OFFSET(Pairings!$E$2,($B142-1)*gamesPerRound,0,gamesPerRound,4),4,FALSE)</f>
        <v>#N/A</v>
      </c>
      <c r="D142" s="25" t="e">
        <f ca="1">VLOOKUP(D133,OFFSET(Pairings!$E$2,($B142-1)*gamesPerRound,0,gamesPerRound,4),4,FALSE)</f>
        <v>#N/A</v>
      </c>
      <c r="E142" s="25" t="e">
        <f ca="1">VLOOKUP(E133,OFFSET(Pairings!$E$2,($B142-1)*gamesPerRound,0,gamesPerRound,4),4,FALSE)</f>
        <v>#N/A</v>
      </c>
      <c r="F142" s="25" t="e">
        <f ca="1">VLOOKUP(F133,OFFSET(Pairings!$E$2,($B142-1)*gamesPerRound,0,gamesPerRound,4),4,FALSE)</f>
        <v>#N/A</v>
      </c>
      <c r="G142" s="25" t="e">
        <f ca="1">VLOOKUP(G133,OFFSET(Pairings!$E$2,($B142-1)*gamesPerRound,0,gamesPerRound,4),4,FALSE)</f>
        <v>#N/A</v>
      </c>
      <c r="H142" s="25" t="e">
        <f ca="1">VLOOKUP(H133,OFFSET(Pairings!$E$2,($B142-1)*gamesPerRound,0,gamesPerRound,4),4,FALSE)</f>
        <v>#N/A</v>
      </c>
      <c r="I142" s="25" t="e">
        <f ca="1">VLOOKUP(I133,OFFSET(Pairings!$E$2,($B142-1)*gamesPerRound,0,gamesPerRound,4),4,FALSE)</f>
        <v>#N/A</v>
      </c>
      <c r="J142" s="25" t="e">
        <f ca="1">VLOOKUP(J133,OFFSET(Pairings!$E$2,($B142-1)*gamesPerRound,0,gamesPerRound,4),4,FALSE)</f>
        <v>#N/A</v>
      </c>
      <c r="K142" s="25" t="e">
        <f ca="1">VLOOKUP(K133,OFFSET(Pairings!$E$2,($B142-1)*gamesPerRound,0,gamesPerRound,4),4,FALSE)</f>
        <v>#N/A</v>
      </c>
      <c r="L142" s="25" t="e">
        <f ca="1">VLOOKUP(L133,OFFSET(Pairings!$E$2,($B142-1)*gamesPerRound,0,gamesPerRound,4),4,FALSE)</f>
        <v>#N/A</v>
      </c>
    </row>
    <row r="143" spans="1:13" ht="15.65" hidden="1" customHeight="1" x14ac:dyDescent="0.3">
      <c r="B143" s="7">
        <v>3</v>
      </c>
      <c r="C143" s="25" t="e">
        <f ca="1">VLOOKUP(C133,OFFSET(Pairings!$D$2,($B143-1)*gamesPerRound,0,gamesPerRound,2),2,FALSE)</f>
        <v>#N/A</v>
      </c>
      <c r="D143" s="25" t="e">
        <f ca="1">VLOOKUP(D133,OFFSET(Pairings!$D$2,($B143-1)*gamesPerRound,0,gamesPerRound,2),2,FALSE)</f>
        <v>#N/A</v>
      </c>
      <c r="E143" s="25" t="e">
        <f ca="1">VLOOKUP(E133,OFFSET(Pairings!$D$2,($B143-1)*gamesPerRound,0,gamesPerRound,2),2,FALSE)</f>
        <v>#N/A</v>
      </c>
      <c r="F143" s="25" t="e">
        <f ca="1">VLOOKUP(F133,OFFSET(Pairings!$D$2,($B143-1)*gamesPerRound,0,gamesPerRound,2),2,FALSE)</f>
        <v>#N/A</v>
      </c>
      <c r="G143" s="25" t="e">
        <f ca="1">VLOOKUP(G133,OFFSET(Pairings!$D$2,($B143-1)*gamesPerRound,0,gamesPerRound,2),2,FALSE)</f>
        <v>#N/A</v>
      </c>
      <c r="H143" s="25" t="e">
        <f ca="1">VLOOKUP(H133,OFFSET(Pairings!$D$2,($B143-1)*gamesPerRound,0,gamesPerRound,2),2,FALSE)</f>
        <v>#N/A</v>
      </c>
      <c r="I143" s="25" t="e">
        <f ca="1">VLOOKUP(I133,OFFSET(Pairings!$D$2,($B143-1)*gamesPerRound,0,gamesPerRound,2),2,FALSE)</f>
        <v>#N/A</v>
      </c>
      <c r="J143" s="25" t="e">
        <f ca="1">VLOOKUP(J133,OFFSET(Pairings!$D$2,($B143-1)*gamesPerRound,0,gamesPerRound,2),2,FALSE)</f>
        <v>#N/A</v>
      </c>
      <c r="K143" s="25" t="e">
        <f ca="1">VLOOKUP(K133,OFFSET(Pairings!$D$2,($B143-1)*gamesPerRound,0,gamesPerRound,2),2,FALSE)</f>
        <v>#N/A</v>
      </c>
      <c r="L143" s="25" t="e">
        <f ca="1">VLOOKUP(L133,OFFSET(Pairings!$D$2,($B143-1)*gamesPerRound,0,gamesPerRound,2),2,FALSE)</f>
        <v>#N/A</v>
      </c>
    </row>
    <row r="144" spans="1:13" ht="15.65" hidden="1" customHeight="1" x14ac:dyDescent="0.3">
      <c r="B144" s="7">
        <v>3</v>
      </c>
      <c r="C144" s="25" t="e">
        <f ca="1">VLOOKUP(C133,OFFSET(Pairings!$E$2,($B144-1)*gamesPerRound,0,gamesPerRound,4),4,FALSE)</f>
        <v>#N/A</v>
      </c>
      <c r="D144" s="25" t="e">
        <f ca="1">VLOOKUP(D133,OFFSET(Pairings!$E$2,($B144-1)*gamesPerRound,0,gamesPerRound,4),4,FALSE)</f>
        <v>#N/A</v>
      </c>
      <c r="E144" s="25" t="e">
        <f ca="1">VLOOKUP(E133,OFFSET(Pairings!$E$2,($B144-1)*gamesPerRound,0,gamesPerRound,4),4,FALSE)</f>
        <v>#N/A</v>
      </c>
      <c r="F144" s="25" t="e">
        <f ca="1">VLOOKUP(F133,OFFSET(Pairings!$E$2,($B144-1)*gamesPerRound,0,gamesPerRound,4),4,FALSE)</f>
        <v>#N/A</v>
      </c>
      <c r="G144" s="25" t="e">
        <f ca="1">VLOOKUP(G133,OFFSET(Pairings!$E$2,($B144-1)*gamesPerRound,0,gamesPerRound,4),4,FALSE)</f>
        <v>#N/A</v>
      </c>
      <c r="H144" s="25" t="e">
        <f ca="1">VLOOKUP(H133,OFFSET(Pairings!$E$2,($B144-1)*gamesPerRound,0,gamesPerRound,4),4,FALSE)</f>
        <v>#N/A</v>
      </c>
      <c r="I144" s="25" t="e">
        <f ca="1">VLOOKUP(I133,OFFSET(Pairings!$E$2,($B144-1)*gamesPerRound,0,gamesPerRound,4),4,FALSE)</f>
        <v>#N/A</v>
      </c>
      <c r="J144" s="25" t="e">
        <f ca="1">VLOOKUP(J133,OFFSET(Pairings!$E$2,($B144-1)*gamesPerRound,0,gamesPerRound,4),4,FALSE)</f>
        <v>#N/A</v>
      </c>
      <c r="K144" s="25" t="e">
        <f ca="1">VLOOKUP(K133,OFFSET(Pairings!$E$2,($B144-1)*gamesPerRound,0,gamesPerRound,4),4,FALSE)</f>
        <v>#N/A</v>
      </c>
      <c r="L144" s="25" t="e">
        <f ca="1">VLOOKUP(L133,OFFSET(Pairings!$E$2,($B144-1)*gamesPerRound,0,gamesPerRound,4),4,FALSE)</f>
        <v>#N/A</v>
      </c>
    </row>
    <row r="145" spans="1:13" ht="15.5" thickBot="1" x14ac:dyDescent="0.35"/>
    <row r="146" spans="1:13" s="9" customFormat="1" ht="15.5" thickBot="1" x14ac:dyDescent="0.35">
      <c r="A146" s="9" t="s">
        <v>18</v>
      </c>
      <c r="B146" s="10">
        <f>VLOOKUP(A146,TeamLookup,2,FALSE)</f>
        <v>0</v>
      </c>
      <c r="C146" s="11" t="str">
        <f t="shared" ref="C146:L146" si="55">$A146&amp;"."&amp;TEXT(C$1,"00")</f>
        <v>L.01</v>
      </c>
      <c r="D146" s="12" t="str">
        <f t="shared" si="55"/>
        <v>L.02</v>
      </c>
      <c r="E146" s="12" t="str">
        <f t="shared" si="55"/>
        <v>L.03</v>
      </c>
      <c r="F146" s="12" t="str">
        <f t="shared" si="55"/>
        <v>L.04</v>
      </c>
      <c r="G146" s="12" t="str">
        <f t="shared" si="55"/>
        <v>L.05</v>
      </c>
      <c r="H146" s="12" t="str">
        <f t="shared" si="55"/>
        <v>L.06</v>
      </c>
      <c r="I146" s="12" t="str">
        <f t="shared" si="55"/>
        <v>L.07</v>
      </c>
      <c r="J146" s="12" t="str">
        <f t="shared" si="55"/>
        <v>L.08</v>
      </c>
      <c r="K146" s="12" t="str">
        <f t="shared" si="55"/>
        <v>L.09</v>
      </c>
      <c r="L146" s="12" t="str">
        <f t="shared" si="55"/>
        <v>L.10</v>
      </c>
      <c r="M146" s="13" t="s">
        <v>21</v>
      </c>
    </row>
    <row r="147" spans="1:13" ht="9" customHeight="1" x14ac:dyDescent="0.3">
      <c r="C147" s="14" t="str">
        <f t="shared" ref="C147:L147" ca="1" si="56">IF(ISNA(C152),"B","W")</f>
        <v>B</v>
      </c>
      <c r="D147" s="15" t="str">
        <f t="shared" ca="1" si="56"/>
        <v>B</v>
      </c>
      <c r="E147" s="15" t="str">
        <f t="shared" ca="1" si="56"/>
        <v>B</v>
      </c>
      <c r="F147" s="15" t="str">
        <f t="shared" ca="1" si="56"/>
        <v>B</v>
      </c>
      <c r="G147" s="15" t="str">
        <f t="shared" ca="1" si="56"/>
        <v>B</v>
      </c>
      <c r="H147" s="15" t="str">
        <f t="shared" ca="1" si="56"/>
        <v>B</v>
      </c>
      <c r="I147" s="15" t="str">
        <f t="shared" ca="1" si="56"/>
        <v>B</v>
      </c>
      <c r="J147" s="15" t="str">
        <f t="shared" ca="1" si="56"/>
        <v>B</v>
      </c>
      <c r="K147" s="15" t="str">
        <f t="shared" ca="1" si="56"/>
        <v>B</v>
      </c>
      <c r="L147" s="15" t="str">
        <f t="shared" ca="1" si="56"/>
        <v>B</v>
      </c>
      <c r="M147" s="16"/>
    </row>
    <row r="148" spans="1:13" x14ac:dyDescent="0.3">
      <c r="B148" s="7" t="s">
        <v>22</v>
      </c>
      <c r="C148" s="17" t="e">
        <f t="shared" ref="C148:L148" ca="1" si="57">IF(ISNA(C152),C153,C152)</f>
        <v>#N/A</v>
      </c>
      <c r="D148" s="18" t="e">
        <f t="shared" ca="1" si="57"/>
        <v>#N/A</v>
      </c>
      <c r="E148" s="18" t="e">
        <f t="shared" ca="1" si="57"/>
        <v>#N/A</v>
      </c>
      <c r="F148" s="18" t="e">
        <f t="shared" ca="1" si="57"/>
        <v>#N/A</v>
      </c>
      <c r="G148" s="18" t="e">
        <f t="shared" ca="1" si="57"/>
        <v>#N/A</v>
      </c>
      <c r="H148" s="18" t="e">
        <f t="shared" ca="1" si="57"/>
        <v>#N/A</v>
      </c>
      <c r="I148" s="18" t="e">
        <f t="shared" ca="1" si="57"/>
        <v>#N/A</v>
      </c>
      <c r="J148" s="18" t="e">
        <f t="shared" ca="1" si="57"/>
        <v>#N/A</v>
      </c>
      <c r="K148" s="18" t="e">
        <f t="shared" ca="1" si="57"/>
        <v>#N/A</v>
      </c>
      <c r="L148" s="18" t="e">
        <f t="shared" ca="1" si="57"/>
        <v>#N/A</v>
      </c>
      <c r="M148" s="19"/>
    </row>
    <row r="149" spans="1:13" ht="9" customHeight="1" x14ac:dyDescent="0.3">
      <c r="C149" s="20" t="str">
        <f t="shared" ref="C149:L149" ca="1" si="58">IF(ISNA(C154),"B","W")</f>
        <v>B</v>
      </c>
      <c r="D149" s="21" t="str">
        <f t="shared" ca="1" si="58"/>
        <v>B</v>
      </c>
      <c r="E149" s="21" t="str">
        <f t="shared" ca="1" si="58"/>
        <v>B</v>
      </c>
      <c r="F149" s="21" t="str">
        <f t="shared" ca="1" si="58"/>
        <v>B</v>
      </c>
      <c r="G149" s="21" t="str">
        <f t="shared" ca="1" si="58"/>
        <v>B</v>
      </c>
      <c r="H149" s="21" t="str">
        <f t="shared" ca="1" si="58"/>
        <v>B</v>
      </c>
      <c r="I149" s="21" t="str">
        <f t="shared" ca="1" si="58"/>
        <v>B</v>
      </c>
      <c r="J149" s="21" t="str">
        <f t="shared" ca="1" si="58"/>
        <v>B</v>
      </c>
      <c r="K149" s="21" t="str">
        <f t="shared" ca="1" si="58"/>
        <v>B</v>
      </c>
      <c r="L149" s="21" t="str">
        <f t="shared" ca="1" si="58"/>
        <v>B</v>
      </c>
      <c r="M149" s="16"/>
    </row>
    <row r="150" spans="1:13" ht="15.5" thickBot="1" x14ac:dyDescent="0.35">
      <c r="B150" s="7" t="s">
        <v>23</v>
      </c>
      <c r="C150" s="17" t="e">
        <f t="shared" ref="C150:L150" ca="1" si="59">IF(ISNA(C154),C155,C154)</f>
        <v>#N/A</v>
      </c>
      <c r="D150" s="18" t="e">
        <f t="shared" ca="1" si="59"/>
        <v>#N/A</v>
      </c>
      <c r="E150" s="18" t="e">
        <f t="shared" ca="1" si="59"/>
        <v>#N/A</v>
      </c>
      <c r="F150" s="18" t="e">
        <f t="shared" ca="1" si="59"/>
        <v>#N/A</v>
      </c>
      <c r="G150" s="18" t="e">
        <f t="shared" ca="1" si="59"/>
        <v>#N/A</v>
      </c>
      <c r="H150" s="18" t="e">
        <f t="shared" ca="1" si="59"/>
        <v>#N/A</v>
      </c>
      <c r="I150" s="18" t="e">
        <f t="shared" ca="1" si="59"/>
        <v>#N/A</v>
      </c>
      <c r="J150" s="18" t="e">
        <f t="shared" ca="1" si="59"/>
        <v>#N/A</v>
      </c>
      <c r="K150" s="18" t="e">
        <f t="shared" ca="1" si="59"/>
        <v>#N/A</v>
      </c>
      <c r="L150" s="18" t="e">
        <f t="shared" ca="1" si="59"/>
        <v>#N/A</v>
      </c>
      <c r="M150" s="19"/>
    </row>
    <row r="151" spans="1:13" ht="15.75" customHeight="1" thickBot="1" x14ac:dyDescent="0.35">
      <c r="B151" s="7" t="s">
        <v>21</v>
      </c>
      <c r="C151" s="22"/>
      <c r="D151" s="23"/>
      <c r="E151" s="23"/>
      <c r="F151" s="23"/>
      <c r="G151" s="23"/>
      <c r="H151" s="23"/>
      <c r="I151" s="23"/>
      <c r="J151" s="23"/>
      <c r="K151" s="23"/>
      <c r="L151" s="23"/>
      <c r="M151" s="24"/>
    </row>
    <row r="152" spans="1:13" ht="1.1499999999999999" hidden="1" customHeight="1" x14ac:dyDescent="0.3">
      <c r="B152" s="7">
        <v>1</v>
      </c>
      <c r="C152" s="25" t="e">
        <f ca="1">VLOOKUP(C146,OFFSET(Pairings!$D$2,($B152-1)*gamesPerRound,0,gamesPerRound,2),2,FALSE)</f>
        <v>#N/A</v>
      </c>
      <c r="D152" s="25" t="e">
        <f ca="1">VLOOKUP(D146,OFFSET(Pairings!$D$2,($B152-1)*gamesPerRound,0,gamesPerRound,2),2,FALSE)</f>
        <v>#N/A</v>
      </c>
      <c r="E152" s="25" t="e">
        <f ca="1">VLOOKUP(E146,OFFSET(Pairings!$D$2,($B152-1)*gamesPerRound,0,gamesPerRound,2),2,FALSE)</f>
        <v>#N/A</v>
      </c>
      <c r="F152" s="25" t="e">
        <f ca="1">VLOOKUP(F146,OFFSET(Pairings!$D$2,($B152-1)*gamesPerRound,0,gamesPerRound,2),2,FALSE)</f>
        <v>#N/A</v>
      </c>
      <c r="G152" s="25" t="e">
        <f ca="1">VLOOKUP(G146,OFFSET(Pairings!$D$2,($B152-1)*gamesPerRound,0,gamesPerRound,2),2,FALSE)</f>
        <v>#N/A</v>
      </c>
      <c r="H152" s="25" t="e">
        <f ca="1">VLOOKUP(H146,OFFSET(Pairings!$D$2,($B152-1)*gamesPerRound,0,gamesPerRound,2),2,FALSE)</f>
        <v>#N/A</v>
      </c>
      <c r="I152" s="25" t="e">
        <f ca="1">VLOOKUP(I146,OFFSET(Pairings!$D$2,($B152-1)*gamesPerRound,0,gamesPerRound,2),2,FALSE)</f>
        <v>#N/A</v>
      </c>
      <c r="J152" s="25" t="e">
        <f ca="1">VLOOKUP(J146,OFFSET(Pairings!$D$2,($B152-1)*gamesPerRound,0,gamesPerRound,2),2,FALSE)</f>
        <v>#N/A</v>
      </c>
      <c r="K152" s="25" t="e">
        <f ca="1">VLOOKUP(K146,OFFSET(Pairings!$D$2,($B152-1)*gamesPerRound,0,gamesPerRound,2),2,FALSE)</f>
        <v>#N/A</v>
      </c>
      <c r="L152" s="25" t="e">
        <f ca="1">VLOOKUP(L146,OFFSET(Pairings!$D$2,($B152-1)*gamesPerRound,0,gamesPerRound,2),2,FALSE)</f>
        <v>#N/A</v>
      </c>
    </row>
    <row r="153" spans="1:13" ht="1.1499999999999999" hidden="1" customHeight="1" x14ac:dyDescent="0.3">
      <c r="B153" s="7">
        <v>1</v>
      </c>
      <c r="C153" s="25" t="e">
        <f ca="1">VLOOKUP(C146,OFFSET(Pairings!$E$2,($B153-1)*gamesPerRound,0,gamesPerRound,4),4,FALSE)</f>
        <v>#N/A</v>
      </c>
      <c r="D153" s="25" t="e">
        <f ca="1">VLOOKUP(D146,OFFSET(Pairings!$E$2,($B153-1)*gamesPerRound,0,gamesPerRound,4),4,FALSE)</f>
        <v>#N/A</v>
      </c>
      <c r="E153" s="25" t="e">
        <f ca="1">VLOOKUP(E146,OFFSET(Pairings!$E$2,($B153-1)*gamesPerRound,0,gamesPerRound,4),4,FALSE)</f>
        <v>#N/A</v>
      </c>
      <c r="F153" s="25" t="e">
        <f ca="1">VLOOKUP(F146,OFFSET(Pairings!$E$2,($B153-1)*gamesPerRound,0,gamesPerRound,4),4,FALSE)</f>
        <v>#N/A</v>
      </c>
      <c r="G153" s="25" t="e">
        <f ca="1">VLOOKUP(G146,OFFSET(Pairings!$E$2,($B153-1)*gamesPerRound,0,gamesPerRound,4),4,FALSE)</f>
        <v>#N/A</v>
      </c>
      <c r="H153" s="25" t="e">
        <f ca="1">VLOOKUP(H146,OFFSET(Pairings!$E$2,($B153-1)*gamesPerRound,0,gamesPerRound,4),4,FALSE)</f>
        <v>#N/A</v>
      </c>
      <c r="I153" s="25" t="e">
        <f ca="1">VLOOKUP(I146,OFFSET(Pairings!$E$2,($B153-1)*gamesPerRound,0,gamesPerRound,4),4,FALSE)</f>
        <v>#N/A</v>
      </c>
      <c r="J153" s="25" t="e">
        <f ca="1">VLOOKUP(J146,OFFSET(Pairings!$E$2,($B153-1)*gamesPerRound,0,gamesPerRound,4),4,FALSE)</f>
        <v>#N/A</v>
      </c>
      <c r="K153" s="25" t="e">
        <f ca="1">VLOOKUP(K146,OFFSET(Pairings!$E$2,($B153-1)*gamesPerRound,0,gamesPerRound,4),4,FALSE)</f>
        <v>#N/A</v>
      </c>
      <c r="L153" s="25" t="e">
        <f ca="1">VLOOKUP(L146,OFFSET(Pairings!$E$2,($B153-1)*gamesPerRound,0,gamesPerRound,4),4,FALSE)</f>
        <v>#N/A</v>
      </c>
    </row>
    <row r="154" spans="1:13" ht="1.1499999999999999" hidden="1" customHeight="1" x14ac:dyDescent="0.3">
      <c r="B154" s="7">
        <v>2</v>
      </c>
      <c r="C154" s="25" t="e">
        <f ca="1">VLOOKUP(C146,OFFSET(Pairings!$D$2,($B154-1)*gamesPerRound,0,gamesPerRound,2),2,FALSE)</f>
        <v>#N/A</v>
      </c>
      <c r="D154" s="25" t="e">
        <f ca="1">VLOOKUP(D146,OFFSET(Pairings!$D$2,($B154-1)*gamesPerRound,0,gamesPerRound,2),2,FALSE)</f>
        <v>#N/A</v>
      </c>
      <c r="E154" s="25" t="e">
        <f ca="1">VLOOKUP(E146,OFFSET(Pairings!$D$2,($B154-1)*gamesPerRound,0,gamesPerRound,2),2,FALSE)</f>
        <v>#N/A</v>
      </c>
      <c r="F154" s="25" t="e">
        <f ca="1">VLOOKUP(F146,OFFSET(Pairings!$D$2,($B154-1)*gamesPerRound,0,gamesPerRound,2),2,FALSE)</f>
        <v>#N/A</v>
      </c>
      <c r="G154" s="25" t="e">
        <f ca="1">VLOOKUP(G146,OFFSET(Pairings!$D$2,($B154-1)*gamesPerRound,0,gamesPerRound,2),2,FALSE)</f>
        <v>#N/A</v>
      </c>
      <c r="H154" s="25" t="e">
        <f ca="1">VLOOKUP(H146,OFFSET(Pairings!$D$2,($B154-1)*gamesPerRound,0,gamesPerRound,2),2,FALSE)</f>
        <v>#N/A</v>
      </c>
      <c r="I154" s="25" t="e">
        <f ca="1">VLOOKUP(I146,OFFSET(Pairings!$D$2,($B154-1)*gamesPerRound,0,gamesPerRound,2),2,FALSE)</f>
        <v>#N/A</v>
      </c>
      <c r="J154" s="25" t="e">
        <f ca="1">VLOOKUP(J146,OFFSET(Pairings!$D$2,($B154-1)*gamesPerRound,0,gamesPerRound,2),2,FALSE)</f>
        <v>#N/A</v>
      </c>
      <c r="K154" s="25" t="e">
        <f ca="1">VLOOKUP(K146,OFFSET(Pairings!$D$2,($B154-1)*gamesPerRound,0,gamesPerRound,2),2,FALSE)</f>
        <v>#N/A</v>
      </c>
      <c r="L154" s="25" t="e">
        <f ca="1">VLOOKUP(L146,OFFSET(Pairings!$D$2,($B154-1)*gamesPerRound,0,gamesPerRound,2),2,FALSE)</f>
        <v>#N/A</v>
      </c>
    </row>
    <row r="155" spans="1:13" ht="1.1499999999999999" hidden="1" customHeight="1" x14ac:dyDescent="0.3">
      <c r="B155" s="7">
        <v>2</v>
      </c>
      <c r="C155" s="25" t="e">
        <f ca="1">VLOOKUP(C146,OFFSET(Pairings!$E$2,($B155-1)*gamesPerRound,0,gamesPerRound,4),4,FALSE)</f>
        <v>#N/A</v>
      </c>
      <c r="D155" s="25" t="e">
        <f ca="1">VLOOKUP(D146,OFFSET(Pairings!$E$2,($B155-1)*gamesPerRound,0,gamesPerRound,4),4,FALSE)</f>
        <v>#N/A</v>
      </c>
      <c r="E155" s="25" t="e">
        <f ca="1">VLOOKUP(E146,OFFSET(Pairings!$E$2,($B155-1)*gamesPerRound,0,gamesPerRound,4),4,FALSE)</f>
        <v>#N/A</v>
      </c>
      <c r="F155" s="25" t="e">
        <f ca="1">VLOOKUP(F146,OFFSET(Pairings!$E$2,($B155-1)*gamesPerRound,0,gamesPerRound,4),4,FALSE)</f>
        <v>#N/A</v>
      </c>
      <c r="G155" s="25" t="e">
        <f ca="1">VLOOKUP(G146,OFFSET(Pairings!$E$2,($B155-1)*gamesPerRound,0,gamesPerRound,4),4,FALSE)</f>
        <v>#N/A</v>
      </c>
      <c r="H155" s="25" t="e">
        <f ca="1">VLOOKUP(H146,OFFSET(Pairings!$E$2,($B155-1)*gamesPerRound,0,gamesPerRound,4),4,FALSE)</f>
        <v>#N/A</v>
      </c>
      <c r="I155" s="25" t="e">
        <f ca="1">VLOOKUP(I146,OFFSET(Pairings!$E$2,($B155-1)*gamesPerRound,0,gamesPerRound,4),4,FALSE)</f>
        <v>#N/A</v>
      </c>
      <c r="J155" s="25" t="e">
        <f ca="1">VLOOKUP(J146,OFFSET(Pairings!$E$2,($B155-1)*gamesPerRound,0,gamesPerRound,4),4,FALSE)</f>
        <v>#N/A</v>
      </c>
      <c r="K155" s="25" t="e">
        <f ca="1">VLOOKUP(K146,OFFSET(Pairings!$E$2,($B155-1)*gamesPerRound,0,gamesPerRound,4),4,FALSE)</f>
        <v>#N/A</v>
      </c>
      <c r="L155" s="25" t="e">
        <f ca="1">VLOOKUP(L146,OFFSET(Pairings!$E$2,($B155-1)*gamesPerRound,0,gamesPerRound,4),4,FALSE)</f>
        <v>#N/A</v>
      </c>
    </row>
    <row r="156" spans="1:13" ht="1.1499999999999999" hidden="1" customHeight="1" x14ac:dyDescent="0.3">
      <c r="B156" s="7">
        <v>3</v>
      </c>
      <c r="C156" s="25" t="e">
        <f ca="1">VLOOKUP(C146,OFFSET(Pairings!$D$2,($B156-1)*gamesPerRound,0,gamesPerRound,2),2,FALSE)</f>
        <v>#N/A</v>
      </c>
      <c r="D156" s="25" t="e">
        <f ca="1">VLOOKUP(D146,OFFSET(Pairings!$D$2,($B156-1)*gamesPerRound,0,gamesPerRound,2),2,FALSE)</f>
        <v>#N/A</v>
      </c>
      <c r="E156" s="25" t="e">
        <f ca="1">VLOOKUP(E146,OFFSET(Pairings!$D$2,($B156-1)*gamesPerRound,0,gamesPerRound,2),2,FALSE)</f>
        <v>#N/A</v>
      </c>
      <c r="F156" s="25" t="e">
        <f ca="1">VLOOKUP(F146,OFFSET(Pairings!$D$2,($B156-1)*gamesPerRound,0,gamesPerRound,2),2,FALSE)</f>
        <v>#N/A</v>
      </c>
      <c r="G156" s="25" t="e">
        <f ca="1">VLOOKUP(G146,OFFSET(Pairings!$D$2,($B156-1)*gamesPerRound,0,gamesPerRound,2),2,FALSE)</f>
        <v>#N/A</v>
      </c>
      <c r="H156" s="25" t="e">
        <f ca="1">VLOOKUP(H146,OFFSET(Pairings!$D$2,($B156-1)*gamesPerRound,0,gamesPerRound,2),2,FALSE)</f>
        <v>#N/A</v>
      </c>
      <c r="I156" s="25" t="e">
        <f ca="1">VLOOKUP(I146,OFFSET(Pairings!$D$2,($B156-1)*gamesPerRound,0,gamesPerRound,2),2,FALSE)</f>
        <v>#N/A</v>
      </c>
      <c r="J156" s="25" t="e">
        <f ca="1">VLOOKUP(J146,OFFSET(Pairings!$D$2,($B156-1)*gamesPerRound,0,gamesPerRound,2),2,FALSE)</f>
        <v>#N/A</v>
      </c>
      <c r="K156" s="25" t="e">
        <f ca="1">VLOOKUP(K146,OFFSET(Pairings!$D$2,($B156-1)*gamesPerRound,0,gamesPerRound,2),2,FALSE)</f>
        <v>#N/A</v>
      </c>
      <c r="L156" s="25" t="e">
        <f ca="1">VLOOKUP(L146,OFFSET(Pairings!$D$2,($B156-1)*gamesPerRound,0,gamesPerRound,2),2,FALSE)</f>
        <v>#N/A</v>
      </c>
    </row>
    <row r="157" spans="1:13" ht="1.1499999999999999" hidden="1" customHeight="1" x14ac:dyDescent="0.3">
      <c r="B157" s="7">
        <v>3</v>
      </c>
      <c r="C157" s="25" t="e">
        <f ca="1">VLOOKUP(C146,OFFSET(Pairings!$E$2,($B157-1)*gamesPerRound,0,gamesPerRound,4),4,FALSE)</f>
        <v>#N/A</v>
      </c>
      <c r="D157" s="25" t="e">
        <f ca="1">VLOOKUP(D146,OFFSET(Pairings!$E$2,($B157-1)*gamesPerRound,0,gamesPerRound,4),4,FALSE)</f>
        <v>#N/A</v>
      </c>
      <c r="E157" s="25" t="e">
        <f ca="1">VLOOKUP(E146,OFFSET(Pairings!$E$2,($B157-1)*gamesPerRound,0,gamesPerRound,4),4,FALSE)</f>
        <v>#N/A</v>
      </c>
      <c r="F157" s="25" t="e">
        <f ca="1">VLOOKUP(F146,OFFSET(Pairings!$E$2,($B157-1)*gamesPerRound,0,gamesPerRound,4),4,FALSE)</f>
        <v>#N/A</v>
      </c>
      <c r="G157" s="25" t="e">
        <f ca="1">VLOOKUP(G146,OFFSET(Pairings!$E$2,($B157-1)*gamesPerRound,0,gamesPerRound,4),4,FALSE)</f>
        <v>#N/A</v>
      </c>
      <c r="H157" s="25" t="e">
        <f ca="1">VLOOKUP(H146,OFFSET(Pairings!$E$2,($B157-1)*gamesPerRound,0,gamesPerRound,4),4,FALSE)</f>
        <v>#N/A</v>
      </c>
      <c r="I157" s="25" t="e">
        <f ca="1">VLOOKUP(I146,OFFSET(Pairings!$E$2,($B157-1)*gamesPerRound,0,gamesPerRound,4),4,FALSE)</f>
        <v>#N/A</v>
      </c>
      <c r="J157" s="25" t="e">
        <f ca="1">VLOOKUP(J146,OFFSET(Pairings!$E$2,($B157-1)*gamesPerRound,0,gamesPerRound,4),4,FALSE)</f>
        <v>#N/A</v>
      </c>
      <c r="K157" s="25" t="e">
        <f ca="1">VLOOKUP(K146,OFFSET(Pairings!$E$2,($B157-1)*gamesPerRound,0,gamesPerRound,4),4,FALSE)</f>
        <v>#N/A</v>
      </c>
      <c r="L157" s="25" t="e">
        <f ca="1">VLOOKUP(L146,OFFSET(Pairings!$E$2,($B157-1)*gamesPerRound,0,gamesPerRound,4),4,FALSE)</f>
        <v>#N/A</v>
      </c>
    </row>
    <row r="158" spans="1:13" ht="15.5" thickBot="1" x14ac:dyDescent="0.35"/>
    <row r="159" spans="1:13" s="9" customFormat="1" ht="15.5" thickBot="1" x14ac:dyDescent="0.35">
      <c r="A159" s="9" t="s">
        <v>19</v>
      </c>
      <c r="B159" s="10">
        <f>VLOOKUP(A159,TeamLookup,2,FALSE)</f>
        <v>0</v>
      </c>
      <c r="C159" s="11" t="str">
        <f t="shared" ref="C159:L159" si="60">$A159&amp;"."&amp;TEXT(C$1,"00")</f>
        <v>M.01</v>
      </c>
      <c r="D159" s="12" t="str">
        <f t="shared" si="60"/>
        <v>M.02</v>
      </c>
      <c r="E159" s="12" t="str">
        <f t="shared" si="60"/>
        <v>M.03</v>
      </c>
      <c r="F159" s="12" t="str">
        <f t="shared" si="60"/>
        <v>M.04</v>
      </c>
      <c r="G159" s="12" t="str">
        <f t="shared" si="60"/>
        <v>M.05</v>
      </c>
      <c r="H159" s="12" t="str">
        <f t="shared" si="60"/>
        <v>M.06</v>
      </c>
      <c r="I159" s="12" t="str">
        <f t="shared" si="60"/>
        <v>M.07</v>
      </c>
      <c r="J159" s="12" t="str">
        <f t="shared" si="60"/>
        <v>M.08</v>
      </c>
      <c r="K159" s="12" t="str">
        <f t="shared" si="60"/>
        <v>M.09</v>
      </c>
      <c r="L159" s="12" t="str">
        <f t="shared" si="60"/>
        <v>M.10</v>
      </c>
      <c r="M159" s="13" t="s">
        <v>21</v>
      </c>
    </row>
    <row r="160" spans="1:13" ht="9" customHeight="1" x14ac:dyDescent="0.3">
      <c r="C160" s="14" t="str">
        <f t="shared" ref="C160:L160" ca="1" si="61">IF(ISNA(C165),"B","W")</f>
        <v>B</v>
      </c>
      <c r="D160" s="15" t="str">
        <f t="shared" ca="1" si="61"/>
        <v>B</v>
      </c>
      <c r="E160" s="15" t="str">
        <f t="shared" ca="1" si="61"/>
        <v>B</v>
      </c>
      <c r="F160" s="15" t="str">
        <f t="shared" ca="1" si="61"/>
        <v>B</v>
      </c>
      <c r="G160" s="15" t="str">
        <f t="shared" ca="1" si="61"/>
        <v>B</v>
      </c>
      <c r="H160" s="15" t="str">
        <f t="shared" ca="1" si="61"/>
        <v>B</v>
      </c>
      <c r="I160" s="15" t="str">
        <f t="shared" ca="1" si="61"/>
        <v>B</v>
      </c>
      <c r="J160" s="15" t="str">
        <f t="shared" ca="1" si="61"/>
        <v>B</v>
      </c>
      <c r="K160" s="15" t="str">
        <f t="shared" ca="1" si="61"/>
        <v>B</v>
      </c>
      <c r="L160" s="15" t="str">
        <f t="shared" ca="1" si="61"/>
        <v>B</v>
      </c>
      <c r="M160" s="16"/>
    </row>
    <row r="161" spans="1:13" x14ac:dyDescent="0.3">
      <c r="B161" s="7" t="s">
        <v>22</v>
      </c>
      <c r="C161" s="17" t="e">
        <f t="shared" ref="C161:L161" ca="1" si="62">IF(ISNA(C165),C166,C165)</f>
        <v>#N/A</v>
      </c>
      <c r="D161" s="18" t="e">
        <f t="shared" ca="1" si="62"/>
        <v>#N/A</v>
      </c>
      <c r="E161" s="18" t="e">
        <f t="shared" ca="1" si="62"/>
        <v>#N/A</v>
      </c>
      <c r="F161" s="18" t="e">
        <f t="shared" ca="1" si="62"/>
        <v>#N/A</v>
      </c>
      <c r="G161" s="18" t="e">
        <f t="shared" ca="1" si="62"/>
        <v>#N/A</v>
      </c>
      <c r="H161" s="18" t="e">
        <f t="shared" ca="1" si="62"/>
        <v>#N/A</v>
      </c>
      <c r="I161" s="18" t="e">
        <f t="shared" ca="1" si="62"/>
        <v>#N/A</v>
      </c>
      <c r="J161" s="18" t="e">
        <f t="shared" ca="1" si="62"/>
        <v>#N/A</v>
      </c>
      <c r="K161" s="18" t="e">
        <f t="shared" ca="1" si="62"/>
        <v>#N/A</v>
      </c>
      <c r="L161" s="18" t="e">
        <f t="shared" ca="1" si="62"/>
        <v>#N/A</v>
      </c>
      <c r="M161" s="19"/>
    </row>
    <row r="162" spans="1:13" ht="9" customHeight="1" x14ac:dyDescent="0.3">
      <c r="C162" s="20" t="str">
        <f t="shared" ref="C162:L162" ca="1" si="63">IF(ISNA(C167),"B","W")</f>
        <v>B</v>
      </c>
      <c r="D162" s="21" t="str">
        <f t="shared" ca="1" si="63"/>
        <v>B</v>
      </c>
      <c r="E162" s="21" t="str">
        <f t="shared" ca="1" si="63"/>
        <v>B</v>
      </c>
      <c r="F162" s="21" t="str">
        <f t="shared" ca="1" si="63"/>
        <v>B</v>
      </c>
      <c r="G162" s="21" t="str">
        <f t="shared" ca="1" si="63"/>
        <v>B</v>
      </c>
      <c r="H162" s="21" t="str">
        <f t="shared" ca="1" si="63"/>
        <v>B</v>
      </c>
      <c r="I162" s="21" t="str">
        <f t="shared" ca="1" si="63"/>
        <v>B</v>
      </c>
      <c r="J162" s="21" t="str">
        <f t="shared" ca="1" si="63"/>
        <v>B</v>
      </c>
      <c r="K162" s="21" t="str">
        <f t="shared" ca="1" si="63"/>
        <v>B</v>
      </c>
      <c r="L162" s="21" t="str">
        <f t="shared" ca="1" si="63"/>
        <v>B</v>
      </c>
      <c r="M162" s="16"/>
    </row>
    <row r="163" spans="1:13" ht="15.5" thickBot="1" x14ac:dyDescent="0.35">
      <c r="B163" s="7" t="s">
        <v>23</v>
      </c>
      <c r="C163" s="17" t="e">
        <f t="shared" ref="C163:L163" ca="1" si="64">IF(ISNA(C167),C168,C167)</f>
        <v>#N/A</v>
      </c>
      <c r="D163" s="18" t="e">
        <f t="shared" ca="1" si="64"/>
        <v>#N/A</v>
      </c>
      <c r="E163" s="18" t="e">
        <f t="shared" ca="1" si="64"/>
        <v>#N/A</v>
      </c>
      <c r="F163" s="18" t="e">
        <f t="shared" ca="1" si="64"/>
        <v>#N/A</v>
      </c>
      <c r="G163" s="18" t="e">
        <f t="shared" ca="1" si="64"/>
        <v>#N/A</v>
      </c>
      <c r="H163" s="18" t="e">
        <f t="shared" ca="1" si="64"/>
        <v>#N/A</v>
      </c>
      <c r="I163" s="18" t="e">
        <f t="shared" ca="1" si="64"/>
        <v>#N/A</v>
      </c>
      <c r="J163" s="18" t="e">
        <f t="shared" ca="1" si="64"/>
        <v>#N/A</v>
      </c>
      <c r="K163" s="18" t="e">
        <f t="shared" ca="1" si="64"/>
        <v>#N/A</v>
      </c>
      <c r="L163" s="18" t="e">
        <f t="shared" ca="1" si="64"/>
        <v>#N/A</v>
      </c>
      <c r="M163" s="19"/>
    </row>
    <row r="164" spans="1:13" ht="15.75" customHeight="1" thickBot="1" x14ac:dyDescent="0.35">
      <c r="B164" s="7" t="s">
        <v>21</v>
      </c>
      <c r="C164" s="22"/>
      <c r="D164" s="23"/>
      <c r="E164" s="23"/>
      <c r="F164" s="23"/>
      <c r="G164" s="23"/>
      <c r="H164" s="23"/>
      <c r="I164" s="23"/>
      <c r="J164" s="23"/>
      <c r="K164" s="23"/>
      <c r="L164" s="23"/>
      <c r="M164" s="24"/>
    </row>
    <row r="165" spans="1:13" ht="15.75" hidden="1" customHeight="1" x14ac:dyDescent="0.3">
      <c r="B165" s="7">
        <v>1</v>
      </c>
      <c r="C165" s="25" t="e">
        <f ca="1">VLOOKUP(C159,OFFSET(Pairings!$D$2,($B165-1)*gamesPerRound,0,gamesPerRound,2),2,FALSE)</f>
        <v>#N/A</v>
      </c>
      <c r="D165" s="25" t="e">
        <f ca="1">VLOOKUP(D159,OFFSET(Pairings!$D$2,($B165-1)*gamesPerRound,0,gamesPerRound,2),2,FALSE)</f>
        <v>#N/A</v>
      </c>
      <c r="E165" s="25" t="e">
        <f ca="1">VLOOKUP(E159,OFFSET(Pairings!$D$2,($B165-1)*gamesPerRound,0,gamesPerRound,2),2,FALSE)</f>
        <v>#N/A</v>
      </c>
      <c r="F165" s="25" t="e">
        <f ca="1">VLOOKUP(F159,OFFSET(Pairings!$D$2,($B165-1)*gamesPerRound,0,gamesPerRound,2),2,FALSE)</f>
        <v>#N/A</v>
      </c>
      <c r="G165" s="25" t="e">
        <f ca="1">VLOOKUP(G159,OFFSET(Pairings!$D$2,($B165-1)*gamesPerRound,0,gamesPerRound,2),2,FALSE)</f>
        <v>#N/A</v>
      </c>
      <c r="H165" s="25" t="e">
        <f ca="1">VLOOKUP(H159,OFFSET(Pairings!$D$2,($B165-1)*gamesPerRound,0,gamesPerRound,2),2,FALSE)</f>
        <v>#N/A</v>
      </c>
      <c r="I165" s="25" t="e">
        <f ca="1">VLOOKUP(I159,OFFSET(Pairings!$D$2,($B165-1)*gamesPerRound,0,gamesPerRound,2),2,FALSE)</f>
        <v>#N/A</v>
      </c>
      <c r="J165" s="25" t="e">
        <f ca="1">VLOOKUP(J159,OFFSET(Pairings!$D$2,($B165-1)*gamesPerRound,0,gamesPerRound,2),2,FALSE)</f>
        <v>#N/A</v>
      </c>
      <c r="K165" s="25" t="e">
        <f ca="1">VLOOKUP(K159,OFFSET(Pairings!$D$2,($B165-1)*gamesPerRound,0,gamesPerRound,2),2,FALSE)</f>
        <v>#N/A</v>
      </c>
      <c r="L165" s="25" t="e">
        <f ca="1">VLOOKUP(L159,OFFSET(Pairings!$D$2,($B165-1)*gamesPerRound,0,gamesPerRound,2),2,FALSE)</f>
        <v>#N/A</v>
      </c>
    </row>
    <row r="166" spans="1:13" ht="15.75" hidden="1" customHeight="1" x14ac:dyDescent="0.3">
      <c r="B166" s="7">
        <v>1</v>
      </c>
      <c r="C166" s="25" t="e">
        <f ca="1">VLOOKUP(C159,OFFSET(Pairings!$E$2,($B166-1)*gamesPerRound,0,gamesPerRound,4),4,FALSE)</f>
        <v>#N/A</v>
      </c>
      <c r="D166" s="25" t="e">
        <f ca="1">VLOOKUP(D159,OFFSET(Pairings!$E$2,($B166-1)*gamesPerRound,0,gamesPerRound,4),4,FALSE)</f>
        <v>#N/A</v>
      </c>
      <c r="E166" s="25" t="e">
        <f ca="1">VLOOKUP(E159,OFFSET(Pairings!$E$2,($B166-1)*gamesPerRound,0,gamesPerRound,4),4,FALSE)</f>
        <v>#N/A</v>
      </c>
      <c r="F166" s="25" t="e">
        <f ca="1">VLOOKUP(F159,OFFSET(Pairings!$E$2,($B166-1)*gamesPerRound,0,gamesPerRound,4),4,FALSE)</f>
        <v>#N/A</v>
      </c>
      <c r="G166" s="25" t="e">
        <f ca="1">VLOOKUP(G159,OFFSET(Pairings!$E$2,($B166-1)*gamesPerRound,0,gamesPerRound,4),4,FALSE)</f>
        <v>#N/A</v>
      </c>
      <c r="H166" s="25" t="e">
        <f ca="1">VLOOKUP(H159,OFFSET(Pairings!$E$2,($B166-1)*gamesPerRound,0,gamesPerRound,4),4,FALSE)</f>
        <v>#N/A</v>
      </c>
      <c r="I166" s="25" t="e">
        <f ca="1">VLOOKUP(I159,OFFSET(Pairings!$E$2,($B166-1)*gamesPerRound,0,gamesPerRound,4),4,FALSE)</f>
        <v>#N/A</v>
      </c>
      <c r="J166" s="25" t="e">
        <f ca="1">VLOOKUP(J159,OFFSET(Pairings!$E$2,($B166-1)*gamesPerRound,0,gamesPerRound,4),4,FALSE)</f>
        <v>#N/A</v>
      </c>
      <c r="K166" s="25" t="e">
        <f ca="1">VLOOKUP(K159,OFFSET(Pairings!$E$2,($B166-1)*gamesPerRound,0,gamesPerRound,4),4,FALSE)</f>
        <v>#N/A</v>
      </c>
      <c r="L166" s="25" t="e">
        <f ca="1">VLOOKUP(L159,OFFSET(Pairings!$E$2,($B166-1)*gamesPerRound,0,gamesPerRound,4),4,FALSE)</f>
        <v>#N/A</v>
      </c>
    </row>
    <row r="167" spans="1:13" ht="15.75" hidden="1" customHeight="1" x14ac:dyDescent="0.3">
      <c r="B167" s="7">
        <v>2</v>
      </c>
      <c r="C167" s="25" t="e">
        <f ca="1">VLOOKUP(C159,OFFSET(Pairings!$D$2,($B167-1)*gamesPerRound,0,gamesPerRound,2),2,FALSE)</f>
        <v>#N/A</v>
      </c>
      <c r="D167" s="25" t="e">
        <f ca="1">VLOOKUP(D159,OFFSET(Pairings!$D$2,($B167-1)*gamesPerRound,0,gamesPerRound,2),2,FALSE)</f>
        <v>#N/A</v>
      </c>
      <c r="E167" s="25" t="e">
        <f ca="1">VLOOKUP(E159,OFFSET(Pairings!$D$2,($B167-1)*gamesPerRound,0,gamesPerRound,2),2,FALSE)</f>
        <v>#N/A</v>
      </c>
      <c r="F167" s="25" t="e">
        <f ca="1">VLOOKUP(F159,OFFSET(Pairings!$D$2,($B167-1)*gamesPerRound,0,gamesPerRound,2),2,FALSE)</f>
        <v>#N/A</v>
      </c>
      <c r="G167" s="25" t="e">
        <f ca="1">VLOOKUP(G159,OFFSET(Pairings!$D$2,($B167-1)*gamesPerRound,0,gamesPerRound,2),2,FALSE)</f>
        <v>#N/A</v>
      </c>
      <c r="H167" s="25" t="e">
        <f ca="1">VLOOKUP(H159,OFFSET(Pairings!$D$2,($B167-1)*gamesPerRound,0,gamesPerRound,2),2,FALSE)</f>
        <v>#N/A</v>
      </c>
      <c r="I167" s="25" t="e">
        <f ca="1">VLOOKUP(I159,OFFSET(Pairings!$D$2,($B167-1)*gamesPerRound,0,gamesPerRound,2),2,FALSE)</f>
        <v>#N/A</v>
      </c>
      <c r="J167" s="25" t="e">
        <f ca="1">VLOOKUP(J159,OFFSET(Pairings!$D$2,($B167-1)*gamesPerRound,0,gamesPerRound,2),2,FALSE)</f>
        <v>#N/A</v>
      </c>
      <c r="K167" s="25" t="e">
        <f ca="1">VLOOKUP(K159,OFFSET(Pairings!$D$2,($B167-1)*gamesPerRound,0,gamesPerRound,2),2,FALSE)</f>
        <v>#N/A</v>
      </c>
      <c r="L167" s="25" t="e">
        <f ca="1">VLOOKUP(L159,OFFSET(Pairings!$D$2,($B167-1)*gamesPerRound,0,gamesPerRound,2),2,FALSE)</f>
        <v>#N/A</v>
      </c>
    </row>
    <row r="168" spans="1:13" ht="15.75" hidden="1" customHeight="1" x14ac:dyDescent="0.3">
      <c r="B168" s="7">
        <v>2</v>
      </c>
      <c r="C168" s="25" t="e">
        <f ca="1">VLOOKUP(C159,OFFSET(Pairings!$E$2,($B168-1)*gamesPerRound,0,gamesPerRound,4),4,FALSE)</f>
        <v>#N/A</v>
      </c>
      <c r="D168" s="25" t="e">
        <f ca="1">VLOOKUP(D159,OFFSET(Pairings!$E$2,($B168-1)*gamesPerRound,0,gamesPerRound,4),4,FALSE)</f>
        <v>#N/A</v>
      </c>
      <c r="E168" s="25" t="e">
        <f ca="1">VLOOKUP(E159,OFFSET(Pairings!$E$2,($B168-1)*gamesPerRound,0,gamesPerRound,4),4,FALSE)</f>
        <v>#N/A</v>
      </c>
      <c r="F168" s="25" t="e">
        <f ca="1">VLOOKUP(F159,OFFSET(Pairings!$E$2,($B168-1)*gamesPerRound,0,gamesPerRound,4),4,FALSE)</f>
        <v>#N/A</v>
      </c>
      <c r="G168" s="25" t="e">
        <f ca="1">VLOOKUP(G159,OFFSET(Pairings!$E$2,($B168-1)*gamesPerRound,0,gamesPerRound,4),4,FALSE)</f>
        <v>#N/A</v>
      </c>
      <c r="H168" s="25" t="e">
        <f ca="1">VLOOKUP(H159,OFFSET(Pairings!$E$2,($B168-1)*gamesPerRound,0,gamesPerRound,4),4,FALSE)</f>
        <v>#N/A</v>
      </c>
      <c r="I168" s="25" t="e">
        <f ca="1">VLOOKUP(I159,OFFSET(Pairings!$E$2,($B168-1)*gamesPerRound,0,gamesPerRound,4),4,FALSE)</f>
        <v>#N/A</v>
      </c>
      <c r="J168" s="25" t="e">
        <f ca="1">VLOOKUP(J159,OFFSET(Pairings!$E$2,($B168-1)*gamesPerRound,0,gamesPerRound,4),4,FALSE)</f>
        <v>#N/A</v>
      </c>
      <c r="K168" s="25" t="e">
        <f ca="1">VLOOKUP(K159,OFFSET(Pairings!$E$2,($B168-1)*gamesPerRound,0,gamesPerRound,4),4,FALSE)</f>
        <v>#N/A</v>
      </c>
      <c r="L168" s="25" t="e">
        <f ca="1">VLOOKUP(L159,OFFSET(Pairings!$E$2,($B168-1)*gamesPerRound,0,gamesPerRound,4),4,FALSE)</f>
        <v>#N/A</v>
      </c>
    </row>
    <row r="169" spans="1:13" ht="15.65" hidden="1" customHeight="1" x14ac:dyDescent="0.3">
      <c r="B169" s="7">
        <v>3</v>
      </c>
      <c r="C169" s="25" t="e">
        <f ca="1">VLOOKUP(C159,OFFSET(Pairings!$D$2,($B169-1)*gamesPerRound,0,gamesPerRound,2),2,FALSE)</f>
        <v>#N/A</v>
      </c>
      <c r="D169" s="25" t="e">
        <f ca="1">VLOOKUP(D159,OFFSET(Pairings!$D$2,($B169-1)*gamesPerRound,0,gamesPerRound,2),2,FALSE)</f>
        <v>#N/A</v>
      </c>
      <c r="E169" s="25" t="e">
        <f ca="1">VLOOKUP(E159,OFFSET(Pairings!$D$2,($B169-1)*gamesPerRound,0,gamesPerRound,2),2,FALSE)</f>
        <v>#N/A</v>
      </c>
      <c r="F169" s="25" t="e">
        <f ca="1">VLOOKUP(F159,OFFSET(Pairings!$D$2,($B169-1)*gamesPerRound,0,gamesPerRound,2),2,FALSE)</f>
        <v>#N/A</v>
      </c>
      <c r="G169" s="25" t="e">
        <f ca="1">VLOOKUP(G159,OFFSET(Pairings!$D$2,($B169-1)*gamesPerRound,0,gamesPerRound,2),2,FALSE)</f>
        <v>#N/A</v>
      </c>
      <c r="H169" s="25" t="e">
        <f ca="1">VLOOKUP(H159,OFFSET(Pairings!$D$2,($B169-1)*gamesPerRound,0,gamesPerRound,2),2,FALSE)</f>
        <v>#N/A</v>
      </c>
      <c r="I169" s="25" t="e">
        <f ca="1">VLOOKUP(I159,OFFSET(Pairings!$D$2,($B169-1)*gamesPerRound,0,gamesPerRound,2),2,FALSE)</f>
        <v>#N/A</v>
      </c>
      <c r="J169" s="25" t="e">
        <f ca="1">VLOOKUP(J159,OFFSET(Pairings!$D$2,($B169-1)*gamesPerRound,0,gamesPerRound,2),2,FALSE)</f>
        <v>#N/A</v>
      </c>
      <c r="K169" s="25" t="e">
        <f ca="1">VLOOKUP(K159,OFFSET(Pairings!$D$2,($B169-1)*gamesPerRound,0,gamesPerRound,2),2,FALSE)</f>
        <v>#N/A</v>
      </c>
      <c r="L169" s="25" t="e">
        <f ca="1">VLOOKUP(L159,OFFSET(Pairings!$D$2,($B169-1)*gamesPerRound,0,gamesPerRound,2),2,FALSE)</f>
        <v>#N/A</v>
      </c>
    </row>
    <row r="170" spans="1:13" ht="15.65" hidden="1" customHeight="1" x14ac:dyDescent="0.3">
      <c r="B170" s="7">
        <v>3</v>
      </c>
      <c r="C170" s="25" t="e">
        <f ca="1">VLOOKUP(C159,OFFSET(Pairings!$E$2,($B170-1)*gamesPerRound,0,gamesPerRound,4),4,FALSE)</f>
        <v>#N/A</v>
      </c>
      <c r="D170" s="25" t="e">
        <f ca="1">VLOOKUP(D159,OFFSET(Pairings!$E$2,($B170-1)*gamesPerRound,0,gamesPerRound,4),4,FALSE)</f>
        <v>#N/A</v>
      </c>
      <c r="E170" s="25" t="e">
        <f ca="1">VLOOKUP(E159,OFFSET(Pairings!$E$2,($B170-1)*gamesPerRound,0,gamesPerRound,4),4,FALSE)</f>
        <v>#N/A</v>
      </c>
      <c r="F170" s="25" t="e">
        <f ca="1">VLOOKUP(F159,OFFSET(Pairings!$E$2,($B170-1)*gamesPerRound,0,gamesPerRound,4),4,FALSE)</f>
        <v>#N/A</v>
      </c>
      <c r="G170" s="25" t="e">
        <f ca="1">VLOOKUP(G159,OFFSET(Pairings!$E$2,($B170-1)*gamesPerRound,0,gamesPerRound,4),4,FALSE)</f>
        <v>#N/A</v>
      </c>
      <c r="H170" s="25" t="e">
        <f ca="1">VLOOKUP(H159,OFFSET(Pairings!$E$2,($B170-1)*gamesPerRound,0,gamesPerRound,4),4,FALSE)</f>
        <v>#N/A</v>
      </c>
      <c r="I170" s="25" t="e">
        <f ca="1">VLOOKUP(I159,OFFSET(Pairings!$E$2,($B170-1)*gamesPerRound,0,gamesPerRound,4),4,FALSE)</f>
        <v>#N/A</v>
      </c>
      <c r="J170" s="25" t="e">
        <f ca="1">VLOOKUP(J159,OFFSET(Pairings!$E$2,($B170-1)*gamesPerRound,0,gamesPerRound,4),4,FALSE)</f>
        <v>#N/A</v>
      </c>
      <c r="K170" s="25" t="e">
        <f ca="1">VLOOKUP(K159,OFFSET(Pairings!$E$2,($B170-1)*gamesPerRound,0,gamesPerRound,4),4,FALSE)</f>
        <v>#N/A</v>
      </c>
      <c r="L170" s="25" t="e">
        <f ca="1">VLOOKUP(L159,OFFSET(Pairings!$E$2,($B170-1)*gamesPerRound,0,gamesPerRound,4),4,FALSE)</f>
        <v>#N/A</v>
      </c>
    </row>
    <row r="171" spans="1:13" ht="15.5" thickBot="1" x14ac:dyDescent="0.35"/>
    <row r="172" spans="1:13" s="9" customFormat="1" ht="15.5" thickBot="1" x14ac:dyDescent="0.35">
      <c r="A172" s="9" t="s">
        <v>20</v>
      </c>
      <c r="B172" s="10">
        <f>VLOOKUP(A172,TeamLookup,2,FALSE)</f>
        <v>0</v>
      </c>
      <c r="C172" s="11" t="str">
        <f t="shared" ref="C172:L172" si="65">$A172&amp;"."&amp;TEXT(C$1,"00")</f>
        <v>N.01</v>
      </c>
      <c r="D172" s="12" t="str">
        <f t="shared" si="65"/>
        <v>N.02</v>
      </c>
      <c r="E172" s="12" t="str">
        <f t="shared" si="65"/>
        <v>N.03</v>
      </c>
      <c r="F172" s="12" t="str">
        <f t="shared" si="65"/>
        <v>N.04</v>
      </c>
      <c r="G172" s="12" t="str">
        <f t="shared" si="65"/>
        <v>N.05</v>
      </c>
      <c r="H172" s="12" t="str">
        <f t="shared" si="65"/>
        <v>N.06</v>
      </c>
      <c r="I172" s="12" t="str">
        <f t="shared" si="65"/>
        <v>N.07</v>
      </c>
      <c r="J172" s="12" t="str">
        <f t="shared" si="65"/>
        <v>N.08</v>
      </c>
      <c r="K172" s="12" t="str">
        <f t="shared" si="65"/>
        <v>N.09</v>
      </c>
      <c r="L172" s="12" t="str">
        <f t="shared" si="65"/>
        <v>N.10</v>
      </c>
      <c r="M172" s="13" t="s">
        <v>21</v>
      </c>
    </row>
    <row r="173" spans="1:13" ht="9" customHeight="1" x14ac:dyDescent="0.3">
      <c r="C173" s="14" t="str">
        <f t="shared" ref="C173:L173" ca="1" si="66">IF(ISNA(C178),"B","W")</f>
        <v>B</v>
      </c>
      <c r="D173" s="15" t="str">
        <f t="shared" ca="1" si="66"/>
        <v>B</v>
      </c>
      <c r="E173" s="15" t="str">
        <f t="shared" ca="1" si="66"/>
        <v>B</v>
      </c>
      <c r="F173" s="15" t="str">
        <f t="shared" ca="1" si="66"/>
        <v>B</v>
      </c>
      <c r="G173" s="15" t="str">
        <f t="shared" ca="1" si="66"/>
        <v>B</v>
      </c>
      <c r="H173" s="15" t="str">
        <f t="shared" ca="1" si="66"/>
        <v>B</v>
      </c>
      <c r="I173" s="15" t="str">
        <f t="shared" ca="1" si="66"/>
        <v>B</v>
      </c>
      <c r="J173" s="15" t="str">
        <f t="shared" ca="1" si="66"/>
        <v>B</v>
      </c>
      <c r="K173" s="15" t="str">
        <f t="shared" ca="1" si="66"/>
        <v>B</v>
      </c>
      <c r="L173" s="15" t="str">
        <f t="shared" ca="1" si="66"/>
        <v>B</v>
      </c>
      <c r="M173" s="16"/>
    </row>
    <row r="174" spans="1:13" x14ac:dyDescent="0.3">
      <c r="B174" s="7" t="s">
        <v>22</v>
      </c>
      <c r="C174" s="17" t="e">
        <f t="shared" ref="C174:L174" ca="1" si="67">IF(ISNA(C178),C179,C178)</f>
        <v>#N/A</v>
      </c>
      <c r="D174" s="18" t="e">
        <f t="shared" ca="1" si="67"/>
        <v>#N/A</v>
      </c>
      <c r="E174" s="18" t="e">
        <f t="shared" ca="1" si="67"/>
        <v>#N/A</v>
      </c>
      <c r="F174" s="18" t="e">
        <f t="shared" ca="1" si="67"/>
        <v>#N/A</v>
      </c>
      <c r="G174" s="18" t="e">
        <f t="shared" ca="1" si="67"/>
        <v>#N/A</v>
      </c>
      <c r="H174" s="18" t="e">
        <f t="shared" ca="1" si="67"/>
        <v>#N/A</v>
      </c>
      <c r="I174" s="18" t="e">
        <f t="shared" ca="1" si="67"/>
        <v>#N/A</v>
      </c>
      <c r="J174" s="18" t="e">
        <f t="shared" ca="1" si="67"/>
        <v>#N/A</v>
      </c>
      <c r="K174" s="18" t="e">
        <f t="shared" ca="1" si="67"/>
        <v>#N/A</v>
      </c>
      <c r="L174" s="18" t="e">
        <f t="shared" ca="1" si="67"/>
        <v>#N/A</v>
      </c>
      <c r="M174" s="19"/>
    </row>
    <row r="175" spans="1:13" ht="9" customHeight="1" x14ac:dyDescent="0.3">
      <c r="C175" s="20" t="str">
        <f t="shared" ref="C175:L175" ca="1" si="68">IF(ISNA(C180),"B","W")</f>
        <v>B</v>
      </c>
      <c r="D175" s="21" t="str">
        <f t="shared" ca="1" si="68"/>
        <v>B</v>
      </c>
      <c r="E175" s="21" t="str">
        <f t="shared" ca="1" si="68"/>
        <v>B</v>
      </c>
      <c r="F175" s="21" t="str">
        <f t="shared" ca="1" si="68"/>
        <v>B</v>
      </c>
      <c r="G175" s="21" t="str">
        <f t="shared" ca="1" si="68"/>
        <v>B</v>
      </c>
      <c r="H175" s="21" t="str">
        <f t="shared" ca="1" si="68"/>
        <v>B</v>
      </c>
      <c r="I175" s="21" t="str">
        <f t="shared" ca="1" si="68"/>
        <v>B</v>
      </c>
      <c r="J175" s="21" t="str">
        <f t="shared" ca="1" si="68"/>
        <v>B</v>
      </c>
      <c r="K175" s="21" t="str">
        <f t="shared" ca="1" si="68"/>
        <v>B</v>
      </c>
      <c r="L175" s="21" t="str">
        <f t="shared" ca="1" si="68"/>
        <v>B</v>
      </c>
      <c r="M175" s="16"/>
    </row>
    <row r="176" spans="1:13" ht="15.5" thickBot="1" x14ac:dyDescent="0.35">
      <c r="B176" s="7" t="s">
        <v>23</v>
      </c>
      <c r="C176" s="17" t="e">
        <f t="shared" ref="C176:L176" ca="1" si="69">IF(ISNA(C180),C181,C180)</f>
        <v>#N/A</v>
      </c>
      <c r="D176" s="18" t="e">
        <f t="shared" ca="1" si="69"/>
        <v>#N/A</v>
      </c>
      <c r="E176" s="18" t="e">
        <f t="shared" ca="1" si="69"/>
        <v>#N/A</v>
      </c>
      <c r="F176" s="18" t="e">
        <f t="shared" ca="1" si="69"/>
        <v>#N/A</v>
      </c>
      <c r="G176" s="18" t="e">
        <f t="shared" ca="1" si="69"/>
        <v>#N/A</v>
      </c>
      <c r="H176" s="18" t="e">
        <f t="shared" ca="1" si="69"/>
        <v>#N/A</v>
      </c>
      <c r="I176" s="18" t="e">
        <f t="shared" ca="1" si="69"/>
        <v>#N/A</v>
      </c>
      <c r="J176" s="18" t="e">
        <f t="shared" ca="1" si="69"/>
        <v>#N/A</v>
      </c>
      <c r="K176" s="18" t="e">
        <f t="shared" ca="1" si="69"/>
        <v>#N/A</v>
      </c>
      <c r="L176" s="18" t="e">
        <f t="shared" ca="1" si="69"/>
        <v>#N/A</v>
      </c>
      <c r="M176" s="19"/>
    </row>
    <row r="177" spans="1:13" ht="18.649999999999999" customHeight="1" thickBot="1" x14ac:dyDescent="0.35">
      <c r="B177" s="7" t="s">
        <v>21</v>
      </c>
      <c r="C177" s="22"/>
      <c r="D177" s="23"/>
      <c r="E177" s="23"/>
      <c r="F177" s="23"/>
      <c r="G177" s="23"/>
      <c r="H177" s="23"/>
      <c r="I177" s="23"/>
      <c r="J177" s="23"/>
      <c r="K177" s="23"/>
      <c r="L177" s="23"/>
      <c r="M177" s="24"/>
    </row>
    <row r="178" spans="1:13" ht="5.15" hidden="1" customHeight="1" x14ac:dyDescent="0.3">
      <c r="B178" s="7">
        <v>1</v>
      </c>
      <c r="C178" s="25" t="e">
        <f ca="1">VLOOKUP(C172,OFFSET(Pairings!$D$2,($B178-1)*gamesPerRound,0,gamesPerRound,2),2,FALSE)</f>
        <v>#N/A</v>
      </c>
      <c r="D178" s="25" t="e">
        <f ca="1">VLOOKUP(D172,OFFSET(Pairings!$D$2,($B178-1)*gamesPerRound,0,gamesPerRound,2),2,FALSE)</f>
        <v>#N/A</v>
      </c>
      <c r="E178" s="25" t="e">
        <f ca="1">VLOOKUP(E172,OFFSET(Pairings!$D$2,($B178-1)*gamesPerRound,0,gamesPerRound,2),2,FALSE)</f>
        <v>#N/A</v>
      </c>
      <c r="F178" s="25" t="e">
        <f ca="1">VLOOKUP(F172,OFFSET(Pairings!$D$2,($B178-1)*gamesPerRound,0,gamesPerRound,2),2,FALSE)</f>
        <v>#N/A</v>
      </c>
      <c r="G178" s="25" t="e">
        <f ca="1">VLOOKUP(G172,OFFSET(Pairings!$D$2,($B178-1)*gamesPerRound,0,gamesPerRound,2),2,FALSE)</f>
        <v>#N/A</v>
      </c>
      <c r="H178" s="25" t="e">
        <f ca="1">VLOOKUP(H172,OFFSET(Pairings!$D$2,($B178-1)*gamesPerRound,0,gamesPerRound,2),2,FALSE)</f>
        <v>#N/A</v>
      </c>
      <c r="I178" s="25" t="e">
        <f ca="1">VLOOKUP(I172,OFFSET(Pairings!$D$2,($B178-1)*gamesPerRound,0,gamesPerRound,2),2,FALSE)</f>
        <v>#N/A</v>
      </c>
      <c r="J178" s="25" t="e">
        <f ca="1">VLOOKUP(J172,OFFSET(Pairings!$D$2,($B178-1)*gamesPerRound,0,gamesPerRound,2),2,FALSE)</f>
        <v>#N/A</v>
      </c>
      <c r="K178" s="25" t="e">
        <f ca="1">VLOOKUP(K172,OFFSET(Pairings!$D$2,($B178-1)*gamesPerRound,0,gamesPerRound,2),2,FALSE)</f>
        <v>#N/A</v>
      </c>
      <c r="L178" s="25" t="e">
        <f ca="1">VLOOKUP(L172,OFFSET(Pairings!$D$2,($B178-1)*gamesPerRound,0,gamesPerRound,2),2,FALSE)</f>
        <v>#N/A</v>
      </c>
    </row>
    <row r="179" spans="1:13" ht="5.15" hidden="1" customHeight="1" x14ac:dyDescent="0.3">
      <c r="B179" s="7">
        <v>1</v>
      </c>
      <c r="C179" s="25" t="e">
        <f ca="1">VLOOKUP(C172,OFFSET(Pairings!$E$2,($B179-1)*gamesPerRound,0,gamesPerRound,4),4,FALSE)</f>
        <v>#N/A</v>
      </c>
      <c r="D179" s="25" t="e">
        <f ca="1">VLOOKUP(D172,OFFSET(Pairings!$E$2,($B179-1)*gamesPerRound,0,gamesPerRound,4),4,FALSE)</f>
        <v>#N/A</v>
      </c>
      <c r="E179" s="25" t="e">
        <f ca="1">VLOOKUP(E172,OFFSET(Pairings!$E$2,($B179-1)*gamesPerRound,0,gamesPerRound,4),4,FALSE)</f>
        <v>#N/A</v>
      </c>
      <c r="F179" s="25" t="e">
        <f ca="1">VLOOKUP(F172,OFFSET(Pairings!$E$2,($B179-1)*gamesPerRound,0,gamesPerRound,4),4,FALSE)</f>
        <v>#N/A</v>
      </c>
      <c r="G179" s="25" t="e">
        <f ca="1">VLOOKUP(G172,OFFSET(Pairings!$E$2,($B179-1)*gamesPerRound,0,gamesPerRound,4),4,FALSE)</f>
        <v>#N/A</v>
      </c>
      <c r="H179" s="25" t="e">
        <f ca="1">VLOOKUP(H172,OFFSET(Pairings!$E$2,($B179-1)*gamesPerRound,0,gamesPerRound,4),4,FALSE)</f>
        <v>#N/A</v>
      </c>
      <c r="I179" s="25" t="e">
        <f ca="1">VLOOKUP(I172,OFFSET(Pairings!$E$2,($B179-1)*gamesPerRound,0,gamesPerRound,4),4,FALSE)</f>
        <v>#N/A</v>
      </c>
      <c r="J179" s="25" t="e">
        <f ca="1">VLOOKUP(J172,OFFSET(Pairings!$E$2,($B179-1)*gamesPerRound,0,gamesPerRound,4),4,FALSE)</f>
        <v>#N/A</v>
      </c>
      <c r="K179" s="25" t="e">
        <f ca="1">VLOOKUP(K172,OFFSET(Pairings!$E$2,($B179-1)*gamesPerRound,0,gamesPerRound,4),4,FALSE)</f>
        <v>#N/A</v>
      </c>
      <c r="L179" s="25" t="e">
        <f ca="1">VLOOKUP(L172,OFFSET(Pairings!$E$2,($B179-1)*gamesPerRound,0,gamesPerRound,4),4,FALSE)</f>
        <v>#N/A</v>
      </c>
    </row>
    <row r="180" spans="1:13" ht="5.15" hidden="1" customHeight="1" x14ac:dyDescent="0.3">
      <c r="B180" s="7">
        <v>2</v>
      </c>
      <c r="C180" s="25" t="e">
        <f ca="1">VLOOKUP(C172,OFFSET(Pairings!$D$2,($B180-1)*gamesPerRound,0,gamesPerRound,2),2,FALSE)</f>
        <v>#N/A</v>
      </c>
      <c r="D180" s="25" t="e">
        <f ca="1">VLOOKUP(D172,OFFSET(Pairings!$D$2,($B180-1)*gamesPerRound,0,gamesPerRound,2),2,FALSE)</f>
        <v>#N/A</v>
      </c>
      <c r="E180" s="25" t="e">
        <f ca="1">VLOOKUP(E172,OFFSET(Pairings!$D$2,($B180-1)*gamesPerRound,0,gamesPerRound,2),2,FALSE)</f>
        <v>#N/A</v>
      </c>
      <c r="F180" s="25" t="e">
        <f ca="1">VLOOKUP(F172,OFFSET(Pairings!$D$2,($B180-1)*gamesPerRound,0,gamesPerRound,2),2,FALSE)</f>
        <v>#N/A</v>
      </c>
      <c r="G180" s="25" t="e">
        <f ca="1">VLOOKUP(G172,OFFSET(Pairings!$D$2,($B180-1)*gamesPerRound,0,gamesPerRound,2),2,FALSE)</f>
        <v>#N/A</v>
      </c>
      <c r="H180" s="25" t="e">
        <f ca="1">VLOOKUP(H172,OFFSET(Pairings!$D$2,($B180-1)*gamesPerRound,0,gamesPerRound,2),2,FALSE)</f>
        <v>#N/A</v>
      </c>
      <c r="I180" s="25" t="e">
        <f ca="1">VLOOKUP(I172,OFFSET(Pairings!$D$2,($B180-1)*gamesPerRound,0,gamesPerRound,2),2,FALSE)</f>
        <v>#N/A</v>
      </c>
      <c r="J180" s="25" t="e">
        <f ca="1">VLOOKUP(J172,OFFSET(Pairings!$D$2,($B180-1)*gamesPerRound,0,gamesPerRound,2),2,FALSE)</f>
        <v>#N/A</v>
      </c>
      <c r="K180" s="25" t="e">
        <f ca="1">VLOOKUP(K172,OFFSET(Pairings!$D$2,($B180-1)*gamesPerRound,0,gamesPerRound,2),2,FALSE)</f>
        <v>#N/A</v>
      </c>
      <c r="L180" s="25" t="e">
        <f ca="1">VLOOKUP(L172,OFFSET(Pairings!$D$2,($B180-1)*gamesPerRound,0,gamesPerRound,2),2,FALSE)</f>
        <v>#N/A</v>
      </c>
    </row>
    <row r="181" spans="1:13" ht="5.15" hidden="1" customHeight="1" x14ac:dyDescent="0.3">
      <c r="B181" s="7">
        <v>2</v>
      </c>
      <c r="C181" s="25" t="e">
        <f ca="1">VLOOKUP(C172,OFFSET(Pairings!$E$2,($B181-1)*gamesPerRound,0,gamesPerRound,4),4,FALSE)</f>
        <v>#N/A</v>
      </c>
      <c r="D181" s="25" t="e">
        <f ca="1">VLOOKUP(D172,OFFSET(Pairings!$E$2,($B181-1)*gamesPerRound,0,gamesPerRound,4),4,FALSE)</f>
        <v>#N/A</v>
      </c>
      <c r="E181" s="25" t="e">
        <f ca="1">VLOOKUP(E172,OFFSET(Pairings!$E$2,($B181-1)*gamesPerRound,0,gamesPerRound,4),4,FALSE)</f>
        <v>#N/A</v>
      </c>
      <c r="F181" s="25" t="e">
        <f ca="1">VLOOKUP(F172,OFFSET(Pairings!$E$2,($B181-1)*gamesPerRound,0,gamesPerRound,4),4,FALSE)</f>
        <v>#N/A</v>
      </c>
      <c r="G181" s="25" t="e">
        <f ca="1">VLOOKUP(G172,OFFSET(Pairings!$E$2,($B181-1)*gamesPerRound,0,gamesPerRound,4),4,FALSE)</f>
        <v>#N/A</v>
      </c>
      <c r="H181" s="25" t="e">
        <f ca="1">VLOOKUP(H172,OFFSET(Pairings!$E$2,($B181-1)*gamesPerRound,0,gamesPerRound,4),4,FALSE)</f>
        <v>#N/A</v>
      </c>
      <c r="I181" s="25" t="e">
        <f ca="1">VLOOKUP(I172,OFFSET(Pairings!$E$2,($B181-1)*gamesPerRound,0,gamesPerRound,4),4,FALSE)</f>
        <v>#N/A</v>
      </c>
      <c r="J181" s="25" t="e">
        <f ca="1">VLOOKUP(J172,OFFSET(Pairings!$E$2,($B181-1)*gamesPerRound,0,gamesPerRound,4),4,FALSE)</f>
        <v>#N/A</v>
      </c>
      <c r="K181" s="25" t="e">
        <f ca="1">VLOOKUP(K172,OFFSET(Pairings!$E$2,($B181-1)*gamesPerRound,0,gamesPerRound,4),4,FALSE)</f>
        <v>#N/A</v>
      </c>
      <c r="L181" s="25" t="e">
        <f ca="1">VLOOKUP(L172,OFFSET(Pairings!$E$2,($B181-1)*gamesPerRound,0,gamesPerRound,4),4,FALSE)</f>
        <v>#N/A</v>
      </c>
    </row>
    <row r="182" spans="1:13" ht="5.15" hidden="1" customHeight="1" x14ac:dyDescent="0.3">
      <c r="B182" s="7">
        <v>3</v>
      </c>
      <c r="C182" s="25" t="e">
        <f ca="1">VLOOKUP(C172,OFFSET(Pairings!$D$2,($B182-1)*gamesPerRound,0,gamesPerRound,2),2,FALSE)</f>
        <v>#N/A</v>
      </c>
      <c r="D182" s="25" t="e">
        <f ca="1">VLOOKUP(D172,OFFSET(Pairings!$D$2,($B182-1)*gamesPerRound,0,gamesPerRound,2),2,FALSE)</f>
        <v>#N/A</v>
      </c>
      <c r="E182" s="25" t="e">
        <f ca="1">VLOOKUP(E172,OFFSET(Pairings!$D$2,($B182-1)*gamesPerRound,0,gamesPerRound,2),2,FALSE)</f>
        <v>#N/A</v>
      </c>
      <c r="F182" s="25" t="e">
        <f ca="1">VLOOKUP(F172,OFFSET(Pairings!$D$2,($B182-1)*gamesPerRound,0,gamesPerRound,2),2,FALSE)</f>
        <v>#N/A</v>
      </c>
      <c r="G182" s="25" t="e">
        <f ca="1">VLOOKUP(G172,OFFSET(Pairings!$D$2,($B182-1)*gamesPerRound,0,gamesPerRound,2),2,FALSE)</f>
        <v>#N/A</v>
      </c>
      <c r="H182" s="25" t="e">
        <f ca="1">VLOOKUP(H172,OFFSET(Pairings!$D$2,($B182-1)*gamesPerRound,0,gamesPerRound,2),2,FALSE)</f>
        <v>#N/A</v>
      </c>
      <c r="I182" s="25" t="e">
        <f ca="1">VLOOKUP(I172,OFFSET(Pairings!$D$2,($B182-1)*gamesPerRound,0,gamesPerRound,2),2,FALSE)</f>
        <v>#N/A</v>
      </c>
      <c r="J182" s="25" t="e">
        <f ca="1">VLOOKUP(J172,OFFSET(Pairings!$D$2,($B182-1)*gamesPerRound,0,gamesPerRound,2),2,FALSE)</f>
        <v>#N/A</v>
      </c>
      <c r="K182" s="25" t="e">
        <f ca="1">VLOOKUP(K172,OFFSET(Pairings!$D$2,($B182-1)*gamesPerRound,0,gamesPerRound,2),2,FALSE)</f>
        <v>#N/A</v>
      </c>
      <c r="L182" s="25" t="e">
        <f ca="1">VLOOKUP(L172,OFFSET(Pairings!$D$2,($B182-1)*gamesPerRound,0,gamesPerRound,2),2,FALSE)</f>
        <v>#N/A</v>
      </c>
    </row>
    <row r="183" spans="1:13" ht="5.15" hidden="1" customHeight="1" x14ac:dyDescent="0.3">
      <c r="B183" s="7">
        <v>3</v>
      </c>
      <c r="C183" s="25" t="e">
        <f ca="1">VLOOKUP(C172,OFFSET(Pairings!$E$2,($B183-1)*gamesPerRound,0,gamesPerRound,4),4,FALSE)</f>
        <v>#N/A</v>
      </c>
      <c r="D183" s="25" t="e">
        <f ca="1">VLOOKUP(D172,OFFSET(Pairings!$E$2,($B183-1)*gamesPerRound,0,gamesPerRound,4),4,FALSE)</f>
        <v>#N/A</v>
      </c>
      <c r="E183" s="25" t="e">
        <f ca="1">VLOOKUP(E172,OFFSET(Pairings!$E$2,($B183-1)*gamesPerRound,0,gamesPerRound,4),4,FALSE)</f>
        <v>#N/A</v>
      </c>
      <c r="F183" s="25" t="e">
        <f ca="1">VLOOKUP(F172,OFFSET(Pairings!$E$2,($B183-1)*gamesPerRound,0,gamesPerRound,4),4,FALSE)</f>
        <v>#N/A</v>
      </c>
      <c r="G183" s="25" t="e">
        <f ca="1">VLOOKUP(G172,OFFSET(Pairings!$E$2,($B183-1)*gamesPerRound,0,gamesPerRound,4),4,FALSE)</f>
        <v>#N/A</v>
      </c>
      <c r="H183" s="25" t="e">
        <f ca="1">VLOOKUP(H172,OFFSET(Pairings!$E$2,($B183-1)*gamesPerRound,0,gamesPerRound,4),4,FALSE)</f>
        <v>#N/A</v>
      </c>
      <c r="I183" s="25" t="e">
        <f ca="1">VLOOKUP(I172,OFFSET(Pairings!$E$2,($B183-1)*gamesPerRound,0,gamesPerRound,4),4,FALSE)</f>
        <v>#N/A</v>
      </c>
      <c r="J183" s="25" t="e">
        <f ca="1">VLOOKUP(J172,OFFSET(Pairings!$E$2,($B183-1)*gamesPerRound,0,gamesPerRound,4),4,FALSE)</f>
        <v>#N/A</v>
      </c>
      <c r="K183" s="25" t="e">
        <f ca="1">VLOOKUP(K172,OFFSET(Pairings!$E$2,($B183-1)*gamesPerRound,0,gamesPerRound,4),4,FALSE)</f>
        <v>#N/A</v>
      </c>
      <c r="L183" s="25" t="e">
        <f ca="1">VLOOKUP(L172,OFFSET(Pairings!$E$2,($B183-1)*gamesPerRound,0,gamesPerRound,4),4,FALSE)</f>
        <v>#N/A</v>
      </c>
    </row>
    <row r="184" spans="1:13" ht="18.649999999999999" customHeight="1" thickBot="1" x14ac:dyDescent="0.35"/>
    <row r="185" spans="1:13" s="9" customFormat="1" ht="15.5" thickBot="1" x14ac:dyDescent="0.35">
      <c r="A185" s="9" t="s">
        <v>186</v>
      </c>
      <c r="B185" s="10">
        <f>VLOOKUP(A185,TeamLookup,2,FALSE)</f>
        <v>0</v>
      </c>
      <c r="C185" s="11" t="str">
        <f t="shared" ref="C185:L185" si="70">$A185&amp;"."&amp;TEXT(C$1,"00")</f>
        <v>O.01</v>
      </c>
      <c r="D185" s="12" t="str">
        <f t="shared" si="70"/>
        <v>O.02</v>
      </c>
      <c r="E185" s="12" t="str">
        <f t="shared" si="70"/>
        <v>O.03</v>
      </c>
      <c r="F185" s="12" t="str">
        <f t="shared" si="70"/>
        <v>O.04</v>
      </c>
      <c r="G185" s="12" t="str">
        <f t="shared" si="70"/>
        <v>O.05</v>
      </c>
      <c r="H185" s="12" t="str">
        <f t="shared" si="70"/>
        <v>O.06</v>
      </c>
      <c r="I185" s="12" t="str">
        <f t="shared" si="70"/>
        <v>O.07</v>
      </c>
      <c r="J185" s="12" t="str">
        <f t="shared" si="70"/>
        <v>O.08</v>
      </c>
      <c r="K185" s="12" t="str">
        <f t="shared" si="70"/>
        <v>O.09</v>
      </c>
      <c r="L185" s="12" t="str">
        <f t="shared" si="70"/>
        <v>O.10</v>
      </c>
      <c r="M185" s="13" t="s">
        <v>21</v>
      </c>
    </row>
    <row r="186" spans="1:13" ht="9" customHeight="1" x14ac:dyDescent="0.3">
      <c r="C186" s="14" t="str">
        <f t="shared" ref="C186:L186" ca="1" si="71">IF(ISNA(C191),"B","W")</f>
        <v>B</v>
      </c>
      <c r="D186" s="15" t="str">
        <f t="shared" ca="1" si="71"/>
        <v>B</v>
      </c>
      <c r="E186" s="15" t="str">
        <f t="shared" ca="1" si="71"/>
        <v>B</v>
      </c>
      <c r="F186" s="15" t="str">
        <f t="shared" ca="1" si="71"/>
        <v>B</v>
      </c>
      <c r="G186" s="15" t="str">
        <f t="shared" ca="1" si="71"/>
        <v>B</v>
      </c>
      <c r="H186" s="15" t="str">
        <f t="shared" ca="1" si="71"/>
        <v>B</v>
      </c>
      <c r="I186" s="15" t="str">
        <f t="shared" ca="1" si="71"/>
        <v>B</v>
      </c>
      <c r="J186" s="15" t="str">
        <f t="shared" ca="1" si="71"/>
        <v>B</v>
      </c>
      <c r="K186" s="15" t="str">
        <f t="shared" ca="1" si="71"/>
        <v>B</v>
      </c>
      <c r="L186" s="15" t="str">
        <f t="shared" ca="1" si="71"/>
        <v>B</v>
      </c>
      <c r="M186" s="16"/>
    </row>
    <row r="187" spans="1:13" x14ac:dyDescent="0.3">
      <c r="B187" s="7" t="s">
        <v>22</v>
      </c>
      <c r="C187" s="17" t="e">
        <f t="shared" ref="C187:L187" ca="1" si="72">IF(ISNA(C191),C192,C191)</f>
        <v>#N/A</v>
      </c>
      <c r="D187" s="18" t="e">
        <f t="shared" ca="1" si="72"/>
        <v>#N/A</v>
      </c>
      <c r="E187" s="18" t="e">
        <f t="shared" ca="1" si="72"/>
        <v>#N/A</v>
      </c>
      <c r="F187" s="18" t="e">
        <f t="shared" ca="1" si="72"/>
        <v>#N/A</v>
      </c>
      <c r="G187" s="18" t="e">
        <f t="shared" ca="1" si="72"/>
        <v>#N/A</v>
      </c>
      <c r="H187" s="18" t="e">
        <f t="shared" ca="1" si="72"/>
        <v>#N/A</v>
      </c>
      <c r="I187" s="18" t="e">
        <f t="shared" ca="1" si="72"/>
        <v>#N/A</v>
      </c>
      <c r="J187" s="18" t="e">
        <f t="shared" ca="1" si="72"/>
        <v>#N/A</v>
      </c>
      <c r="K187" s="18" t="e">
        <f t="shared" ca="1" si="72"/>
        <v>#N/A</v>
      </c>
      <c r="L187" s="18" t="e">
        <f t="shared" ca="1" si="72"/>
        <v>#N/A</v>
      </c>
      <c r="M187" s="19"/>
    </row>
    <row r="188" spans="1:13" ht="9" customHeight="1" x14ac:dyDescent="0.3">
      <c r="C188" s="20" t="str">
        <f t="shared" ref="C188:L188" ca="1" si="73">IF(ISNA(C193),"B","W")</f>
        <v>B</v>
      </c>
      <c r="D188" s="21" t="str">
        <f t="shared" ca="1" si="73"/>
        <v>B</v>
      </c>
      <c r="E188" s="21" t="str">
        <f t="shared" ca="1" si="73"/>
        <v>B</v>
      </c>
      <c r="F188" s="21" t="str">
        <f t="shared" ca="1" si="73"/>
        <v>B</v>
      </c>
      <c r="G188" s="21" t="str">
        <f t="shared" ca="1" si="73"/>
        <v>B</v>
      </c>
      <c r="H188" s="21" t="str">
        <f t="shared" ca="1" si="73"/>
        <v>B</v>
      </c>
      <c r="I188" s="21" t="str">
        <f t="shared" ca="1" si="73"/>
        <v>B</v>
      </c>
      <c r="J188" s="21" t="str">
        <f t="shared" ca="1" si="73"/>
        <v>B</v>
      </c>
      <c r="K188" s="21" t="str">
        <f t="shared" ca="1" si="73"/>
        <v>B</v>
      </c>
      <c r="L188" s="21" t="str">
        <f t="shared" ca="1" si="73"/>
        <v>B</v>
      </c>
      <c r="M188" s="16"/>
    </row>
    <row r="189" spans="1:13" ht="15.5" thickBot="1" x14ac:dyDescent="0.35">
      <c r="B189" s="7" t="s">
        <v>23</v>
      </c>
      <c r="C189" s="17" t="e">
        <f t="shared" ref="C189:L189" ca="1" si="74">IF(ISNA(C193),C194,C193)</f>
        <v>#N/A</v>
      </c>
      <c r="D189" s="18" t="e">
        <f t="shared" ca="1" si="74"/>
        <v>#N/A</v>
      </c>
      <c r="E189" s="18" t="e">
        <f t="shared" ca="1" si="74"/>
        <v>#N/A</v>
      </c>
      <c r="F189" s="18" t="e">
        <f t="shared" ca="1" si="74"/>
        <v>#N/A</v>
      </c>
      <c r="G189" s="18" t="e">
        <f t="shared" ca="1" si="74"/>
        <v>#N/A</v>
      </c>
      <c r="H189" s="18" t="e">
        <f t="shared" ca="1" si="74"/>
        <v>#N/A</v>
      </c>
      <c r="I189" s="18" t="e">
        <f t="shared" ca="1" si="74"/>
        <v>#N/A</v>
      </c>
      <c r="J189" s="18" t="e">
        <f t="shared" ca="1" si="74"/>
        <v>#N/A</v>
      </c>
      <c r="K189" s="18" t="e">
        <f t="shared" ca="1" si="74"/>
        <v>#N/A</v>
      </c>
      <c r="L189" s="18" t="e">
        <f t="shared" ca="1" si="74"/>
        <v>#N/A</v>
      </c>
      <c r="M189" s="19"/>
    </row>
    <row r="190" spans="1:13" ht="18.649999999999999" customHeight="1" thickBot="1" x14ac:dyDescent="0.35">
      <c r="B190" s="7" t="s">
        <v>21</v>
      </c>
      <c r="C190" s="22"/>
      <c r="D190" s="23"/>
      <c r="E190" s="23"/>
      <c r="F190" s="23"/>
      <c r="G190" s="23"/>
      <c r="H190" s="23"/>
      <c r="I190" s="23"/>
      <c r="J190" s="23"/>
      <c r="K190" s="23"/>
      <c r="L190" s="23"/>
      <c r="M190" s="24"/>
    </row>
    <row r="191" spans="1:13" ht="5.15" hidden="1" customHeight="1" x14ac:dyDescent="0.3">
      <c r="B191" s="7">
        <v>1</v>
      </c>
      <c r="C191" s="25" t="e">
        <f ca="1">VLOOKUP(C185,OFFSET(Pairings!$D$2,($B191-1)*gamesPerRound,0,gamesPerRound,2),2,FALSE)</f>
        <v>#N/A</v>
      </c>
      <c r="D191" s="25" t="e">
        <f ca="1">VLOOKUP(D185,OFFSET(Pairings!$D$2,($B191-1)*gamesPerRound,0,gamesPerRound,2),2,FALSE)</f>
        <v>#N/A</v>
      </c>
      <c r="E191" s="25" t="e">
        <f ca="1">VLOOKUP(E185,OFFSET(Pairings!$D$2,($B191-1)*gamesPerRound,0,gamesPerRound,2),2,FALSE)</f>
        <v>#N/A</v>
      </c>
      <c r="F191" s="25" t="e">
        <f ca="1">VLOOKUP(F185,OFFSET(Pairings!$D$2,($B191-1)*gamesPerRound,0,gamesPerRound,2),2,FALSE)</f>
        <v>#N/A</v>
      </c>
      <c r="G191" s="25" t="e">
        <f ca="1">VLOOKUP(G185,OFFSET(Pairings!$D$2,($B191-1)*gamesPerRound,0,gamesPerRound,2),2,FALSE)</f>
        <v>#N/A</v>
      </c>
      <c r="H191" s="25" t="e">
        <f ca="1">VLOOKUP(H185,OFFSET(Pairings!$D$2,($B191-1)*gamesPerRound,0,gamesPerRound,2),2,FALSE)</f>
        <v>#N/A</v>
      </c>
      <c r="I191" s="25" t="e">
        <f ca="1">VLOOKUP(I185,OFFSET(Pairings!$D$2,($B191-1)*gamesPerRound,0,gamesPerRound,2),2,FALSE)</f>
        <v>#N/A</v>
      </c>
      <c r="J191" s="25" t="e">
        <f ca="1">VLOOKUP(J185,OFFSET(Pairings!$D$2,($B191-1)*gamesPerRound,0,gamesPerRound,2),2,FALSE)</f>
        <v>#N/A</v>
      </c>
      <c r="K191" s="25" t="e">
        <f ca="1">VLOOKUP(K185,OFFSET(Pairings!$D$2,($B191-1)*gamesPerRound,0,gamesPerRound,2),2,FALSE)</f>
        <v>#N/A</v>
      </c>
      <c r="L191" s="25" t="e">
        <f ca="1">VLOOKUP(L185,OFFSET(Pairings!$D$2,($B191-1)*gamesPerRound,0,gamesPerRound,2),2,FALSE)</f>
        <v>#N/A</v>
      </c>
    </row>
    <row r="192" spans="1:13" ht="5.15" hidden="1" customHeight="1" x14ac:dyDescent="0.3">
      <c r="B192" s="7">
        <v>1</v>
      </c>
      <c r="C192" s="25" t="e">
        <f ca="1">VLOOKUP(C185,OFFSET(Pairings!$E$2,($B192-1)*gamesPerRound,0,gamesPerRound,4),4,FALSE)</f>
        <v>#N/A</v>
      </c>
      <c r="D192" s="25" t="e">
        <f ca="1">VLOOKUP(D185,OFFSET(Pairings!$E$2,($B192-1)*gamesPerRound,0,gamesPerRound,4),4,FALSE)</f>
        <v>#N/A</v>
      </c>
      <c r="E192" s="25" t="e">
        <f ca="1">VLOOKUP(E185,OFFSET(Pairings!$E$2,($B192-1)*gamesPerRound,0,gamesPerRound,4),4,FALSE)</f>
        <v>#N/A</v>
      </c>
      <c r="F192" s="25" t="e">
        <f ca="1">VLOOKUP(F185,OFFSET(Pairings!$E$2,($B192-1)*gamesPerRound,0,gamesPerRound,4),4,FALSE)</f>
        <v>#N/A</v>
      </c>
      <c r="G192" s="25" t="e">
        <f ca="1">VLOOKUP(G185,OFFSET(Pairings!$E$2,($B192-1)*gamesPerRound,0,gamesPerRound,4),4,FALSE)</f>
        <v>#N/A</v>
      </c>
      <c r="H192" s="25" t="e">
        <f ca="1">VLOOKUP(H185,OFFSET(Pairings!$E$2,($B192-1)*gamesPerRound,0,gamesPerRound,4),4,FALSE)</f>
        <v>#N/A</v>
      </c>
      <c r="I192" s="25" t="e">
        <f ca="1">VLOOKUP(I185,OFFSET(Pairings!$E$2,($B192-1)*gamesPerRound,0,gamesPerRound,4),4,FALSE)</f>
        <v>#N/A</v>
      </c>
      <c r="J192" s="25" t="e">
        <f ca="1">VLOOKUP(J185,OFFSET(Pairings!$E$2,($B192-1)*gamesPerRound,0,gamesPerRound,4),4,FALSE)</f>
        <v>#N/A</v>
      </c>
      <c r="K192" s="25" t="e">
        <f ca="1">VLOOKUP(K185,OFFSET(Pairings!$E$2,($B192-1)*gamesPerRound,0,gamesPerRound,4),4,FALSE)</f>
        <v>#N/A</v>
      </c>
      <c r="L192" s="25" t="e">
        <f ca="1">VLOOKUP(L185,OFFSET(Pairings!$E$2,($B192-1)*gamesPerRound,0,gamesPerRound,4),4,FALSE)</f>
        <v>#N/A</v>
      </c>
    </row>
    <row r="193" spans="1:13" ht="5.15" hidden="1" customHeight="1" x14ac:dyDescent="0.3">
      <c r="B193" s="7">
        <v>2</v>
      </c>
      <c r="C193" s="25" t="e">
        <f ca="1">VLOOKUP(C185,OFFSET(Pairings!$D$2,($B193-1)*gamesPerRound,0,gamesPerRound,2),2,FALSE)</f>
        <v>#N/A</v>
      </c>
      <c r="D193" s="25" t="e">
        <f ca="1">VLOOKUP(D185,OFFSET(Pairings!$D$2,($B193-1)*gamesPerRound,0,gamesPerRound,2),2,FALSE)</f>
        <v>#N/A</v>
      </c>
      <c r="E193" s="25" t="e">
        <f ca="1">VLOOKUP(E185,OFFSET(Pairings!$D$2,($B193-1)*gamesPerRound,0,gamesPerRound,2),2,FALSE)</f>
        <v>#N/A</v>
      </c>
      <c r="F193" s="25" t="e">
        <f ca="1">VLOOKUP(F185,OFFSET(Pairings!$D$2,($B193-1)*gamesPerRound,0,gamesPerRound,2),2,FALSE)</f>
        <v>#N/A</v>
      </c>
      <c r="G193" s="25" t="e">
        <f ca="1">VLOOKUP(G185,OFFSET(Pairings!$D$2,($B193-1)*gamesPerRound,0,gamesPerRound,2),2,FALSE)</f>
        <v>#N/A</v>
      </c>
      <c r="H193" s="25" t="e">
        <f ca="1">VLOOKUP(H185,OFFSET(Pairings!$D$2,($B193-1)*gamesPerRound,0,gamesPerRound,2),2,FALSE)</f>
        <v>#N/A</v>
      </c>
      <c r="I193" s="25" t="e">
        <f ca="1">VLOOKUP(I185,OFFSET(Pairings!$D$2,($B193-1)*gamesPerRound,0,gamesPerRound,2),2,FALSE)</f>
        <v>#N/A</v>
      </c>
      <c r="J193" s="25" t="e">
        <f ca="1">VLOOKUP(J185,OFFSET(Pairings!$D$2,($B193-1)*gamesPerRound,0,gamesPerRound,2),2,FALSE)</f>
        <v>#N/A</v>
      </c>
      <c r="K193" s="25" t="e">
        <f ca="1">VLOOKUP(K185,OFFSET(Pairings!$D$2,($B193-1)*gamesPerRound,0,gamesPerRound,2),2,FALSE)</f>
        <v>#N/A</v>
      </c>
      <c r="L193" s="25" t="e">
        <f ca="1">VLOOKUP(L185,OFFSET(Pairings!$D$2,($B193-1)*gamesPerRound,0,gamesPerRound,2),2,FALSE)</f>
        <v>#N/A</v>
      </c>
    </row>
    <row r="194" spans="1:13" ht="5.15" hidden="1" customHeight="1" x14ac:dyDescent="0.3">
      <c r="B194" s="7">
        <v>2</v>
      </c>
      <c r="C194" s="25" t="e">
        <f ca="1">VLOOKUP(C185,OFFSET(Pairings!$E$2,($B194-1)*gamesPerRound,0,gamesPerRound,4),4,FALSE)</f>
        <v>#N/A</v>
      </c>
      <c r="D194" s="25" t="e">
        <f ca="1">VLOOKUP(D185,OFFSET(Pairings!$E$2,($B194-1)*gamesPerRound,0,gamesPerRound,4),4,FALSE)</f>
        <v>#N/A</v>
      </c>
      <c r="E194" s="25" t="e">
        <f ca="1">VLOOKUP(E185,OFFSET(Pairings!$E$2,($B194-1)*gamesPerRound,0,gamesPerRound,4),4,FALSE)</f>
        <v>#N/A</v>
      </c>
      <c r="F194" s="25" t="e">
        <f ca="1">VLOOKUP(F185,OFFSET(Pairings!$E$2,($B194-1)*gamesPerRound,0,gamesPerRound,4),4,FALSE)</f>
        <v>#N/A</v>
      </c>
      <c r="G194" s="25" t="e">
        <f ca="1">VLOOKUP(G185,OFFSET(Pairings!$E$2,($B194-1)*gamesPerRound,0,gamesPerRound,4),4,FALSE)</f>
        <v>#N/A</v>
      </c>
      <c r="H194" s="25" t="e">
        <f ca="1">VLOOKUP(H185,OFFSET(Pairings!$E$2,($B194-1)*gamesPerRound,0,gamesPerRound,4),4,FALSE)</f>
        <v>#N/A</v>
      </c>
      <c r="I194" s="25" t="e">
        <f ca="1">VLOOKUP(I185,OFFSET(Pairings!$E$2,($B194-1)*gamesPerRound,0,gamesPerRound,4),4,FALSE)</f>
        <v>#N/A</v>
      </c>
      <c r="J194" s="25" t="e">
        <f ca="1">VLOOKUP(J185,OFFSET(Pairings!$E$2,($B194-1)*gamesPerRound,0,gamesPerRound,4),4,FALSE)</f>
        <v>#N/A</v>
      </c>
      <c r="K194" s="25" t="e">
        <f ca="1">VLOOKUP(K185,OFFSET(Pairings!$E$2,($B194-1)*gamesPerRound,0,gamesPerRound,4),4,FALSE)</f>
        <v>#N/A</v>
      </c>
      <c r="L194" s="25" t="e">
        <f ca="1">VLOOKUP(L185,OFFSET(Pairings!$E$2,($B194-1)*gamesPerRound,0,gamesPerRound,4),4,FALSE)</f>
        <v>#N/A</v>
      </c>
    </row>
    <row r="195" spans="1:13" ht="5.15" hidden="1" customHeight="1" x14ac:dyDescent="0.3">
      <c r="B195" s="7">
        <v>3</v>
      </c>
      <c r="C195" s="25" t="e">
        <f ca="1">VLOOKUP(C185,OFFSET(Pairings!$D$2,($B195-1)*gamesPerRound,0,gamesPerRound,2),2,FALSE)</f>
        <v>#N/A</v>
      </c>
      <c r="D195" s="25" t="e">
        <f ca="1">VLOOKUP(D185,OFFSET(Pairings!$D$2,($B195-1)*gamesPerRound,0,gamesPerRound,2),2,FALSE)</f>
        <v>#N/A</v>
      </c>
      <c r="E195" s="25" t="e">
        <f ca="1">VLOOKUP(E185,OFFSET(Pairings!$D$2,($B195-1)*gamesPerRound,0,gamesPerRound,2),2,FALSE)</f>
        <v>#N/A</v>
      </c>
      <c r="F195" s="25" t="e">
        <f ca="1">VLOOKUP(F185,OFFSET(Pairings!$D$2,($B195-1)*gamesPerRound,0,gamesPerRound,2),2,FALSE)</f>
        <v>#N/A</v>
      </c>
      <c r="G195" s="25" t="e">
        <f ca="1">VLOOKUP(G185,OFFSET(Pairings!$D$2,($B195-1)*gamesPerRound,0,gamesPerRound,2),2,FALSE)</f>
        <v>#N/A</v>
      </c>
      <c r="H195" s="25" t="e">
        <f ca="1">VLOOKUP(H185,OFFSET(Pairings!$D$2,($B195-1)*gamesPerRound,0,gamesPerRound,2),2,FALSE)</f>
        <v>#N/A</v>
      </c>
      <c r="I195" s="25" t="e">
        <f ca="1">VLOOKUP(I185,OFFSET(Pairings!$D$2,($B195-1)*gamesPerRound,0,gamesPerRound,2),2,FALSE)</f>
        <v>#N/A</v>
      </c>
      <c r="J195" s="25" t="e">
        <f ca="1">VLOOKUP(J185,OFFSET(Pairings!$D$2,($B195-1)*gamesPerRound,0,gamesPerRound,2),2,FALSE)</f>
        <v>#N/A</v>
      </c>
      <c r="K195" s="25" t="e">
        <f ca="1">VLOOKUP(K185,OFFSET(Pairings!$D$2,($B195-1)*gamesPerRound,0,gamesPerRound,2),2,FALSE)</f>
        <v>#N/A</v>
      </c>
      <c r="L195" s="25" t="e">
        <f ca="1">VLOOKUP(L185,OFFSET(Pairings!$D$2,($B195-1)*gamesPerRound,0,gamesPerRound,2),2,FALSE)</f>
        <v>#N/A</v>
      </c>
    </row>
    <row r="196" spans="1:13" ht="5.15" hidden="1" customHeight="1" x14ac:dyDescent="0.3">
      <c r="B196" s="7">
        <v>3</v>
      </c>
      <c r="C196" s="25" t="e">
        <f ca="1">VLOOKUP(C185,OFFSET(Pairings!$E$2,($B196-1)*gamesPerRound,0,gamesPerRound,4),4,FALSE)</f>
        <v>#N/A</v>
      </c>
      <c r="D196" s="25" t="e">
        <f ca="1">VLOOKUP(D185,OFFSET(Pairings!$E$2,($B196-1)*gamesPerRound,0,gamesPerRound,4),4,FALSE)</f>
        <v>#N/A</v>
      </c>
      <c r="E196" s="25" t="e">
        <f ca="1">VLOOKUP(E185,OFFSET(Pairings!$E$2,($B196-1)*gamesPerRound,0,gamesPerRound,4),4,FALSE)</f>
        <v>#N/A</v>
      </c>
      <c r="F196" s="25" t="e">
        <f ca="1">VLOOKUP(F185,OFFSET(Pairings!$E$2,($B196-1)*gamesPerRound,0,gamesPerRound,4),4,FALSE)</f>
        <v>#N/A</v>
      </c>
      <c r="G196" s="25" t="e">
        <f ca="1">VLOOKUP(G185,OFFSET(Pairings!$E$2,($B196-1)*gamesPerRound,0,gamesPerRound,4),4,FALSE)</f>
        <v>#N/A</v>
      </c>
      <c r="H196" s="25" t="e">
        <f ca="1">VLOOKUP(H185,OFFSET(Pairings!$E$2,($B196-1)*gamesPerRound,0,gamesPerRound,4),4,FALSE)</f>
        <v>#N/A</v>
      </c>
      <c r="I196" s="25" t="e">
        <f ca="1">VLOOKUP(I185,OFFSET(Pairings!$E$2,($B196-1)*gamesPerRound,0,gamesPerRound,4),4,FALSE)</f>
        <v>#N/A</v>
      </c>
      <c r="J196" s="25" t="e">
        <f ca="1">VLOOKUP(J185,OFFSET(Pairings!$E$2,($B196-1)*gamesPerRound,0,gamesPerRound,4),4,FALSE)</f>
        <v>#N/A</v>
      </c>
      <c r="K196" s="25" t="e">
        <f ca="1">VLOOKUP(K185,OFFSET(Pairings!$E$2,($B196-1)*gamesPerRound,0,gamesPerRound,4),4,FALSE)</f>
        <v>#N/A</v>
      </c>
      <c r="L196" s="25" t="e">
        <f ca="1">VLOOKUP(L185,OFFSET(Pairings!$E$2,($B196-1)*gamesPerRound,0,gamesPerRound,4),4,FALSE)</f>
        <v>#N/A</v>
      </c>
    </row>
    <row r="197" spans="1:13" ht="18.649999999999999" customHeight="1" thickBot="1" x14ac:dyDescent="0.35"/>
    <row r="198" spans="1:13" s="9" customFormat="1" ht="15.5" thickBot="1" x14ac:dyDescent="0.35">
      <c r="A198" s="9" t="s">
        <v>185</v>
      </c>
      <c r="B198" s="10">
        <f>VLOOKUP(A198,TeamLookup,2,FALSE)</f>
        <v>0</v>
      </c>
      <c r="C198" s="11" t="str">
        <f t="shared" ref="C198:L198" si="75">$A198&amp;"."&amp;TEXT(C$1,"00")</f>
        <v>P.01</v>
      </c>
      <c r="D198" s="12" t="str">
        <f t="shared" si="75"/>
        <v>P.02</v>
      </c>
      <c r="E198" s="12" t="str">
        <f t="shared" si="75"/>
        <v>P.03</v>
      </c>
      <c r="F198" s="12" t="str">
        <f t="shared" si="75"/>
        <v>P.04</v>
      </c>
      <c r="G198" s="12" t="str">
        <f t="shared" si="75"/>
        <v>P.05</v>
      </c>
      <c r="H198" s="12" t="str">
        <f t="shared" si="75"/>
        <v>P.06</v>
      </c>
      <c r="I198" s="12" t="str">
        <f t="shared" si="75"/>
        <v>P.07</v>
      </c>
      <c r="J198" s="12" t="str">
        <f t="shared" si="75"/>
        <v>P.08</v>
      </c>
      <c r="K198" s="12" t="str">
        <f t="shared" si="75"/>
        <v>P.09</v>
      </c>
      <c r="L198" s="12" t="str">
        <f t="shared" si="75"/>
        <v>P.10</v>
      </c>
      <c r="M198" s="13" t="s">
        <v>21</v>
      </c>
    </row>
    <row r="199" spans="1:13" ht="9" customHeight="1" x14ac:dyDescent="0.3">
      <c r="C199" s="14" t="str">
        <f t="shared" ref="C199:L199" ca="1" si="76">IF(ISNA(C204),"B","W")</f>
        <v>B</v>
      </c>
      <c r="D199" s="15" t="str">
        <f t="shared" ca="1" si="76"/>
        <v>B</v>
      </c>
      <c r="E199" s="15" t="str">
        <f t="shared" ca="1" si="76"/>
        <v>B</v>
      </c>
      <c r="F199" s="15" t="str">
        <f t="shared" ca="1" si="76"/>
        <v>B</v>
      </c>
      <c r="G199" s="15" t="str">
        <f t="shared" ca="1" si="76"/>
        <v>B</v>
      </c>
      <c r="H199" s="15" t="str">
        <f t="shared" ca="1" si="76"/>
        <v>B</v>
      </c>
      <c r="I199" s="15" t="str">
        <f t="shared" ca="1" si="76"/>
        <v>B</v>
      </c>
      <c r="J199" s="15" t="str">
        <f t="shared" ca="1" si="76"/>
        <v>B</v>
      </c>
      <c r="K199" s="15" t="str">
        <f t="shared" ca="1" si="76"/>
        <v>B</v>
      </c>
      <c r="L199" s="15" t="str">
        <f t="shared" ca="1" si="76"/>
        <v>B</v>
      </c>
      <c r="M199" s="16"/>
    </row>
    <row r="200" spans="1:13" x14ac:dyDescent="0.3">
      <c r="B200" s="7" t="s">
        <v>22</v>
      </c>
      <c r="C200" s="17" t="e">
        <f t="shared" ref="C200:L200" ca="1" si="77">IF(ISNA(C204),C205,C204)</f>
        <v>#N/A</v>
      </c>
      <c r="D200" s="18" t="e">
        <f t="shared" ca="1" si="77"/>
        <v>#N/A</v>
      </c>
      <c r="E200" s="18" t="e">
        <f t="shared" ca="1" si="77"/>
        <v>#N/A</v>
      </c>
      <c r="F200" s="18" t="e">
        <f t="shared" ca="1" si="77"/>
        <v>#N/A</v>
      </c>
      <c r="G200" s="18" t="e">
        <f t="shared" ca="1" si="77"/>
        <v>#N/A</v>
      </c>
      <c r="H200" s="18" t="e">
        <f t="shared" ca="1" si="77"/>
        <v>#N/A</v>
      </c>
      <c r="I200" s="18" t="e">
        <f t="shared" ca="1" si="77"/>
        <v>#N/A</v>
      </c>
      <c r="J200" s="18" t="e">
        <f t="shared" ca="1" si="77"/>
        <v>#N/A</v>
      </c>
      <c r="K200" s="18" t="e">
        <f t="shared" ca="1" si="77"/>
        <v>#N/A</v>
      </c>
      <c r="L200" s="18" t="e">
        <f t="shared" ca="1" si="77"/>
        <v>#N/A</v>
      </c>
      <c r="M200" s="19"/>
    </row>
    <row r="201" spans="1:13" ht="9" customHeight="1" x14ac:dyDescent="0.3">
      <c r="C201" s="20" t="str">
        <f t="shared" ref="C201:L201" ca="1" si="78">IF(ISNA(C206),"B","W")</f>
        <v>B</v>
      </c>
      <c r="D201" s="21" t="str">
        <f t="shared" ca="1" si="78"/>
        <v>B</v>
      </c>
      <c r="E201" s="21" t="str">
        <f t="shared" ca="1" si="78"/>
        <v>B</v>
      </c>
      <c r="F201" s="21" t="str">
        <f t="shared" ca="1" si="78"/>
        <v>B</v>
      </c>
      <c r="G201" s="21" t="str">
        <f t="shared" ca="1" si="78"/>
        <v>B</v>
      </c>
      <c r="H201" s="21" t="str">
        <f t="shared" ca="1" si="78"/>
        <v>B</v>
      </c>
      <c r="I201" s="21" t="str">
        <f t="shared" ca="1" si="78"/>
        <v>B</v>
      </c>
      <c r="J201" s="21" t="str">
        <f t="shared" ca="1" si="78"/>
        <v>B</v>
      </c>
      <c r="K201" s="21" t="str">
        <f t="shared" ca="1" si="78"/>
        <v>B</v>
      </c>
      <c r="L201" s="21" t="str">
        <f t="shared" ca="1" si="78"/>
        <v>B</v>
      </c>
      <c r="M201" s="16"/>
    </row>
    <row r="202" spans="1:13" ht="15.5" thickBot="1" x14ac:dyDescent="0.35">
      <c r="B202" s="7" t="s">
        <v>23</v>
      </c>
      <c r="C202" s="17" t="e">
        <f t="shared" ref="C202:L202" ca="1" si="79">IF(ISNA(C206),C207,C206)</f>
        <v>#N/A</v>
      </c>
      <c r="D202" s="18" t="e">
        <f t="shared" ca="1" si="79"/>
        <v>#N/A</v>
      </c>
      <c r="E202" s="18" t="e">
        <f t="shared" ca="1" si="79"/>
        <v>#N/A</v>
      </c>
      <c r="F202" s="18" t="e">
        <f t="shared" ca="1" si="79"/>
        <v>#N/A</v>
      </c>
      <c r="G202" s="18" t="e">
        <f t="shared" ca="1" si="79"/>
        <v>#N/A</v>
      </c>
      <c r="H202" s="18" t="e">
        <f t="shared" ca="1" si="79"/>
        <v>#N/A</v>
      </c>
      <c r="I202" s="18" t="e">
        <f t="shared" ca="1" si="79"/>
        <v>#N/A</v>
      </c>
      <c r="J202" s="18" t="e">
        <f t="shared" ca="1" si="79"/>
        <v>#N/A</v>
      </c>
      <c r="K202" s="18" t="e">
        <f t="shared" ca="1" si="79"/>
        <v>#N/A</v>
      </c>
      <c r="L202" s="18" t="e">
        <f t="shared" ca="1" si="79"/>
        <v>#N/A</v>
      </c>
      <c r="M202" s="19"/>
    </row>
    <row r="203" spans="1:13" ht="18.649999999999999" customHeight="1" thickBot="1" x14ac:dyDescent="0.35">
      <c r="B203" s="7" t="s">
        <v>21</v>
      </c>
      <c r="C203" s="22"/>
      <c r="D203" s="23"/>
      <c r="E203" s="23"/>
      <c r="F203" s="23"/>
      <c r="G203" s="23"/>
      <c r="H203" s="23"/>
      <c r="I203" s="23"/>
      <c r="J203" s="23"/>
      <c r="K203" s="23"/>
      <c r="L203" s="23"/>
      <c r="M203" s="24"/>
    </row>
    <row r="204" spans="1:13" ht="5.15" hidden="1" customHeight="1" x14ac:dyDescent="0.3">
      <c r="B204" s="7">
        <v>1</v>
      </c>
      <c r="C204" s="25" t="e">
        <f ca="1">VLOOKUP(C198,OFFSET(Pairings!$D$2,($B204-1)*gamesPerRound,0,gamesPerRound,2),2,FALSE)</f>
        <v>#N/A</v>
      </c>
      <c r="D204" s="25" t="e">
        <f ca="1">VLOOKUP(D198,OFFSET(Pairings!$D$2,($B204-1)*gamesPerRound,0,gamesPerRound,2),2,FALSE)</f>
        <v>#N/A</v>
      </c>
      <c r="E204" s="25" t="e">
        <f ca="1">VLOOKUP(E198,OFFSET(Pairings!$D$2,($B204-1)*gamesPerRound,0,gamesPerRound,2),2,FALSE)</f>
        <v>#N/A</v>
      </c>
      <c r="F204" s="25" t="e">
        <f ca="1">VLOOKUP(F198,OFFSET(Pairings!$D$2,($B204-1)*gamesPerRound,0,gamesPerRound,2),2,FALSE)</f>
        <v>#N/A</v>
      </c>
      <c r="G204" s="25" t="e">
        <f ca="1">VLOOKUP(G198,OFFSET(Pairings!$D$2,($B204-1)*gamesPerRound,0,gamesPerRound,2),2,FALSE)</f>
        <v>#N/A</v>
      </c>
      <c r="H204" s="25" t="e">
        <f ca="1">VLOOKUP(H198,OFFSET(Pairings!$D$2,($B204-1)*gamesPerRound,0,gamesPerRound,2),2,FALSE)</f>
        <v>#N/A</v>
      </c>
      <c r="I204" s="25" t="e">
        <f ca="1">VLOOKUP(I198,OFFSET(Pairings!$D$2,($B204-1)*gamesPerRound,0,gamesPerRound,2),2,FALSE)</f>
        <v>#N/A</v>
      </c>
      <c r="J204" s="25" t="e">
        <f ca="1">VLOOKUP(J198,OFFSET(Pairings!$D$2,($B204-1)*gamesPerRound,0,gamesPerRound,2),2,FALSE)</f>
        <v>#N/A</v>
      </c>
      <c r="K204" s="25" t="e">
        <f ca="1">VLOOKUP(K198,OFFSET(Pairings!$D$2,($B204-1)*gamesPerRound,0,gamesPerRound,2),2,FALSE)</f>
        <v>#N/A</v>
      </c>
      <c r="L204" s="25" t="e">
        <f ca="1">VLOOKUP(L198,OFFSET(Pairings!$D$2,($B204-1)*gamesPerRound,0,gamesPerRound,2),2,FALSE)</f>
        <v>#N/A</v>
      </c>
    </row>
    <row r="205" spans="1:13" ht="5.15" hidden="1" customHeight="1" x14ac:dyDescent="0.3">
      <c r="B205" s="7">
        <v>1</v>
      </c>
      <c r="C205" s="25" t="e">
        <f ca="1">VLOOKUP(C198,OFFSET(Pairings!$E$2,($B205-1)*gamesPerRound,0,gamesPerRound,4),4,FALSE)</f>
        <v>#N/A</v>
      </c>
      <c r="D205" s="25" t="e">
        <f ca="1">VLOOKUP(D198,OFFSET(Pairings!$E$2,($B205-1)*gamesPerRound,0,gamesPerRound,4),4,FALSE)</f>
        <v>#N/A</v>
      </c>
      <c r="E205" s="25" t="e">
        <f ca="1">VLOOKUP(E198,OFFSET(Pairings!$E$2,($B205-1)*gamesPerRound,0,gamesPerRound,4),4,FALSE)</f>
        <v>#N/A</v>
      </c>
      <c r="F205" s="25" t="e">
        <f ca="1">VLOOKUP(F198,OFFSET(Pairings!$E$2,($B205-1)*gamesPerRound,0,gamesPerRound,4),4,FALSE)</f>
        <v>#N/A</v>
      </c>
      <c r="G205" s="25" t="e">
        <f ca="1">VLOOKUP(G198,OFFSET(Pairings!$E$2,($B205-1)*gamesPerRound,0,gamesPerRound,4),4,FALSE)</f>
        <v>#N/A</v>
      </c>
      <c r="H205" s="25" t="e">
        <f ca="1">VLOOKUP(H198,OFFSET(Pairings!$E$2,($B205-1)*gamesPerRound,0,gamesPerRound,4),4,FALSE)</f>
        <v>#N/A</v>
      </c>
      <c r="I205" s="25" t="e">
        <f ca="1">VLOOKUP(I198,OFFSET(Pairings!$E$2,($B205-1)*gamesPerRound,0,gamesPerRound,4),4,FALSE)</f>
        <v>#N/A</v>
      </c>
      <c r="J205" s="25" t="e">
        <f ca="1">VLOOKUP(J198,OFFSET(Pairings!$E$2,($B205-1)*gamesPerRound,0,gamesPerRound,4),4,FALSE)</f>
        <v>#N/A</v>
      </c>
      <c r="K205" s="25" t="e">
        <f ca="1">VLOOKUP(K198,OFFSET(Pairings!$E$2,($B205-1)*gamesPerRound,0,gamesPerRound,4),4,FALSE)</f>
        <v>#N/A</v>
      </c>
      <c r="L205" s="25" t="e">
        <f ca="1">VLOOKUP(L198,OFFSET(Pairings!$E$2,($B205-1)*gamesPerRound,0,gamesPerRound,4),4,FALSE)</f>
        <v>#N/A</v>
      </c>
    </row>
    <row r="206" spans="1:13" ht="5.15" hidden="1" customHeight="1" x14ac:dyDescent="0.3">
      <c r="B206" s="7">
        <v>2</v>
      </c>
      <c r="C206" s="25" t="e">
        <f ca="1">VLOOKUP(C198,OFFSET(Pairings!$D$2,($B206-1)*gamesPerRound,0,gamesPerRound,2),2,FALSE)</f>
        <v>#N/A</v>
      </c>
      <c r="D206" s="25" t="e">
        <f ca="1">VLOOKUP(D198,OFFSET(Pairings!$D$2,($B206-1)*gamesPerRound,0,gamesPerRound,2),2,FALSE)</f>
        <v>#N/A</v>
      </c>
      <c r="E206" s="25" t="e">
        <f ca="1">VLOOKUP(E198,OFFSET(Pairings!$D$2,($B206-1)*gamesPerRound,0,gamesPerRound,2),2,FALSE)</f>
        <v>#N/A</v>
      </c>
      <c r="F206" s="25" t="e">
        <f ca="1">VLOOKUP(F198,OFFSET(Pairings!$D$2,($B206-1)*gamesPerRound,0,gamesPerRound,2),2,FALSE)</f>
        <v>#N/A</v>
      </c>
      <c r="G206" s="25" t="e">
        <f ca="1">VLOOKUP(G198,OFFSET(Pairings!$D$2,($B206-1)*gamesPerRound,0,gamesPerRound,2),2,FALSE)</f>
        <v>#N/A</v>
      </c>
      <c r="H206" s="25" t="e">
        <f ca="1">VLOOKUP(H198,OFFSET(Pairings!$D$2,($B206-1)*gamesPerRound,0,gamesPerRound,2),2,FALSE)</f>
        <v>#N/A</v>
      </c>
      <c r="I206" s="25" t="e">
        <f ca="1">VLOOKUP(I198,OFFSET(Pairings!$D$2,($B206-1)*gamesPerRound,0,gamesPerRound,2),2,FALSE)</f>
        <v>#N/A</v>
      </c>
      <c r="J206" s="25" t="e">
        <f ca="1">VLOOKUP(J198,OFFSET(Pairings!$D$2,($B206-1)*gamesPerRound,0,gamesPerRound,2),2,FALSE)</f>
        <v>#N/A</v>
      </c>
      <c r="K206" s="25" t="e">
        <f ca="1">VLOOKUP(K198,OFFSET(Pairings!$D$2,($B206-1)*gamesPerRound,0,gamesPerRound,2),2,FALSE)</f>
        <v>#N/A</v>
      </c>
      <c r="L206" s="25" t="e">
        <f ca="1">VLOOKUP(L198,OFFSET(Pairings!$D$2,($B206-1)*gamesPerRound,0,gamesPerRound,2),2,FALSE)</f>
        <v>#N/A</v>
      </c>
    </row>
    <row r="207" spans="1:13" ht="5.15" hidden="1" customHeight="1" x14ac:dyDescent="0.3">
      <c r="B207" s="7">
        <v>2</v>
      </c>
      <c r="C207" s="25" t="e">
        <f ca="1">VLOOKUP(C198,OFFSET(Pairings!$E$2,($B207-1)*gamesPerRound,0,gamesPerRound,4),4,FALSE)</f>
        <v>#N/A</v>
      </c>
      <c r="D207" s="25" t="e">
        <f ca="1">VLOOKUP(D198,OFFSET(Pairings!$E$2,($B207-1)*gamesPerRound,0,gamesPerRound,4),4,FALSE)</f>
        <v>#N/A</v>
      </c>
      <c r="E207" s="25" t="e">
        <f ca="1">VLOOKUP(E198,OFFSET(Pairings!$E$2,($B207-1)*gamesPerRound,0,gamesPerRound,4),4,FALSE)</f>
        <v>#N/A</v>
      </c>
      <c r="F207" s="25" t="e">
        <f ca="1">VLOOKUP(F198,OFFSET(Pairings!$E$2,($B207-1)*gamesPerRound,0,gamesPerRound,4),4,FALSE)</f>
        <v>#N/A</v>
      </c>
      <c r="G207" s="25" t="e">
        <f ca="1">VLOOKUP(G198,OFFSET(Pairings!$E$2,($B207-1)*gamesPerRound,0,gamesPerRound,4),4,FALSE)</f>
        <v>#N/A</v>
      </c>
      <c r="H207" s="25" t="e">
        <f ca="1">VLOOKUP(H198,OFFSET(Pairings!$E$2,($B207-1)*gamesPerRound,0,gamesPerRound,4),4,FALSE)</f>
        <v>#N/A</v>
      </c>
      <c r="I207" s="25" t="e">
        <f ca="1">VLOOKUP(I198,OFFSET(Pairings!$E$2,($B207-1)*gamesPerRound,0,gamesPerRound,4),4,FALSE)</f>
        <v>#N/A</v>
      </c>
      <c r="J207" s="25" t="e">
        <f ca="1">VLOOKUP(J198,OFFSET(Pairings!$E$2,($B207-1)*gamesPerRound,0,gamesPerRound,4),4,FALSE)</f>
        <v>#N/A</v>
      </c>
      <c r="K207" s="25" t="e">
        <f ca="1">VLOOKUP(K198,OFFSET(Pairings!$E$2,($B207-1)*gamesPerRound,0,gamesPerRound,4),4,FALSE)</f>
        <v>#N/A</v>
      </c>
      <c r="L207" s="25" t="e">
        <f ca="1">VLOOKUP(L198,OFFSET(Pairings!$E$2,($B207-1)*gamesPerRound,0,gamesPerRound,4),4,FALSE)</f>
        <v>#N/A</v>
      </c>
    </row>
    <row r="208" spans="1:13" ht="5.15" hidden="1" customHeight="1" x14ac:dyDescent="0.3">
      <c r="B208" s="7">
        <v>3</v>
      </c>
      <c r="C208" s="25" t="e">
        <f ca="1">VLOOKUP(C198,OFFSET(Pairings!$D$2,($B208-1)*gamesPerRound,0,gamesPerRound,2),2,FALSE)</f>
        <v>#N/A</v>
      </c>
      <c r="D208" s="25" t="e">
        <f ca="1">VLOOKUP(D198,OFFSET(Pairings!$D$2,($B208-1)*gamesPerRound,0,gamesPerRound,2),2,FALSE)</f>
        <v>#N/A</v>
      </c>
      <c r="E208" s="25" t="e">
        <f ca="1">VLOOKUP(E198,OFFSET(Pairings!$D$2,($B208-1)*gamesPerRound,0,gamesPerRound,2),2,FALSE)</f>
        <v>#N/A</v>
      </c>
      <c r="F208" s="25" t="e">
        <f ca="1">VLOOKUP(F198,OFFSET(Pairings!$D$2,($B208-1)*gamesPerRound,0,gamesPerRound,2),2,FALSE)</f>
        <v>#N/A</v>
      </c>
      <c r="G208" s="25" t="e">
        <f ca="1">VLOOKUP(G198,OFFSET(Pairings!$D$2,($B208-1)*gamesPerRound,0,gamesPerRound,2),2,FALSE)</f>
        <v>#N/A</v>
      </c>
      <c r="H208" s="25" t="e">
        <f ca="1">VLOOKUP(H198,OFFSET(Pairings!$D$2,($B208-1)*gamesPerRound,0,gamesPerRound,2),2,FALSE)</f>
        <v>#N/A</v>
      </c>
      <c r="I208" s="25" t="e">
        <f ca="1">VLOOKUP(I198,OFFSET(Pairings!$D$2,($B208-1)*gamesPerRound,0,gamesPerRound,2),2,FALSE)</f>
        <v>#N/A</v>
      </c>
      <c r="J208" s="25" t="e">
        <f ca="1">VLOOKUP(J198,OFFSET(Pairings!$D$2,($B208-1)*gamesPerRound,0,gamesPerRound,2),2,FALSE)</f>
        <v>#N/A</v>
      </c>
      <c r="K208" s="25" t="e">
        <f ca="1">VLOOKUP(K198,OFFSET(Pairings!$D$2,($B208-1)*gamesPerRound,0,gamesPerRound,2),2,FALSE)</f>
        <v>#N/A</v>
      </c>
      <c r="L208" s="25" t="e">
        <f ca="1">VLOOKUP(L198,OFFSET(Pairings!$D$2,($B208-1)*gamesPerRound,0,gamesPerRound,2),2,FALSE)</f>
        <v>#N/A</v>
      </c>
    </row>
    <row r="209" spans="1:13" ht="5.15" hidden="1" customHeight="1" x14ac:dyDescent="0.3">
      <c r="B209" s="7">
        <v>3</v>
      </c>
      <c r="C209" s="25" t="e">
        <f ca="1">VLOOKUP(C198,OFFSET(Pairings!$E$2,($B209-1)*gamesPerRound,0,gamesPerRound,4),4,FALSE)</f>
        <v>#N/A</v>
      </c>
      <c r="D209" s="25" t="e">
        <f ca="1">VLOOKUP(D198,OFFSET(Pairings!$E$2,($B209-1)*gamesPerRound,0,gamesPerRound,4),4,FALSE)</f>
        <v>#N/A</v>
      </c>
      <c r="E209" s="25" t="e">
        <f ca="1">VLOOKUP(E198,OFFSET(Pairings!$E$2,($B209-1)*gamesPerRound,0,gamesPerRound,4),4,FALSE)</f>
        <v>#N/A</v>
      </c>
      <c r="F209" s="25" t="e">
        <f ca="1">VLOOKUP(F198,OFFSET(Pairings!$E$2,($B209-1)*gamesPerRound,0,gamesPerRound,4),4,FALSE)</f>
        <v>#N/A</v>
      </c>
      <c r="G209" s="25" t="e">
        <f ca="1">VLOOKUP(G198,OFFSET(Pairings!$E$2,($B209-1)*gamesPerRound,0,gamesPerRound,4),4,FALSE)</f>
        <v>#N/A</v>
      </c>
      <c r="H209" s="25" t="e">
        <f ca="1">VLOOKUP(H198,OFFSET(Pairings!$E$2,($B209-1)*gamesPerRound,0,gamesPerRound,4),4,FALSE)</f>
        <v>#N/A</v>
      </c>
      <c r="I209" s="25" t="e">
        <f ca="1">VLOOKUP(I198,OFFSET(Pairings!$E$2,($B209-1)*gamesPerRound,0,gamesPerRound,4),4,FALSE)</f>
        <v>#N/A</v>
      </c>
      <c r="J209" s="25" t="e">
        <f ca="1">VLOOKUP(J198,OFFSET(Pairings!$E$2,($B209-1)*gamesPerRound,0,gamesPerRound,4),4,FALSE)</f>
        <v>#N/A</v>
      </c>
      <c r="K209" s="25" t="e">
        <f ca="1">VLOOKUP(K198,OFFSET(Pairings!$E$2,($B209-1)*gamesPerRound,0,gamesPerRound,4),4,FALSE)</f>
        <v>#N/A</v>
      </c>
      <c r="L209" s="25" t="e">
        <f ca="1">VLOOKUP(L198,OFFSET(Pairings!$E$2,($B209-1)*gamesPerRound,0,gamesPerRound,4),4,FALSE)</f>
        <v>#N/A</v>
      </c>
    </row>
    <row r="210" spans="1:13" ht="18.649999999999999" customHeight="1" thickBot="1" x14ac:dyDescent="0.35"/>
    <row r="211" spans="1:13" s="9" customFormat="1" ht="15.5" thickBot="1" x14ac:dyDescent="0.35">
      <c r="A211" s="9" t="s">
        <v>187</v>
      </c>
      <c r="B211" s="10">
        <f>VLOOKUP(A211,TeamLookup,2,FALSE)</f>
        <v>0</v>
      </c>
      <c r="C211" s="11" t="str">
        <f t="shared" ref="C211:L211" si="80">$A211&amp;"."&amp;TEXT(C$1,"00")</f>
        <v>Q.01</v>
      </c>
      <c r="D211" s="12" t="str">
        <f t="shared" si="80"/>
        <v>Q.02</v>
      </c>
      <c r="E211" s="12" t="str">
        <f t="shared" si="80"/>
        <v>Q.03</v>
      </c>
      <c r="F211" s="12" t="str">
        <f t="shared" si="80"/>
        <v>Q.04</v>
      </c>
      <c r="G211" s="12" t="str">
        <f t="shared" si="80"/>
        <v>Q.05</v>
      </c>
      <c r="H211" s="12" t="str">
        <f t="shared" si="80"/>
        <v>Q.06</v>
      </c>
      <c r="I211" s="12" t="str">
        <f t="shared" si="80"/>
        <v>Q.07</v>
      </c>
      <c r="J211" s="12" t="str">
        <f t="shared" si="80"/>
        <v>Q.08</v>
      </c>
      <c r="K211" s="12" t="str">
        <f t="shared" si="80"/>
        <v>Q.09</v>
      </c>
      <c r="L211" s="12" t="str">
        <f t="shared" si="80"/>
        <v>Q.10</v>
      </c>
      <c r="M211" s="13" t="s">
        <v>21</v>
      </c>
    </row>
    <row r="212" spans="1:13" ht="9" customHeight="1" x14ac:dyDescent="0.3">
      <c r="C212" s="14" t="str">
        <f t="shared" ref="C212:L212" ca="1" si="81">IF(ISNA(C217),"B","W")</f>
        <v>B</v>
      </c>
      <c r="D212" s="15" t="str">
        <f t="shared" ca="1" si="81"/>
        <v>B</v>
      </c>
      <c r="E212" s="15" t="str">
        <f t="shared" ca="1" si="81"/>
        <v>B</v>
      </c>
      <c r="F212" s="15" t="str">
        <f t="shared" ca="1" si="81"/>
        <v>B</v>
      </c>
      <c r="G212" s="15" t="str">
        <f t="shared" ca="1" si="81"/>
        <v>B</v>
      </c>
      <c r="H212" s="15" t="str">
        <f t="shared" ca="1" si="81"/>
        <v>B</v>
      </c>
      <c r="I212" s="15" t="str">
        <f t="shared" ca="1" si="81"/>
        <v>B</v>
      </c>
      <c r="J212" s="15" t="str">
        <f t="shared" ca="1" si="81"/>
        <v>B</v>
      </c>
      <c r="K212" s="15" t="str">
        <f t="shared" ca="1" si="81"/>
        <v>B</v>
      </c>
      <c r="L212" s="15" t="str">
        <f t="shared" ca="1" si="81"/>
        <v>B</v>
      </c>
      <c r="M212" s="16"/>
    </row>
    <row r="213" spans="1:13" x14ac:dyDescent="0.3">
      <c r="B213" s="7" t="s">
        <v>22</v>
      </c>
      <c r="C213" s="17" t="e">
        <f t="shared" ref="C213:L213" ca="1" si="82">IF(ISNA(C217),C218,C217)</f>
        <v>#N/A</v>
      </c>
      <c r="D213" s="18" t="e">
        <f t="shared" ca="1" si="82"/>
        <v>#N/A</v>
      </c>
      <c r="E213" s="18" t="e">
        <f t="shared" ca="1" si="82"/>
        <v>#N/A</v>
      </c>
      <c r="F213" s="18" t="e">
        <f t="shared" ca="1" si="82"/>
        <v>#N/A</v>
      </c>
      <c r="G213" s="18" t="e">
        <f t="shared" ca="1" si="82"/>
        <v>#N/A</v>
      </c>
      <c r="H213" s="18" t="e">
        <f t="shared" ca="1" si="82"/>
        <v>#N/A</v>
      </c>
      <c r="I213" s="18" t="e">
        <f t="shared" ca="1" si="82"/>
        <v>#N/A</v>
      </c>
      <c r="J213" s="18" t="e">
        <f t="shared" ca="1" si="82"/>
        <v>#N/A</v>
      </c>
      <c r="K213" s="18" t="e">
        <f t="shared" ca="1" si="82"/>
        <v>#N/A</v>
      </c>
      <c r="L213" s="18" t="e">
        <f t="shared" ca="1" si="82"/>
        <v>#N/A</v>
      </c>
      <c r="M213" s="19"/>
    </row>
    <row r="214" spans="1:13" ht="9" customHeight="1" x14ac:dyDescent="0.3">
      <c r="C214" s="20" t="str">
        <f t="shared" ref="C214:L214" ca="1" si="83">IF(ISNA(C219),"B","W")</f>
        <v>B</v>
      </c>
      <c r="D214" s="21" t="str">
        <f t="shared" ca="1" si="83"/>
        <v>B</v>
      </c>
      <c r="E214" s="21" t="str">
        <f t="shared" ca="1" si="83"/>
        <v>B</v>
      </c>
      <c r="F214" s="21" t="str">
        <f t="shared" ca="1" si="83"/>
        <v>B</v>
      </c>
      <c r="G214" s="21" t="str">
        <f t="shared" ca="1" si="83"/>
        <v>B</v>
      </c>
      <c r="H214" s="21" t="str">
        <f t="shared" ca="1" si="83"/>
        <v>B</v>
      </c>
      <c r="I214" s="21" t="str">
        <f t="shared" ca="1" si="83"/>
        <v>B</v>
      </c>
      <c r="J214" s="21" t="str">
        <f t="shared" ca="1" si="83"/>
        <v>B</v>
      </c>
      <c r="K214" s="21" t="str">
        <f t="shared" ca="1" si="83"/>
        <v>B</v>
      </c>
      <c r="L214" s="21" t="str">
        <f t="shared" ca="1" si="83"/>
        <v>B</v>
      </c>
      <c r="M214" s="16"/>
    </row>
    <row r="215" spans="1:13" ht="15.5" thickBot="1" x14ac:dyDescent="0.35">
      <c r="B215" s="7" t="s">
        <v>23</v>
      </c>
      <c r="C215" s="17" t="e">
        <f t="shared" ref="C215:L215" ca="1" si="84">IF(ISNA(C219),C220,C219)</f>
        <v>#N/A</v>
      </c>
      <c r="D215" s="18" t="e">
        <f t="shared" ca="1" si="84"/>
        <v>#N/A</v>
      </c>
      <c r="E215" s="18" t="e">
        <f t="shared" ca="1" si="84"/>
        <v>#N/A</v>
      </c>
      <c r="F215" s="18" t="e">
        <f t="shared" ca="1" si="84"/>
        <v>#N/A</v>
      </c>
      <c r="G215" s="18" t="e">
        <f t="shared" ca="1" si="84"/>
        <v>#N/A</v>
      </c>
      <c r="H215" s="18" t="e">
        <f t="shared" ca="1" si="84"/>
        <v>#N/A</v>
      </c>
      <c r="I215" s="18" t="e">
        <f t="shared" ca="1" si="84"/>
        <v>#N/A</v>
      </c>
      <c r="J215" s="18" t="e">
        <f t="shared" ca="1" si="84"/>
        <v>#N/A</v>
      </c>
      <c r="K215" s="18" t="e">
        <f t="shared" ca="1" si="84"/>
        <v>#N/A</v>
      </c>
      <c r="L215" s="18" t="e">
        <f t="shared" ca="1" si="84"/>
        <v>#N/A</v>
      </c>
      <c r="M215" s="19"/>
    </row>
    <row r="216" spans="1:13" ht="18.649999999999999" customHeight="1" thickBot="1" x14ac:dyDescent="0.35">
      <c r="B216" s="7" t="s">
        <v>21</v>
      </c>
      <c r="C216" s="22"/>
      <c r="D216" s="23"/>
      <c r="E216" s="23"/>
      <c r="F216" s="23"/>
      <c r="G216" s="23"/>
      <c r="H216" s="23"/>
      <c r="I216" s="23"/>
      <c r="J216" s="23"/>
      <c r="K216" s="23"/>
      <c r="L216" s="23"/>
      <c r="M216" s="24"/>
    </row>
    <row r="217" spans="1:13" ht="5.15" hidden="1" customHeight="1" x14ac:dyDescent="0.3">
      <c r="B217" s="7">
        <v>1</v>
      </c>
      <c r="C217" s="25" t="e">
        <f ca="1">VLOOKUP(C211,OFFSET(Pairings!$D$2,($B217-1)*gamesPerRound,0,gamesPerRound,2),2,FALSE)</f>
        <v>#N/A</v>
      </c>
      <c r="D217" s="25" t="e">
        <f ca="1">VLOOKUP(D211,OFFSET(Pairings!$D$2,($B217-1)*gamesPerRound,0,gamesPerRound,2),2,FALSE)</f>
        <v>#N/A</v>
      </c>
      <c r="E217" s="25" t="e">
        <f ca="1">VLOOKUP(E211,OFFSET(Pairings!$D$2,($B217-1)*gamesPerRound,0,gamesPerRound,2),2,FALSE)</f>
        <v>#N/A</v>
      </c>
      <c r="F217" s="25" t="e">
        <f ca="1">VLOOKUP(F211,OFFSET(Pairings!$D$2,($B217-1)*gamesPerRound,0,gamesPerRound,2),2,FALSE)</f>
        <v>#N/A</v>
      </c>
      <c r="G217" s="25" t="e">
        <f ca="1">VLOOKUP(G211,OFFSET(Pairings!$D$2,($B217-1)*gamesPerRound,0,gamesPerRound,2),2,FALSE)</f>
        <v>#N/A</v>
      </c>
      <c r="H217" s="25" t="e">
        <f ca="1">VLOOKUP(H211,OFFSET(Pairings!$D$2,($B217-1)*gamesPerRound,0,gamesPerRound,2),2,FALSE)</f>
        <v>#N/A</v>
      </c>
      <c r="I217" s="25" t="e">
        <f ca="1">VLOOKUP(I211,OFFSET(Pairings!$D$2,($B217-1)*gamesPerRound,0,gamesPerRound,2),2,FALSE)</f>
        <v>#N/A</v>
      </c>
      <c r="J217" s="25" t="e">
        <f ca="1">VLOOKUP(J211,OFFSET(Pairings!$D$2,($B217-1)*gamesPerRound,0,gamesPerRound,2),2,FALSE)</f>
        <v>#N/A</v>
      </c>
      <c r="K217" s="25" t="e">
        <f ca="1">VLOOKUP(K211,OFFSET(Pairings!$D$2,($B217-1)*gamesPerRound,0,gamesPerRound,2),2,FALSE)</f>
        <v>#N/A</v>
      </c>
      <c r="L217" s="25" t="e">
        <f ca="1">VLOOKUP(L211,OFFSET(Pairings!$D$2,($B217-1)*gamesPerRound,0,gamesPerRound,2),2,FALSE)</f>
        <v>#N/A</v>
      </c>
    </row>
    <row r="218" spans="1:13" ht="5.15" hidden="1" customHeight="1" x14ac:dyDescent="0.3">
      <c r="B218" s="7">
        <v>1</v>
      </c>
      <c r="C218" s="25" t="e">
        <f ca="1">VLOOKUP(C211,OFFSET(Pairings!$E$2,($B218-1)*gamesPerRound,0,gamesPerRound,4),4,FALSE)</f>
        <v>#N/A</v>
      </c>
      <c r="D218" s="25" t="e">
        <f ca="1">VLOOKUP(D211,OFFSET(Pairings!$E$2,($B218-1)*gamesPerRound,0,gamesPerRound,4),4,FALSE)</f>
        <v>#N/A</v>
      </c>
      <c r="E218" s="25" t="e">
        <f ca="1">VLOOKUP(E211,OFFSET(Pairings!$E$2,($B218-1)*gamesPerRound,0,gamesPerRound,4),4,FALSE)</f>
        <v>#N/A</v>
      </c>
      <c r="F218" s="25" t="e">
        <f ca="1">VLOOKUP(F211,OFFSET(Pairings!$E$2,($B218-1)*gamesPerRound,0,gamesPerRound,4),4,FALSE)</f>
        <v>#N/A</v>
      </c>
      <c r="G218" s="25" t="e">
        <f ca="1">VLOOKUP(G211,OFFSET(Pairings!$E$2,($B218-1)*gamesPerRound,0,gamesPerRound,4),4,FALSE)</f>
        <v>#N/A</v>
      </c>
      <c r="H218" s="25" t="e">
        <f ca="1">VLOOKUP(H211,OFFSET(Pairings!$E$2,($B218-1)*gamesPerRound,0,gamesPerRound,4),4,FALSE)</f>
        <v>#N/A</v>
      </c>
      <c r="I218" s="25" t="e">
        <f ca="1">VLOOKUP(I211,OFFSET(Pairings!$E$2,($B218-1)*gamesPerRound,0,gamesPerRound,4),4,FALSE)</f>
        <v>#N/A</v>
      </c>
      <c r="J218" s="25" t="e">
        <f ca="1">VLOOKUP(J211,OFFSET(Pairings!$E$2,($B218-1)*gamesPerRound,0,gamesPerRound,4),4,FALSE)</f>
        <v>#N/A</v>
      </c>
      <c r="K218" s="25" t="e">
        <f ca="1">VLOOKUP(K211,OFFSET(Pairings!$E$2,($B218-1)*gamesPerRound,0,gamesPerRound,4),4,FALSE)</f>
        <v>#N/A</v>
      </c>
      <c r="L218" s="25" t="e">
        <f ca="1">VLOOKUP(L211,OFFSET(Pairings!$E$2,($B218-1)*gamesPerRound,0,gamesPerRound,4),4,FALSE)</f>
        <v>#N/A</v>
      </c>
    </row>
    <row r="219" spans="1:13" ht="5.15" hidden="1" customHeight="1" x14ac:dyDescent="0.3">
      <c r="B219" s="7">
        <v>2</v>
      </c>
      <c r="C219" s="25" t="e">
        <f ca="1">VLOOKUP(C211,OFFSET(Pairings!$D$2,($B219-1)*gamesPerRound,0,gamesPerRound,2),2,FALSE)</f>
        <v>#N/A</v>
      </c>
      <c r="D219" s="25" t="e">
        <f ca="1">VLOOKUP(D211,OFFSET(Pairings!$D$2,($B219-1)*gamesPerRound,0,gamesPerRound,2),2,FALSE)</f>
        <v>#N/A</v>
      </c>
      <c r="E219" s="25" t="e">
        <f ca="1">VLOOKUP(E211,OFFSET(Pairings!$D$2,($B219-1)*gamesPerRound,0,gamesPerRound,2),2,FALSE)</f>
        <v>#N/A</v>
      </c>
      <c r="F219" s="25" t="e">
        <f ca="1">VLOOKUP(F211,OFFSET(Pairings!$D$2,($B219-1)*gamesPerRound,0,gamesPerRound,2),2,FALSE)</f>
        <v>#N/A</v>
      </c>
      <c r="G219" s="25" t="e">
        <f ca="1">VLOOKUP(G211,OFFSET(Pairings!$D$2,($B219-1)*gamesPerRound,0,gamesPerRound,2),2,FALSE)</f>
        <v>#N/A</v>
      </c>
      <c r="H219" s="25" t="e">
        <f ca="1">VLOOKUP(H211,OFFSET(Pairings!$D$2,($B219-1)*gamesPerRound,0,gamesPerRound,2),2,FALSE)</f>
        <v>#N/A</v>
      </c>
      <c r="I219" s="25" t="e">
        <f ca="1">VLOOKUP(I211,OFFSET(Pairings!$D$2,($B219-1)*gamesPerRound,0,gamesPerRound,2),2,FALSE)</f>
        <v>#N/A</v>
      </c>
      <c r="J219" s="25" t="e">
        <f ca="1">VLOOKUP(J211,OFFSET(Pairings!$D$2,($B219-1)*gamesPerRound,0,gamesPerRound,2),2,FALSE)</f>
        <v>#N/A</v>
      </c>
      <c r="K219" s="25" t="e">
        <f ca="1">VLOOKUP(K211,OFFSET(Pairings!$D$2,($B219-1)*gamesPerRound,0,gamesPerRound,2),2,FALSE)</f>
        <v>#N/A</v>
      </c>
      <c r="L219" s="25" t="e">
        <f ca="1">VLOOKUP(L211,OFFSET(Pairings!$D$2,($B219-1)*gamesPerRound,0,gamesPerRound,2),2,FALSE)</f>
        <v>#N/A</v>
      </c>
    </row>
    <row r="220" spans="1:13" ht="5.15" hidden="1" customHeight="1" x14ac:dyDescent="0.3">
      <c r="B220" s="7">
        <v>2</v>
      </c>
      <c r="C220" s="25" t="e">
        <f ca="1">VLOOKUP(C211,OFFSET(Pairings!$E$2,($B220-1)*gamesPerRound,0,gamesPerRound,4),4,FALSE)</f>
        <v>#N/A</v>
      </c>
      <c r="D220" s="25" t="e">
        <f ca="1">VLOOKUP(D211,OFFSET(Pairings!$E$2,($B220-1)*gamesPerRound,0,gamesPerRound,4),4,FALSE)</f>
        <v>#N/A</v>
      </c>
      <c r="E220" s="25" t="e">
        <f ca="1">VLOOKUP(E211,OFFSET(Pairings!$E$2,($B220-1)*gamesPerRound,0,gamesPerRound,4),4,FALSE)</f>
        <v>#N/A</v>
      </c>
      <c r="F220" s="25" t="e">
        <f ca="1">VLOOKUP(F211,OFFSET(Pairings!$E$2,($B220-1)*gamesPerRound,0,gamesPerRound,4),4,FALSE)</f>
        <v>#N/A</v>
      </c>
      <c r="G220" s="25" t="e">
        <f ca="1">VLOOKUP(G211,OFFSET(Pairings!$E$2,($B220-1)*gamesPerRound,0,gamesPerRound,4),4,FALSE)</f>
        <v>#N/A</v>
      </c>
      <c r="H220" s="25" t="e">
        <f ca="1">VLOOKUP(H211,OFFSET(Pairings!$E$2,($B220-1)*gamesPerRound,0,gamesPerRound,4),4,FALSE)</f>
        <v>#N/A</v>
      </c>
      <c r="I220" s="25" t="e">
        <f ca="1">VLOOKUP(I211,OFFSET(Pairings!$E$2,($B220-1)*gamesPerRound,0,gamesPerRound,4),4,FALSE)</f>
        <v>#N/A</v>
      </c>
      <c r="J220" s="25" t="e">
        <f ca="1">VLOOKUP(J211,OFFSET(Pairings!$E$2,($B220-1)*gamesPerRound,0,gamesPerRound,4),4,FALSE)</f>
        <v>#N/A</v>
      </c>
      <c r="K220" s="25" t="e">
        <f ca="1">VLOOKUP(K211,OFFSET(Pairings!$E$2,($B220-1)*gamesPerRound,0,gamesPerRound,4),4,FALSE)</f>
        <v>#N/A</v>
      </c>
      <c r="L220" s="25" t="e">
        <f ca="1">VLOOKUP(L211,OFFSET(Pairings!$E$2,($B220-1)*gamesPerRound,0,gamesPerRound,4),4,FALSE)</f>
        <v>#N/A</v>
      </c>
    </row>
    <row r="221" spans="1:13" ht="5.15" hidden="1" customHeight="1" x14ac:dyDescent="0.3">
      <c r="B221" s="7">
        <v>3</v>
      </c>
      <c r="C221" s="25" t="e">
        <f ca="1">VLOOKUP(C211,OFFSET(Pairings!$D$2,($B221-1)*gamesPerRound,0,gamesPerRound,2),2,FALSE)</f>
        <v>#N/A</v>
      </c>
      <c r="D221" s="25" t="e">
        <f ca="1">VLOOKUP(D211,OFFSET(Pairings!$D$2,($B221-1)*gamesPerRound,0,gamesPerRound,2),2,FALSE)</f>
        <v>#N/A</v>
      </c>
      <c r="E221" s="25" t="e">
        <f ca="1">VLOOKUP(E211,OFFSET(Pairings!$D$2,($B221-1)*gamesPerRound,0,gamesPerRound,2),2,FALSE)</f>
        <v>#N/A</v>
      </c>
      <c r="F221" s="25" t="e">
        <f ca="1">VLOOKUP(F211,OFFSET(Pairings!$D$2,($B221-1)*gamesPerRound,0,gamesPerRound,2),2,FALSE)</f>
        <v>#N/A</v>
      </c>
      <c r="G221" s="25" t="e">
        <f ca="1">VLOOKUP(G211,OFFSET(Pairings!$D$2,($B221-1)*gamesPerRound,0,gamesPerRound,2),2,FALSE)</f>
        <v>#N/A</v>
      </c>
      <c r="H221" s="25" t="e">
        <f ca="1">VLOOKUP(H211,OFFSET(Pairings!$D$2,($B221-1)*gamesPerRound,0,gamesPerRound,2),2,FALSE)</f>
        <v>#N/A</v>
      </c>
      <c r="I221" s="25" t="e">
        <f ca="1">VLOOKUP(I211,OFFSET(Pairings!$D$2,($B221-1)*gamesPerRound,0,gamesPerRound,2),2,FALSE)</f>
        <v>#N/A</v>
      </c>
      <c r="J221" s="25" t="e">
        <f ca="1">VLOOKUP(J211,OFFSET(Pairings!$D$2,($B221-1)*gamesPerRound,0,gamesPerRound,2),2,FALSE)</f>
        <v>#N/A</v>
      </c>
      <c r="K221" s="25" t="e">
        <f ca="1">VLOOKUP(K211,OFFSET(Pairings!$D$2,($B221-1)*gamesPerRound,0,gamesPerRound,2),2,FALSE)</f>
        <v>#N/A</v>
      </c>
      <c r="L221" s="25" t="e">
        <f ca="1">VLOOKUP(L211,OFFSET(Pairings!$D$2,($B221-1)*gamesPerRound,0,gamesPerRound,2),2,FALSE)</f>
        <v>#N/A</v>
      </c>
    </row>
    <row r="222" spans="1:13" ht="5.15" hidden="1" customHeight="1" x14ac:dyDescent="0.3">
      <c r="B222" s="7">
        <v>3</v>
      </c>
      <c r="C222" s="25" t="e">
        <f ca="1">VLOOKUP(C211,OFFSET(Pairings!$E$2,($B222-1)*gamesPerRound,0,gamesPerRound,4),4,FALSE)</f>
        <v>#N/A</v>
      </c>
      <c r="D222" s="25" t="e">
        <f ca="1">VLOOKUP(D211,OFFSET(Pairings!$E$2,($B222-1)*gamesPerRound,0,gamesPerRound,4),4,FALSE)</f>
        <v>#N/A</v>
      </c>
      <c r="E222" s="25" t="e">
        <f ca="1">VLOOKUP(E211,OFFSET(Pairings!$E$2,($B222-1)*gamesPerRound,0,gamesPerRound,4),4,FALSE)</f>
        <v>#N/A</v>
      </c>
      <c r="F222" s="25" t="e">
        <f ca="1">VLOOKUP(F211,OFFSET(Pairings!$E$2,($B222-1)*gamesPerRound,0,gamesPerRound,4),4,FALSE)</f>
        <v>#N/A</v>
      </c>
      <c r="G222" s="25" t="e">
        <f ca="1">VLOOKUP(G211,OFFSET(Pairings!$E$2,($B222-1)*gamesPerRound,0,gamesPerRound,4),4,FALSE)</f>
        <v>#N/A</v>
      </c>
      <c r="H222" s="25" t="e">
        <f ca="1">VLOOKUP(H211,OFFSET(Pairings!$E$2,($B222-1)*gamesPerRound,0,gamesPerRound,4),4,FALSE)</f>
        <v>#N/A</v>
      </c>
      <c r="I222" s="25" t="e">
        <f ca="1">VLOOKUP(I211,OFFSET(Pairings!$E$2,($B222-1)*gamesPerRound,0,gamesPerRound,4),4,FALSE)</f>
        <v>#N/A</v>
      </c>
      <c r="J222" s="25" t="e">
        <f ca="1">VLOOKUP(J211,OFFSET(Pairings!$E$2,($B222-1)*gamesPerRound,0,gamesPerRound,4),4,FALSE)</f>
        <v>#N/A</v>
      </c>
      <c r="K222" s="25" t="e">
        <f ca="1">VLOOKUP(K211,OFFSET(Pairings!$E$2,($B222-1)*gamesPerRound,0,gamesPerRound,4),4,FALSE)</f>
        <v>#N/A</v>
      </c>
      <c r="L222" s="25" t="e">
        <f ca="1">VLOOKUP(L211,OFFSET(Pairings!$E$2,($B222-1)*gamesPerRound,0,gamesPerRound,4),4,FALSE)</f>
        <v>#N/A</v>
      </c>
    </row>
    <row r="223" spans="1:13" ht="18.649999999999999" customHeight="1" thickBot="1" x14ac:dyDescent="0.35"/>
    <row r="224" spans="1:13" s="9" customFormat="1" ht="15.5" thickBot="1" x14ac:dyDescent="0.35">
      <c r="A224" s="9" t="s">
        <v>188</v>
      </c>
      <c r="B224" s="10">
        <f>VLOOKUP(A224,TeamLookup,2,FALSE)</f>
        <v>0</v>
      </c>
      <c r="C224" s="11" t="str">
        <f t="shared" ref="C224:L224" si="85">$A224&amp;"."&amp;TEXT(C$1,"00")</f>
        <v>R.01</v>
      </c>
      <c r="D224" s="12" t="str">
        <f t="shared" si="85"/>
        <v>R.02</v>
      </c>
      <c r="E224" s="12" t="str">
        <f t="shared" si="85"/>
        <v>R.03</v>
      </c>
      <c r="F224" s="12" t="str">
        <f t="shared" si="85"/>
        <v>R.04</v>
      </c>
      <c r="G224" s="12" t="str">
        <f t="shared" si="85"/>
        <v>R.05</v>
      </c>
      <c r="H224" s="12" t="str">
        <f t="shared" si="85"/>
        <v>R.06</v>
      </c>
      <c r="I224" s="12" t="str">
        <f t="shared" si="85"/>
        <v>R.07</v>
      </c>
      <c r="J224" s="12" t="str">
        <f t="shared" si="85"/>
        <v>R.08</v>
      </c>
      <c r="K224" s="12" t="str">
        <f t="shared" si="85"/>
        <v>R.09</v>
      </c>
      <c r="L224" s="12" t="str">
        <f t="shared" si="85"/>
        <v>R.10</v>
      </c>
      <c r="M224" s="13" t="s">
        <v>21</v>
      </c>
    </row>
    <row r="225" spans="1:13" ht="9" customHeight="1" x14ac:dyDescent="0.3">
      <c r="C225" s="14" t="str">
        <f t="shared" ref="C225:L225" ca="1" si="86">IF(ISNA(C230),"B","W")</f>
        <v>B</v>
      </c>
      <c r="D225" s="15" t="str">
        <f t="shared" ca="1" si="86"/>
        <v>B</v>
      </c>
      <c r="E225" s="15" t="str">
        <f t="shared" ca="1" si="86"/>
        <v>B</v>
      </c>
      <c r="F225" s="15" t="str">
        <f t="shared" ca="1" si="86"/>
        <v>B</v>
      </c>
      <c r="G225" s="15" t="str">
        <f t="shared" ca="1" si="86"/>
        <v>B</v>
      </c>
      <c r="H225" s="15" t="str">
        <f t="shared" ca="1" si="86"/>
        <v>B</v>
      </c>
      <c r="I225" s="15" t="str">
        <f t="shared" ca="1" si="86"/>
        <v>B</v>
      </c>
      <c r="J225" s="15" t="str">
        <f t="shared" ca="1" si="86"/>
        <v>B</v>
      </c>
      <c r="K225" s="15" t="str">
        <f t="shared" ca="1" si="86"/>
        <v>B</v>
      </c>
      <c r="L225" s="15" t="str">
        <f t="shared" ca="1" si="86"/>
        <v>B</v>
      </c>
      <c r="M225" s="16"/>
    </row>
    <row r="226" spans="1:13" x14ac:dyDescent="0.3">
      <c r="B226" s="7" t="s">
        <v>22</v>
      </c>
      <c r="C226" s="17" t="e">
        <f t="shared" ref="C226:L226" ca="1" si="87">IF(ISNA(C230),C231,C230)</f>
        <v>#N/A</v>
      </c>
      <c r="D226" s="18" t="e">
        <f t="shared" ca="1" si="87"/>
        <v>#N/A</v>
      </c>
      <c r="E226" s="18" t="e">
        <f t="shared" ca="1" si="87"/>
        <v>#N/A</v>
      </c>
      <c r="F226" s="18" t="e">
        <f t="shared" ca="1" si="87"/>
        <v>#N/A</v>
      </c>
      <c r="G226" s="18" t="e">
        <f t="shared" ca="1" si="87"/>
        <v>#N/A</v>
      </c>
      <c r="H226" s="18" t="e">
        <f t="shared" ca="1" si="87"/>
        <v>#N/A</v>
      </c>
      <c r="I226" s="18" t="e">
        <f t="shared" ca="1" si="87"/>
        <v>#N/A</v>
      </c>
      <c r="J226" s="18" t="e">
        <f t="shared" ca="1" si="87"/>
        <v>#N/A</v>
      </c>
      <c r="K226" s="18" t="e">
        <f t="shared" ca="1" si="87"/>
        <v>#N/A</v>
      </c>
      <c r="L226" s="18" t="e">
        <f t="shared" ca="1" si="87"/>
        <v>#N/A</v>
      </c>
      <c r="M226" s="19"/>
    </row>
    <row r="227" spans="1:13" ht="9" customHeight="1" x14ac:dyDescent="0.3">
      <c r="C227" s="20" t="str">
        <f t="shared" ref="C227:L227" ca="1" si="88">IF(ISNA(C232),"B","W")</f>
        <v>B</v>
      </c>
      <c r="D227" s="21" t="str">
        <f t="shared" ca="1" si="88"/>
        <v>B</v>
      </c>
      <c r="E227" s="21" t="str">
        <f t="shared" ca="1" si="88"/>
        <v>B</v>
      </c>
      <c r="F227" s="21" t="str">
        <f t="shared" ca="1" si="88"/>
        <v>B</v>
      </c>
      <c r="G227" s="21" t="str">
        <f t="shared" ca="1" si="88"/>
        <v>B</v>
      </c>
      <c r="H227" s="21" t="str">
        <f t="shared" ca="1" si="88"/>
        <v>B</v>
      </c>
      <c r="I227" s="21" t="str">
        <f t="shared" ca="1" si="88"/>
        <v>B</v>
      </c>
      <c r="J227" s="21" t="str">
        <f t="shared" ca="1" si="88"/>
        <v>B</v>
      </c>
      <c r="K227" s="21" t="str">
        <f t="shared" ca="1" si="88"/>
        <v>B</v>
      </c>
      <c r="L227" s="21" t="str">
        <f t="shared" ca="1" si="88"/>
        <v>B</v>
      </c>
      <c r="M227" s="16"/>
    </row>
    <row r="228" spans="1:13" ht="15.5" thickBot="1" x14ac:dyDescent="0.35">
      <c r="B228" s="7" t="s">
        <v>23</v>
      </c>
      <c r="C228" s="17" t="e">
        <f t="shared" ref="C228:L228" ca="1" si="89">IF(ISNA(C232),C233,C232)</f>
        <v>#N/A</v>
      </c>
      <c r="D228" s="18" t="e">
        <f t="shared" ca="1" si="89"/>
        <v>#N/A</v>
      </c>
      <c r="E228" s="18" t="e">
        <f t="shared" ca="1" si="89"/>
        <v>#N/A</v>
      </c>
      <c r="F228" s="18" t="e">
        <f t="shared" ca="1" si="89"/>
        <v>#N/A</v>
      </c>
      <c r="G228" s="18" t="e">
        <f t="shared" ca="1" si="89"/>
        <v>#N/A</v>
      </c>
      <c r="H228" s="18" t="e">
        <f t="shared" ca="1" si="89"/>
        <v>#N/A</v>
      </c>
      <c r="I228" s="18" t="e">
        <f t="shared" ca="1" si="89"/>
        <v>#N/A</v>
      </c>
      <c r="J228" s="18" t="e">
        <f t="shared" ca="1" si="89"/>
        <v>#N/A</v>
      </c>
      <c r="K228" s="18" t="e">
        <f t="shared" ca="1" si="89"/>
        <v>#N/A</v>
      </c>
      <c r="L228" s="18" t="e">
        <f t="shared" ca="1" si="89"/>
        <v>#N/A</v>
      </c>
      <c r="M228" s="19"/>
    </row>
    <row r="229" spans="1:13" ht="18.649999999999999" customHeight="1" thickBot="1" x14ac:dyDescent="0.35">
      <c r="B229" s="7" t="s">
        <v>21</v>
      </c>
      <c r="C229" s="22"/>
      <c r="D229" s="23"/>
      <c r="E229" s="23"/>
      <c r="F229" s="23"/>
      <c r="G229" s="23"/>
      <c r="H229" s="23"/>
      <c r="I229" s="23"/>
      <c r="J229" s="23"/>
      <c r="K229" s="23"/>
      <c r="L229" s="23"/>
      <c r="M229" s="24"/>
    </row>
    <row r="230" spans="1:13" ht="5.15" hidden="1" customHeight="1" x14ac:dyDescent="0.3">
      <c r="B230" s="7">
        <v>1</v>
      </c>
      <c r="C230" s="25" t="e">
        <f ca="1">VLOOKUP(C224,OFFSET(Pairings!$D$2,($B230-1)*gamesPerRound,0,gamesPerRound,2),2,FALSE)</f>
        <v>#N/A</v>
      </c>
      <c r="D230" s="25" t="e">
        <f ca="1">VLOOKUP(D224,OFFSET(Pairings!$D$2,($B230-1)*gamesPerRound,0,gamesPerRound,2),2,FALSE)</f>
        <v>#N/A</v>
      </c>
      <c r="E230" s="25" t="e">
        <f ca="1">VLOOKUP(E224,OFFSET(Pairings!$D$2,($B230-1)*gamesPerRound,0,gamesPerRound,2),2,FALSE)</f>
        <v>#N/A</v>
      </c>
      <c r="F230" s="25" t="e">
        <f ca="1">VLOOKUP(F224,OFFSET(Pairings!$D$2,($B230-1)*gamesPerRound,0,gamesPerRound,2),2,FALSE)</f>
        <v>#N/A</v>
      </c>
      <c r="G230" s="25" t="e">
        <f ca="1">VLOOKUP(G224,OFFSET(Pairings!$D$2,($B230-1)*gamesPerRound,0,gamesPerRound,2),2,FALSE)</f>
        <v>#N/A</v>
      </c>
      <c r="H230" s="25" t="e">
        <f ca="1">VLOOKUP(H224,OFFSET(Pairings!$D$2,($B230-1)*gamesPerRound,0,gamesPerRound,2),2,FALSE)</f>
        <v>#N/A</v>
      </c>
      <c r="I230" s="25" t="e">
        <f ca="1">VLOOKUP(I224,OFFSET(Pairings!$D$2,($B230-1)*gamesPerRound,0,gamesPerRound,2),2,FALSE)</f>
        <v>#N/A</v>
      </c>
      <c r="J230" s="25" t="e">
        <f ca="1">VLOOKUP(J224,OFFSET(Pairings!$D$2,($B230-1)*gamesPerRound,0,gamesPerRound,2),2,FALSE)</f>
        <v>#N/A</v>
      </c>
      <c r="K230" s="25" t="e">
        <f ca="1">VLOOKUP(K224,OFFSET(Pairings!$D$2,($B230-1)*gamesPerRound,0,gamesPerRound,2),2,FALSE)</f>
        <v>#N/A</v>
      </c>
      <c r="L230" s="25" t="e">
        <f ca="1">VLOOKUP(L224,OFFSET(Pairings!$D$2,($B230-1)*gamesPerRound,0,gamesPerRound,2),2,FALSE)</f>
        <v>#N/A</v>
      </c>
    </row>
    <row r="231" spans="1:13" ht="5.15" hidden="1" customHeight="1" x14ac:dyDescent="0.3">
      <c r="B231" s="7">
        <v>1</v>
      </c>
      <c r="C231" s="25" t="e">
        <f ca="1">VLOOKUP(C224,OFFSET(Pairings!$E$2,($B231-1)*gamesPerRound,0,gamesPerRound,4),4,FALSE)</f>
        <v>#N/A</v>
      </c>
      <c r="D231" s="25" t="e">
        <f ca="1">VLOOKUP(D224,OFFSET(Pairings!$E$2,($B231-1)*gamesPerRound,0,gamesPerRound,4),4,FALSE)</f>
        <v>#N/A</v>
      </c>
      <c r="E231" s="25" t="e">
        <f ca="1">VLOOKUP(E224,OFFSET(Pairings!$E$2,($B231-1)*gamesPerRound,0,gamesPerRound,4),4,FALSE)</f>
        <v>#N/A</v>
      </c>
      <c r="F231" s="25" t="e">
        <f ca="1">VLOOKUP(F224,OFFSET(Pairings!$E$2,($B231-1)*gamesPerRound,0,gamesPerRound,4),4,FALSE)</f>
        <v>#N/A</v>
      </c>
      <c r="G231" s="25" t="e">
        <f ca="1">VLOOKUP(G224,OFFSET(Pairings!$E$2,($B231-1)*gamesPerRound,0,gamesPerRound,4),4,FALSE)</f>
        <v>#N/A</v>
      </c>
      <c r="H231" s="25" t="e">
        <f ca="1">VLOOKUP(H224,OFFSET(Pairings!$E$2,($B231-1)*gamesPerRound,0,gamesPerRound,4),4,FALSE)</f>
        <v>#N/A</v>
      </c>
      <c r="I231" s="25" t="e">
        <f ca="1">VLOOKUP(I224,OFFSET(Pairings!$E$2,($B231-1)*gamesPerRound,0,gamesPerRound,4),4,FALSE)</f>
        <v>#N/A</v>
      </c>
      <c r="J231" s="25" t="e">
        <f ca="1">VLOOKUP(J224,OFFSET(Pairings!$E$2,($B231-1)*gamesPerRound,0,gamesPerRound,4),4,FALSE)</f>
        <v>#N/A</v>
      </c>
      <c r="K231" s="25" t="e">
        <f ca="1">VLOOKUP(K224,OFFSET(Pairings!$E$2,($B231-1)*gamesPerRound,0,gamesPerRound,4),4,FALSE)</f>
        <v>#N/A</v>
      </c>
      <c r="L231" s="25" t="e">
        <f ca="1">VLOOKUP(L224,OFFSET(Pairings!$E$2,($B231-1)*gamesPerRound,0,gamesPerRound,4),4,FALSE)</f>
        <v>#N/A</v>
      </c>
    </row>
    <row r="232" spans="1:13" ht="5.15" hidden="1" customHeight="1" x14ac:dyDescent="0.3">
      <c r="B232" s="7">
        <v>2</v>
      </c>
      <c r="C232" s="25" t="e">
        <f ca="1">VLOOKUP(C224,OFFSET(Pairings!$D$2,($B232-1)*gamesPerRound,0,gamesPerRound,2),2,FALSE)</f>
        <v>#N/A</v>
      </c>
      <c r="D232" s="25" t="e">
        <f ca="1">VLOOKUP(D224,OFFSET(Pairings!$D$2,($B232-1)*gamesPerRound,0,gamesPerRound,2),2,FALSE)</f>
        <v>#N/A</v>
      </c>
      <c r="E232" s="25" t="e">
        <f ca="1">VLOOKUP(E224,OFFSET(Pairings!$D$2,($B232-1)*gamesPerRound,0,gamesPerRound,2),2,FALSE)</f>
        <v>#N/A</v>
      </c>
      <c r="F232" s="25" t="e">
        <f ca="1">VLOOKUP(F224,OFFSET(Pairings!$D$2,($B232-1)*gamesPerRound,0,gamesPerRound,2),2,FALSE)</f>
        <v>#N/A</v>
      </c>
      <c r="G232" s="25" t="e">
        <f ca="1">VLOOKUP(G224,OFFSET(Pairings!$D$2,($B232-1)*gamesPerRound,0,gamesPerRound,2),2,FALSE)</f>
        <v>#N/A</v>
      </c>
      <c r="H232" s="25" t="e">
        <f ca="1">VLOOKUP(H224,OFFSET(Pairings!$D$2,($B232-1)*gamesPerRound,0,gamesPerRound,2),2,FALSE)</f>
        <v>#N/A</v>
      </c>
      <c r="I232" s="25" t="e">
        <f ca="1">VLOOKUP(I224,OFFSET(Pairings!$D$2,($B232-1)*gamesPerRound,0,gamesPerRound,2),2,FALSE)</f>
        <v>#N/A</v>
      </c>
      <c r="J232" s="25" t="e">
        <f ca="1">VLOOKUP(J224,OFFSET(Pairings!$D$2,($B232-1)*gamesPerRound,0,gamesPerRound,2),2,FALSE)</f>
        <v>#N/A</v>
      </c>
      <c r="K232" s="25" t="e">
        <f ca="1">VLOOKUP(K224,OFFSET(Pairings!$D$2,($B232-1)*gamesPerRound,0,gamesPerRound,2),2,FALSE)</f>
        <v>#N/A</v>
      </c>
      <c r="L232" s="25" t="e">
        <f ca="1">VLOOKUP(L224,OFFSET(Pairings!$D$2,($B232-1)*gamesPerRound,0,gamesPerRound,2),2,FALSE)</f>
        <v>#N/A</v>
      </c>
    </row>
    <row r="233" spans="1:13" ht="5.15" hidden="1" customHeight="1" x14ac:dyDescent="0.3">
      <c r="B233" s="7">
        <v>2</v>
      </c>
      <c r="C233" s="25" t="e">
        <f ca="1">VLOOKUP(C224,OFFSET(Pairings!$E$2,($B233-1)*gamesPerRound,0,gamesPerRound,4),4,FALSE)</f>
        <v>#N/A</v>
      </c>
      <c r="D233" s="25" t="e">
        <f ca="1">VLOOKUP(D224,OFFSET(Pairings!$E$2,($B233-1)*gamesPerRound,0,gamesPerRound,4),4,FALSE)</f>
        <v>#N/A</v>
      </c>
      <c r="E233" s="25" t="e">
        <f ca="1">VLOOKUP(E224,OFFSET(Pairings!$E$2,($B233-1)*gamesPerRound,0,gamesPerRound,4),4,FALSE)</f>
        <v>#N/A</v>
      </c>
      <c r="F233" s="25" t="e">
        <f ca="1">VLOOKUP(F224,OFFSET(Pairings!$E$2,($B233-1)*gamesPerRound,0,gamesPerRound,4),4,FALSE)</f>
        <v>#N/A</v>
      </c>
      <c r="G233" s="25" t="e">
        <f ca="1">VLOOKUP(G224,OFFSET(Pairings!$E$2,($B233-1)*gamesPerRound,0,gamesPerRound,4),4,FALSE)</f>
        <v>#N/A</v>
      </c>
      <c r="H233" s="25" t="e">
        <f ca="1">VLOOKUP(H224,OFFSET(Pairings!$E$2,($B233-1)*gamesPerRound,0,gamesPerRound,4),4,FALSE)</f>
        <v>#N/A</v>
      </c>
      <c r="I233" s="25" t="e">
        <f ca="1">VLOOKUP(I224,OFFSET(Pairings!$E$2,($B233-1)*gamesPerRound,0,gamesPerRound,4),4,FALSE)</f>
        <v>#N/A</v>
      </c>
      <c r="J233" s="25" t="e">
        <f ca="1">VLOOKUP(J224,OFFSET(Pairings!$E$2,($B233-1)*gamesPerRound,0,gamesPerRound,4),4,FALSE)</f>
        <v>#N/A</v>
      </c>
      <c r="K233" s="25" t="e">
        <f ca="1">VLOOKUP(K224,OFFSET(Pairings!$E$2,($B233-1)*gamesPerRound,0,gamesPerRound,4),4,FALSE)</f>
        <v>#N/A</v>
      </c>
      <c r="L233" s="25" t="e">
        <f ca="1">VLOOKUP(L224,OFFSET(Pairings!$E$2,($B233-1)*gamesPerRound,0,gamesPerRound,4),4,FALSE)</f>
        <v>#N/A</v>
      </c>
    </row>
    <row r="234" spans="1:13" ht="5.15" hidden="1" customHeight="1" x14ac:dyDescent="0.3">
      <c r="B234" s="7">
        <v>3</v>
      </c>
      <c r="C234" s="25" t="e">
        <f ca="1">VLOOKUP(C224,OFFSET(Pairings!$D$2,($B234-1)*gamesPerRound,0,gamesPerRound,2),2,FALSE)</f>
        <v>#N/A</v>
      </c>
      <c r="D234" s="25" t="e">
        <f ca="1">VLOOKUP(D224,OFFSET(Pairings!$D$2,($B234-1)*gamesPerRound,0,gamesPerRound,2),2,FALSE)</f>
        <v>#N/A</v>
      </c>
      <c r="E234" s="25" t="e">
        <f ca="1">VLOOKUP(E224,OFFSET(Pairings!$D$2,($B234-1)*gamesPerRound,0,gamesPerRound,2),2,FALSE)</f>
        <v>#N/A</v>
      </c>
      <c r="F234" s="25" t="e">
        <f ca="1">VLOOKUP(F224,OFFSET(Pairings!$D$2,($B234-1)*gamesPerRound,0,gamesPerRound,2),2,FALSE)</f>
        <v>#N/A</v>
      </c>
      <c r="G234" s="25" t="e">
        <f ca="1">VLOOKUP(G224,OFFSET(Pairings!$D$2,($B234-1)*gamesPerRound,0,gamesPerRound,2),2,FALSE)</f>
        <v>#N/A</v>
      </c>
      <c r="H234" s="25" t="e">
        <f ca="1">VLOOKUP(H224,OFFSET(Pairings!$D$2,($B234-1)*gamesPerRound,0,gamesPerRound,2),2,FALSE)</f>
        <v>#N/A</v>
      </c>
      <c r="I234" s="25" t="e">
        <f ca="1">VLOOKUP(I224,OFFSET(Pairings!$D$2,($B234-1)*gamesPerRound,0,gamesPerRound,2),2,FALSE)</f>
        <v>#N/A</v>
      </c>
      <c r="J234" s="25" t="e">
        <f ca="1">VLOOKUP(J224,OFFSET(Pairings!$D$2,($B234-1)*gamesPerRound,0,gamesPerRound,2),2,FALSE)</f>
        <v>#N/A</v>
      </c>
      <c r="K234" s="25" t="e">
        <f ca="1">VLOOKUP(K224,OFFSET(Pairings!$D$2,($B234-1)*gamesPerRound,0,gamesPerRound,2),2,FALSE)</f>
        <v>#N/A</v>
      </c>
      <c r="L234" s="25" t="e">
        <f ca="1">VLOOKUP(L224,OFFSET(Pairings!$D$2,($B234-1)*gamesPerRound,0,gamesPerRound,2),2,FALSE)</f>
        <v>#N/A</v>
      </c>
    </row>
    <row r="235" spans="1:13" ht="5.15" hidden="1" customHeight="1" x14ac:dyDescent="0.3">
      <c r="B235" s="7">
        <v>3</v>
      </c>
      <c r="C235" s="25" t="e">
        <f ca="1">VLOOKUP(C224,OFFSET(Pairings!$E$2,($B235-1)*gamesPerRound,0,gamesPerRound,4),4,FALSE)</f>
        <v>#N/A</v>
      </c>
      <c r="D235" s="25" t="e">
        <f ca="1">VLOOKUP(D224,OFFSET(Pairings!$E$2,($B235-1)*gamesPerRound,0,gamesPerRound,4),4,FALSE)</f>
        <v>#N/A</v>
      </c>
      <c r="E235" s="25" t="e">
        <f ca="1">VLOOKUP(E224,OFFSET(Pairings!$E$2,($B235-1)*gamesPerRound,0,gamesPerRound,4),4,FALSE)</f>
        <v>#N/A</v>
      </c>
      <c r="F235" s="25" t="e">
        <f ca="1">VLOOKUP(F224,OFFSET(Pairings!$E$2,($B235-1)*gamesPerRound,0,gamesPerRound,4),4,FALSE)</f>
        <v>#N/A</v>
      </c>
      <c r="G235" s="25" t="e">
        <f ca="1">VLOOKUP(G224,OFFSET(Pairings!$E$2,($B235-1)*gamesPerRound,0,gamesPerRound,4),4,FALSE)</f>
        <v>#N/A</v>
      </c>
      <c r="H235" s="25" t="e">
        <f ca="1">VLOOKUP(H224,OFFSET(Pairings!$E$2,($B235-1)*gamesPerRound,0,gamesPerRound,4),4,FALSE)</f>
        <v>#N/A</v>
      </c>
      <c r="I235" s="25" t="e">
        <f ca="1">VLOOKUP(I224,OFFSET(Pairings!$E$2,($B235-1)*gamesPerRound,0,gamesPerRound,4),4,FALSE)</f>
        <v>#N/A</v>
      </c>
      <c r="J235" s="25" t="e">
        <f ca="1">VLOOKUP(J224,OFFSET(Pairings!$E$2,($B235-1)*gamesPerRound,0,gamesPerRound,4),4,FALSE)</f>
        <v>#N/A</v>
      </c>
      <c r="K235" s="25" t="e">
        <f ca="1">VLOOKUP(K224,OFFSET(Pairings!$E$2,($B235-1)*gamesPerRound,0,gamesPerRound,4),4,FALSE)</f>
        <v>#N/A</v>
      </c>
      <c r="L235" s="25" t="e">
        <f ca="1">VLOOKUP(L224,OFFSET(Pairings!$E$2,($B235-1)*gamesPerRound,0,gamesPerRound,4),4,FALSE)</f>
        <v>#N/A</v>
      </c>
    </row>
    <row r="236" spans="1:13" ht="18.649999999999999" customHeight="1" thickBot="1" x14ac:dyDescent="0.35"/>
    <row r="237" spans="1:13" s="9" customFormat="1" ht="15.5" thickBot="1" x14ac:dyDescent="0.35">
      <c r="A237" s="9" t="s">
        <v>189</v>
      </c>
      <c r="B237" s="10">
        <f>VLOOKUP(A237,TeamLookup,2,FALSE)</f>
        <v>0</v>
      </c>
      <c r="C237" s="11" t="str">
        <f t="shared" ref="C237:L237" si="90">$A237&amp;"."&amp;TEXT(C$1,"00")</f>
        <v>S.01</v>
      </c>
      <c r="D237" s="12" t="str">
        <f t="shared" si="90"/>
        <v>S.02</v>
      </c>
      <c r="E237" s="12" t="str">
        <f t="shared" si="90"/>
        <v>S.03</v>
      </c>
      <c r="F237" s="12" t="str">
        <f t="shared" si="90"/>
        <v>S.04</v>
      </c>
      <c r="G237" s="12" t="str">
        <f t="shared" si="90"/>
        <v>S.05</v>
      </c>
      <c r="H237" s="12" t="str">
        <f t="shared" si="90"/>
        <v>S.06</v>
      </c>
      <c r="I237" s="12" t="str">
        <f t="shared" si="90"/>
        <v>S.07</v>
      </c>
      <c r="J237" s="12" t="str">
        <f t="shared" si="90"/>
        <v>S.08</v>
      </c>
      <c r="K237" s="12" t="str">
        <f t="shared" si="90"/>
        <v>S.09</v>
      </c>
      <c r="L237" s="12" t="str">
        <f t="shared" si="90"/>
        <v>S.10</v>
      </c>
      <c r="M237" s="13" t="s">
        <v>21</v>
      </c>
    </row>
    <row r="238" spans="1:13" ht="9" customHeight="1" x14ac:dyDescent="0.3">
      <c r="C238" s="14" t="str">
        <f t="shared" ref="C238:L238" ca="1" si="91">IF(ISNA(C243),"B","W")</f>
        <v>B</v>
      </c>
      <c r="D238" s="15" t="str">
        <f t="shared" ca="1" si="91"/>
        <v>B</v>
      </c>
      <c r="E238" s="15" t="str">
        <f t="shared" ca="1" si="91"/>
        <v>B</v>
      </c>
      <c r="F238" s="15" t="str">
        <f t="shared" ca="1" si="91"/>
        <v>B</v>
      </c>
      <c r="G238" s="15" t="str">
        <f t="shared" ca="1" si="91"/>
        <v>B</v>
      </c>
      <c r="H238" s="15" t="str">
        <f t="shared" ca="1" si="91"/>
        <v>B</v>
      </c>
      <c r="I238" s="15" t="str">
        <f t="shared" ca="1" si="91"/>
        <v>B</v>
      </c>
      <c r="J238" s="15" t="str">
        <f t="shared" ca="1" si="91"/>
        <v>B</v>
      </c>
      <c r="K238" s="15" t="str">
        <f t="shared" ca="1" si="91"/>
        <v>B</v>
      </c>
      <c r="L238" s="15" t="str">
        <f t="shared" ca="1" si="91"/>
        <v>B</v>
      </c>
      <c r="M238" s="16"/>
    </row>
    <row r="239" spans="1:13" x14ac:dyDescent="0.3">
      <c r="B239" s="7" t="s">
        <v>22</v>
      </c>
      <c r="C239" s="17" t="e">
        <f t="shared" ref="C239:L239" ca="1" si="92">IF(ISNA(C243),C244,C243)</f>
        <v>#N/A</v>
      </c>
      <c r="D239" s="18" t="e">
        <f t="shared" ca="1" si="92"/>
        <v>#N/A</v>
      </c>
      <c r="E239" s="18" t="e">
        <f t="shared" ca="1" si="92"/>
        <v>#N/A</v>
      </c>
      <c r="F239" s="18" t="e">
        <f t="shared" ca="1" si="92"/>
        <v>#N/A</v>
      </c>
      <c r="G239" s="18" t="e">
        <f t="shared" ca="1" si="92"/>
        <v>#N/A</v>
      </c>
      <c r="H239" s="18" t="e">
        <f t="shared" ca="1" si="92"/>
        <v>#N/A</v>
      </c>
      <c r="I239" s="18" t="e">
        <f t="shared" ca="1" si="92"/>
        <v>#N/A</v>
      </c>
      <c r="J239" s="18" t="e">
        <f t="shared" ca="1" si="92"/>
        <v>#N/A</v>
      </c>
      <c r="K239" s="18" t="e">
        <f t="shared" ca="1" si="92"/>
        <v>#N/A</v>
      </c>
      <c r="L239" s="18" t="e">
        <f t="shared" ca="1" si="92"/>
        <v>#N/A</v>
      </c>
      <c r="M239" s="19"/>
    </row>
    <row r="240" spans="1:13" ht="9" customHeight="1" x14ac:dyDescent="0.3">
      <c r="C240" s="20" t="str">
        <f t="shared" ref="C240:L240" ca="1" si="93">IF(ISNA(C245),"B","W")</f>
        <v>B</v>
      </c>
      <c r="D240" s="21" t="str">
        <f t="shared" ca="1" si="93"/>
        <v>B</v>
      </c>
      <c r="E240" s="21" t="str">
        <f t="shared" ca="1" si="93"/>
        <v>B</v>
      </c>
      <c r="F240" s="21" t="str">
        <f t="shared" ca="1" si="93"/>
        <v>B</v>
      </c>
      <c r="G240" s="21" t="str">
        <f t="shared" ca="1" si="93"/>
        <v>B</v>
      </c>
      <c r="H240" s="21" t="str">
        <f t="shared" ca="1" si="93"/>
        <v>B</v>
      </c>
      <c r="I240" s="21" t="str">
        <f t="shared" ca="1" si="93"/>
        <v>B</v>
      </c>
      <c r="J240" s="21" t="str">
        <f t="shared" ca="1" si="93"/>
        <v>B</v>
      </c>
      <c r="K240" s="21" t="str">
        <f t="shared" ca="1" si="93"/>
        <v>B</v>
      </c>
      <c r="L240" s="21" t="str">
        <f t="shared" ca="1" si="93"/>
        <v>B</v>
      </c>
      <c r="M240" s="16"/>
    </row>
    <row r="241" spans="1:13" ht="15.5" thickBot="1" x14ac:dyDescent="0.35">
      <c r="B241" s="7" t="s">
        <v>23</v>
      </c>
      <c r="C241" s="17" t="e">
        <f t="shared" ref="C241:L241" ca="1" si="94">IF(ISNA(C245),C246,C245)</f>
        <v>#N/A</v>
      </c>
      <c r="D241" s="18" t="e">
        <f t="shared" ca="1" si="94"/>
        <v>#N/A</v>
      </c>
      <c r="E241" s="18" t="e">
        <f t="shared" ca="1" si="94"/>
        <v>#N/A</v>
      </c>
      <c r="F241" s="18" t="e">
        <f t="shared" ca="1" si="94"/>
        <v>#N/A</v>
      </c>
      <c r="G241" s="18" t="e">
        <f t="shared" ca="1" si="94"/>
        <v>#N/A</v>
      </c>
      <c r="H241" s="18" t="e">
        <f t="shared" ca="1" si="94"/>
        <v>#N/A</v>
      </c>
      <c r="I241" s="18" t="e">
        <f t="shared" ca="1" si="94"/>
        <v>#N/A</v>
      </c>
      <c r="J241" s="18" t="e">
        <f t="shared" ca="1" si="94"/>
        <v>#N/A</v>
      </c>
      <c r="K241" s="18" t="e">
        <f t="shared" ca="1" si="94"/>
        <v>#N/A</v>
      </c>
      <c r="L241" s="18" t="e">
        <f t="shared" ca="1" si="94"/>
        <v>#N/A</v>
      </c>
      <c r="M241" s="19"/>
    </row>
    <row r="242" spans="1:13" ht="18.649999999999999" customHeight="1" thickBot="1" x14ac:dyDescent="0.35">
      <c r="B242" s="7" t="s">
        <v>21</v>
      </c>
      <c r="C242" s="22"/>
      <c r="D242" s="23"/>
      <c r="E242" s="23"/>
      <c r="F242" s="23"/>
      <c r="G242" s="23"/>
      <c r="H242" s="23"/>
      <c r="I242" s="23"/>
      <c r="J242" s="23"/>
      <c r="K242" s="23"/>
      <c r="L242" s="23"/>
      <c r="M242" s="24"/>
    </row>
    <row r="243" spans="1:13" ht="5.15" hidden="1" customHeight="1" x14ac:dyDescent="0.3">
      <c r="B243" s="7">
        <v>1</v>
      </c>
      <c r="C243" s="25" t="e">
        <f ca="1">VLOOKUP(C237,OFFSET(Pairings!$D$2,($B243-1)*gamesPerRound,0,gamesPerRound,2),2,FALSE)</f>
        <v>#N/A</v>
      </c>
      <c r="D243" s="25" t="e">
        <f ca="1">VLOOKUP(D237,OFFSET(Pairings!$D$2,($B243-1)*gamesPerRound,0,gamesPerRound,2),2,FALSE)</f>
        <v>#N/A</v>
      </c>
      <c r="E243" s="25" t="e">
        <f ca="1">VLOOKUP(E237,OFFSET(Pairings!$D$2,($B243-1)*gamesPerRound,0,gamesPerRound,2),2,FALSE)</f>
        <v>#N/A</v>
      </c>
      <c r="F243" s="25" t="e">
        <f ca="1">VLOOKUP(F237,OFFSET(Pairings!$D$2,($B243-1)*gamesPerRound,0,gamesPerRound,2),2,FALSE)</f>
        <v>#N/A</v>
      </c>
      <c r="G243" s="25" t="e">
        <f ca="1">VLOOKUP(G237,OFFSET(Pairings!$D$2,($B243-1)*gamesPerRound,0,gamesPerRound,2),2,FALSE)</f>
        <v>#N/A</v>
      </c>
      <c r="H243" s="25" t="e">
        <f ca="1">VLOOKUP(H237,OFFSET(Pairings!$D$2,($B243-1)*gamesPerRound,0,gamesPerRound,2),2,FALSE)</f>
        <v>#N/A</v>
      </c>
      <c r="I243" s="25" t="e">
        <f ca="1">VLOOKUP(I237,OFFSET(Pairings!$D$2,($B243-1)*gamesPerRound,0,gamesPerRound,2),2,FALSE)</f>
        <v>#N/A</v>
      </c>
      <c r="J243" s="25" t="e">
        <f ca="1">VLOOKUP(J237,OFFSET(Pairings!$D$2,($B243-1)*gamesPerRound,0,gamesPerRound,2),2,FALSE)</f>
        <v>#N/A</v>
      </c>
      <c r="K243" s="25" t="e">
        <f ca="1">VLOOKUP(K237,OFFSET(Pairings!$D$2,($B243-1)*gamesPerRound,0,gamesPerRound,2),2,FALSE)</f>
        <v>#N/A</v>
      </c>
      <c r="L243" s="25" t="e">
        <f ca="1">VLOOKUP(L237,OFFSET(Pairings!$D$2,($B243-1)*gamesPerRound,0,gamesPerRound,2),2,FALSE)</f>
        <v>#N/A</v>
      </c>
    </row>
    <row r="244" spans="1:13" ht="5.15" hidden="1" customHeight="1" x14ac:dyDescent="0.3">
      <c r="B244" s="7">
        <v>1</v>
      </c>
      <c r="C244" s="25" t="e">
        <f ca="1">VLOOKUP(C237,OFFSET(Pairings!$E$2,($B244-1)*gamesPerRound,0,gamesPerRound,4),4,FALSE)</f>
        <v>#N/A</v>
      </c>
      <c r="D244" s="25" t="e">
        <f ca="1">VLOOKUP(D237,OFFSET(Pairings!$E$2,($B244-1)*gamesPerRound,0,gamesPerRound,4),4,FALSE)</f>
        <v>#N/A</v>
      </c>
      <c r="E244" s="25" t="e">
        <f ca="1">VLOOKUP(E237,OFFSET(Pairings!$E$2,($B244-1)*gamesPerRound,0,gamesPerRound,4),4,FALSE)</f>
        <v>#N/A</v>
      </c>
      <c r="F244" s="25" t="e">
        <f ca="1">VLOOKUP(F237,OFFSET(Pairings!$E$2,($B244-1)*gamesPerRound,0,gamesPerRound,4),4,FALSE)</f>
        <v>#N/A</v>
      </c>
      <c r="G244" s="25" t="e">
        <f ca="1">VLOOKUP(G237,OFFSET(Pairings!$E$2,($B244-1)*gamesPerRound,0,gamesPerRound,4),4,FALSE)</f>
        <v>#N/A</v>
      </c>
      <c r="H244" s="25" t="e">
        <f ca="1">VLOOKUP(H237,OFFSET(Pairings!$E$2,($B244-1)*gamesPerRound,0,gamesPerRound,4),4,FALSE)</f>
        <v>#N/A</v>
      </c>
      <c r="I244" s="25" t="e">
        <f ca="1">VLOOKUP(I237,OFFSET(Pairings!$E$2,($B244-1)*gamesPerRound,0,gamesPerRound,4),4,FALSE)</f>
        <v>#N/A</v>
      </c>
      <c r="J244" s="25" t="e">
        <f ca="1">VLOOKUP(J237,OFFSET(Pairings!$E$2,($B244-1)*gamesPerRound,0,gamesPerRound,4),4,FALSE)</f>
        <v>#N/A</v>
      </c>
      <c r="K244" s="25" t="e">
        <f ca="1">VLOOKUP(K237,OFFSET(Pairings!$E$2,($B244-1)*gamesPerRound,0,gamesPerRound,4),4,FALSE)</f>
        <v>#N/A</v>
      </c>
      <c r="L244" s="25" t="e">
        <f ca="1">VLOOKUP(L237,OFFSET(Pairings!$E$2,($B244-1)*gamesPerRound,0,gamesPerRound,4),4,FALSE)</f>
        <v>#N/A</v>
      </c>
    </row>
    <row r="245" spans="1:13" ht="5.15" hidden="1" customHeight="1" x14ac:dyDescent="0.3">
      <c r="B245" s="7">
        <v>2</v>
      </c>
      <c r="C245" s="25" t="e">
        <f ca="1">VLOOKUP(C237,OFFSET(Pairings!$D$2,($B245-1)*gamesPerRound,0,gamesPerRound,2),2,FALSE)</f>
        <v>#N/A</v>
      </c>
      <c r="D245" s="25" t="e">
        <f ca="1">VLOOKUP(D237,OFFSET(Pairings!$D$2,($B245-1)*gamesPerRound,0,gamesPerRound,2),2,FALSE)</f>
        <v>#N/A</v>
      </c>
      <c r="E245" s="25" t="e">
        <f ca="1">VLOOKUP(E237,OFFSET(Pairings!$D$2,($B245-1)*gamesPerRound,0,gamesPerRound,2),2,FALSE)</f>
        <v>#N/A</v>
      </c>
      <c r="F245" s="25" t="e">
        <f ca="1">VLOOKUP(F237,OFFSET(Pairings!$D$2,($B245-1)*gamesPerRound,0,gamesPerRound,2),2,FALSE)</f>
        <v>#N/A</v>
      </c>
      <c r="G245" s="25" t="e">
        <f ca="1">VLOOKUP(G237,OFFSET(Pairings!$D$2,($B245-1)*gamesPerRound,0,gamesPerRound,2),2,FALSE)</f>
        <v>#N/A</v>
      </c>
      <c r="H245" s="25" t="e">
        <f ca="1">VLOOKUP(H237,OFFSET(Pairings!$D$2,($B245-1)*gamesPerRound,0,gamesPerRound,2),2,FALSE)</f>
        <v>#N/A</v>
      </c>
      <c r="I245" s="25" t="e">
        <f ca="1">VLOOKUP(I237,OFFSET(Pairings!$D$2,($B245-1)*gamesPerRound,0,gamesPerRound,2),2,FALSE)</f>
        <v>#N/A</v>
      </c>
      <c r="J245" s="25" t="e">
        <f ca="1">VLOOKUP(J237,OFFSET(Pairings!$D$2,($B245-1)*gamesPerRound,0,gamesPerRound,2),2,FALSE)</f>
        <v>#N/A</v>
      </c>
      <c r="K245" s="25" t="e">
        <f ca="1">VLOOKUP(K237,OFFSET(Pairings!$D$2,($B245-1)*gamesPerRound,0,gamesPerRound,2),2,FALSE)</f>
        <v>#N/A</v>
      </c>
      <c r="L245" s="25" t="e">
        <f ca="1">VLOOKUP(L237,OFFSET(Pairings!$D$2,($B245-1)*gamesPerRound,0,gamesPerRound,2),2,FALSE)</f>
        <v>#N/A</v>
      </c>
    </row>
    <row r="246" spans="1:13" ht="5.15" hidden="1" customHeight="1" x14ac:dyDescent="0.3">
      <c r="B246" s="7">
        <v>2</v>
      </c>
      <c r="C246" s="25" t="e">
        <f ca="1">VLOOKUP(C237,OFFSET(Pairings!$E$2,($B246-1)*gamesPerRound,0,gamesPerRound,4),4,FALSE)</f>
        <v>#N/A</v>
      </c>
      <c r="D246" s="25" t="e">
        <f ca="1">VLOOKUP(D237,OFFSET(Pairings!$E$2,($B246-1)*gamesPerRound,0,gamesPerRound,4),4,FALSE)</f>
        <v>#N/A</v>
      </c>
      <c r="E246" s="25" t="e">
        <f ca="1">VLOOKUP(E237,OFFSET(Pairings!$E$2,($B246-1)*gamesPerRound,0,gamesPerRound,4),4,FALSE)</f>
        <v>#N/A</v>
      </c>
      <c r="F246" s="25" t="e">
        <f ca="1">VLOOKUP(F237,OFFSET(Pairings!$E$2,($B246-1)*gamesPerRound,0,gamesPerRound,4),4,FALSE)</f>
        <v>#N/A</v>
      </c>
      <c r="G246" s="25" t="e">
        <f ca="1">VLOOKUP(G237,OFFSET(Pairings!$E$2,($B246-1)*gamesPerRound,0,gamesPerRound,4),4,FALSE)</f>
        <v>#N/A</v>
      </c>
      <c r="H246" s="25" t="e">
        <f ca="1">VLOOKUP(H237,OFFSET(Pairings!$E$2,($B246-1)*gamesPerRound,0,gamesPerRound,4),4,FALSE)</f>
        <v>#N/A</v>
      </c>
      <c r="I246" s="25" t="e">
        <f ca="1">VLOOKUP(I237,OFFSET(Pairings!$E$2,($B246-1)*gamesPerRound,0,gamesPerRound,4),4,FALSE)</f>
        <v>#N/A</v>
      </c>
      <c r="J246" s="25" t="e">
        <f ca="1">VLOOKUP(J237,OFFSET(Pairings!$E$2,($B246-1)*gamesPerRound,0,gamesPerRound,4),4,FALSE)</f>
        <v>#N/A</v>
      </c>
      <c r="K246" s="25" t="e">
        <f ca="1">VLOOKUP(K237,OFFSET(Pairings!$E$2,($B246-1)*gamesPerRound,0,gamesPerRound,4),4,FALSE)</f>
        <v>#N/A</v>
      </c>
      <c r="L246" s="25" t="e">
        <f ca="1">VLOOKUP(L237,OFFSET(Pairings!$E$2,($B246-1)*gamesPerRound,0,gamesPerRound,4),4,FALSE)</f>
        <v>#N/A</v>
      </c>
    </row>
    <row r="247" spans="1:13" ht="5.15" hidden="1" customHeight="1" x14ac:dyDescent="0.3">
      <c r="B247" s="7">
        <v>3</v>
      </c>
      <c r="C247" s="25" t="e">
        <f ca="1">VLOOKUP(C237,OFFSET(Pairings!$D$2,($B247-1)*gamesPerRound,0,gamesPerRound,2),2,FALSE)</f>
        <v>#N/A</v>
      </c>
      <c r="D247" s="25" t="e">
        <f ca="1">VLOOKUP(D237,OFFSET(Pairings!$D$2,($B247-1)*gamesPerRound,0,gamesPerRound,2),2,FALSE)</f>
        <v>#N/A</v>
      </c>
      <c r="E247" s="25" t="e">
        <f ca="1">VLOOKUP(E237,OFFSET(Pairings!$D$2,($B247-1)*gamesPerRound,0,gamesPerRound,2),2,FALSE)</f>
        <v>#N/A</v>
      </c>
      <c r="F247" s="25" t="e">
        <f ca="1">VLOOKUP(F237,OFFSET(Pairings!$D$2,($B247-1)*gamesPerRound,0,gamesPerRound,2),2,FALSE)</f>
        <v>#N/A</v>
      </c>
      <c r="G247" s="25" t="e">
        <f ca="1">VLOOKUP(G237,OFFSET(Pairings!$D$2,($B247-1)*gamesPerRound,0,gamesPerRound,2),2,FALSE)</f>
        <v>#N/A</v>
      </c>
      <c r="H247" s="25" t="e">
        <f ca="1">VLOOKUP(H237,OFFSET(Pairings!$D$2,($B247-1)*gamesPerRound,0,gamesPerRound,2),2,FALSE)</f>
        <v>#N/A</v>
      </c>
      <c r="I247" s="25" t="e">
        <f ca="1">VLOOKUP(I237,OFFSET(Pairings!$D$2,($B247-1)*gamesPerRound,0,gamesPerRound,2),2,FALSE)</f>
        <v>#N/A</v>
      </c>
      <c r="J247" s="25" t="e">
        <f ca="1">VLOOKUP(J237,OFFSET(Pairings!$D$2,($B247-1)*gamesPerRound,0,gamesPerRound,2),2,FALSE)</f>
        <v>#N/A</v>
      </c>
      <c r="K247" s="25" t="e">
        <f ca="1">VLOOKUP(K237,OFFSET(Pairings!$D$2,($B247-1)*gamesPerRound,0,gamesPerRound,2),2,FALSE)</f>
        <v>#N/A</v>
      </c>
      <c r="L247" s="25" t="e">
        <f ca="1">VLOOKUP(L237,OFFSET(Pairings!$D$2,($B247-1)*gamesPerRound,0,gamesPerRound,2),2,FALSE)</f>
        <v>#N/A</v>
      </c>
    </row>
    <row r="248" spans="1:13" ht="5.15" hidden="1" customHeight="1" x14ac:dyDescent="0.3">
      <c r="B248" s="7">
        <v>3</v>
      </c>
      <c r="C248" s="25" t="e">
        <f ca="1">VLOOKUP(C237,OFFSET(Pairings!$E$2,($B248-1)*gamesPerRound,0,gamesPerRound,4),4,FALSE)</f>
        <v>#N/A</v>
      </c>
      <c r="D248" s="25" t="e">
        <f ca="1">VLOOKUP(D237,OFFSET(Pairings!$E$2,($B248-1)*gamesPerRound,0,gamesPerRound,4),4,FALSE)</f>
        <v>#N/A</v>
      </c>
      <c r="E248" s="25" t="e">
        <f ca="1">VLOOKUP(E237,OFFSET(Pairings!$E$2,($B248-1)*gamesPerRound,0,gamesPerRound,4),4,FALSE)</f>
        <v>#N/A</v>
      </c>
      <c r="F248" s="25" t="e">
        <f ca="1">VLOOKUP(F237,OFFSET(Pairings!$E$2,($B248-1)*gamesPerRound,0,gamesPerRound,4),4,FALSE)</f>
        <v>#N/A</v>
      </c>
      <c r="G248" s="25" t="e">
        <f ca="1">VLOOKUP(G237,OFFSET(Pairings!$E$2,($B248-1)*gamesPerRound,0,gamesPerRound,4),4,FALSE)</f>
        <v>#N/A</v>
      </c>
      <c r="H248" s="25" t="e">
        <f ca="1">VLOOKUP(H237,OFFSET(Pairings!$E$2,($B248-1)*gamesPerRound,0,gamesPerRound,4),4,FALSE)</f>
        <v>#N/A</v>
      </c>
      <c r="I248" s="25" t="e">
        <f ca="1">VLOOKUP(I237,OFFSET(Pairings!$E$2,($B248-1)*gamesPerRound,0,gamesPerRound,4),4,FALSE)</f>
        <v>#N/A</v>
      </c>
      <c r="J248" s="25" t="e">
        <f ca="1">VLOOKUP(J237,OFFSET(Pairings!$E$2,($B248-1)*gamesPerRound,0,gamesPerRound,4),4,FALSE)</f>
        <v>#N/A</v>
      </c>
      <c r="K248" s="25" t="e">
        <f ca="1">VLOOKUP(K237,OFFSET(Pairings!$E$2,($B248-1)*gamesPerRound,0,gamesPerRound,4),4,FALSE)</f>
        <v>#N/A</v>
      </c>
      <c r="L248" s="25" t="e">
        <f ca="1">VLOOKUP(L237,OFFSET(Pairings!$E$2,($B248-1)*gamesPerRound,0,gamesPerRound,4),4,FALSE)</f>
        <v>#N/A</v>
      </c>
    </row>
    <row r="249" spans="1:13" ht="18.649999999999999" customHeight="1" thickBot="1" x14ac:dyDescent="0.35"/>
    <row r="250" spans="1:13" s="9" customFormat="1" ht="15.5" thickBot="1" x14ac:dyDescent="0.35">
      <c r="A250" s="9" t="s">
        <v>190</v>
      </c>
      <c r="B250" s="10">
        <f>VLOOKUP(A250,TeamLookup,2,FALSE)</f>
        <v>0</v>
      </c>
      <c r="C250" s="11" t="str">
        <f t="shared" ref="C250:L250" si="95">$A250&amp;"."&amp;TEXT(C$1,"00")</f>
        <v>T.01</v>
      </c>
      <c r="D250" s="12" t="str">
        <f t="shared" si="95"/>
        <v>T.02</v>
      </c>
      <c r="E250" s="12" t="str">
        <f t="shared" si="95"/>
        <v>T.03</v>
      </c>
      <c r="F250" s="12" t="str">
        <f t="shared" si="95"/>
        <v>T.04</v>
      </c>
      <c r="G250" s="12" t="str">
        <f t="shared" si="95"/>
        <v>T.05</v>
      </c>
      <c r="H250" s="12" t="str">
        <f t="shared" si="95"/>
        <v>T.06</v>
      </c>
      <c r="I250" s="12" t="str">
        <f t="shared" si="95"/>
        <v>T.07</v>
      </c>
      <c r="J250" s="12" t="str">
        <f t="shared" si="95"/>
        <v>T.08</v>
      </c>
      <c r="K250" s="12" t="str">
        <f t="shared" si="95"/>
        <v>T.09</v>
      </c>
      <c r="L250" s="12" t="str">
        <f t="shared" si="95"/>
        <v>T.10</v>
      </c>
      <c r="M250" s="13" t="s">
        <v>21</v>
      </c>
    </row>
    <row r="251" spans="1:13" ht="9" customHeight="1" x14ac:dyDescent="0.3">
      <c r="C251" s="14" t="str">
        <f t="shared" ref="C251:L251" ca="1" si="96">IF(ISNA(C256),"B","W")</f>
        <v>B</v>
      </c>
      <c r="D251" s="15" t="str">
        <f t="shared" ca="1" si="96"/>
        <v>B</v>
      </c>
      <c r="E251" s="15" t="str">
        <f t="shared" ca="1" si="96"/>
        <v>B</v>
      </c>
      <c r="F251" s="15" t="str">
        <f t="shared" ca="1" si="96"/>
        <v>B</v>
      </c>
      <c r="G251" s="15" t="str">
        <f t="shared" ca="1" si="96"/>
        <v>B</v>
      </c>
      <c r="H251" s="15" t="str">
        <f t="shared" ca="1" si="96"/>
        <v>B</v>
      </c>
      <c r="I251" s="15" t="str">
        <f t="shared" ca="1" si="96"/>
        <v>B</v>
      </c>
      <c r="J251" s="15" t="str">
        <f t="shared" ca="1" si="96"/>
        <v>B</v>
      </c>
      <c r="K251" s="15" t="str">
        <f t="shared" ca="1" si="96"/>
        <v>B</v>
      </c>
      <c r="L251" s="15" t="str">
        <f t="shared" ca="1" si="96"/>
        <v>B</v>
      </c>
      <c r="M251" s="16"/>
    </row>
    <row r="252" spans="1:13" x14ac:dyDescent="0.3">
      <c r="B252" s="7" t="s">
        <v>22</v>
      </c>
      <c r="C252" s="17" t="e">
        <f t="shared" ref="C252:L252" ca="1" si="97">IF(ISNA(C256),C257,C256)</f>
        <v>#N/A</v>
      </c>
      <c r="D252" s="18" t="e">
        <f t="shared" ca="1" si="97"/>
        <v>#N/A</v>
      </c>
      <c r="E252" s="18" t="e">
        <f t="shared" ca="1" si="97"/>
        <v>#N/A</v>
      </c>
      <c r="F252" s="18" t="e">
        <f t="shared" ca="1" si="97"/>
        <v>#N/A</v>
      </c>
      <c r="G252" s="18" t="e">
        <f t="shared" ca="1" si="97"/>
        <v>#N/A</v>
      </c>
      <c r="H252" s="18" t="e">
        <f t="shared" ca="1" si="97"/>
        <v>#N/A</v>
      </c>
      <c r="I252" s="18" t="e">
        <f t="shared" ca="1" si="97"/>
        <v>#N/A</v>
      </c>
      <c r="J252" s="18" t="e">
        <f t="shared" ca="1" si="97"/>
        <v>#N/A</v>
      </c>
      <c r="K252" s="18" t="e">
        <f t="shared" ca="1" si="97"/>
        <v>#N/A</v>
      </c>
      <c r="L252" s="18" t="e">
        <f t="shared" ca="1" si="97"/>
        <v>#N/A</v>
      </c>
      <c r="M252" s="19"/>
    </row>
    <row r="253" spans="1:13" ht="9" customHeight="1" x14ac:dyDescent="0.3">
      <c r="C253" s="20" t="str">
        <f t="shared" ref="C253:L253" ca="1" si="98">IF(ISNA(C258),"B","W")</f>
        <v>B</v>
      </c>
      <c r="D253" s="21" t="str">
        <f t="shared" ca="1" si="98"/>
        <v>B</v>
      </c>
      <c r="E253" s="21" t="str">
        <f t="shared" ca="1" si="98"/>
        <v>B</v>
      </c>
      <c r="F253" s="21" t="str">
        <f t="shared" ca="1" si="98"/>
        <v>B</v>
      </c>
      <c r="G253" s="21" t="str">
        <f t="shared" ca="1" si="98"/>
        <v>B</v>
      </c>
      <c r="H253" s="21" t="str">
        <f t="shared" ca="1" si="98"/>
        <v>B</v>
      </c>
      <c r="I253" s="21" t="str">
        <f t="shared" ca="1" si="98"/>
        <v>B</v>
      </c>
      <c r="J253" s="21" t="str">
        <f t="shared" ca="1" si="98"/>
        <v>B</v>
      </c>
      <c r="K253" s="21" t="str">
        <f t="shared" ca="1" si="98"/>
        <v>B</v>
      </c>
      <c r="L253" s="21" t="str">
        <f t="shared" ca="1" si="98"/>
        <v>B</v>
      </c>
      <c r="M253" s="16"/>
    </row>
    <row r="254" spans="1:13" ht="15.5" thickBot="1" x14ac:dyDescent="0.35">
      <c r="B254" s="7" t="s">
        <v>23</v>
      </c>
      <c r="C254" s="17" t="e">
        <f t="shared" ref="C254:L254" ca="1" si="99">IF(ISNA(C258),C259,C258)</f>
        <v>#N/A</v>
      </c>
      <c r="D254" s="18" t="e">
        <f t="shared" ca="1" si="99"/>
        <v>#N/A</v>
      </c>
      <c r="E254" s="18" t="e">
        <f t="shared" ca="1" si="99"/>
        <v>#N/A</v>
      </c>
      <c r="F254" s="18" t="e">
        <f t="shared" ca="1" si="99"/>
        <v>#N/A</v>
      </c>
      <c r="G254" s="18" t="e">
        <f t="shared" ca="1" si="99"/>
        <v>#N/A</v>
      </c>
      <c r="H254" s="18" t="e">
        <f t="shared" ca="1" si="99"/>
        <v>#N/A</v>
      </c>
      <c r="I254" s="18" t="e">
        <f t="shared" ca="1" si="99"/>
        <v>#N/A</v>
      </c>
      <c r="J254" s="18" t="e">
        <f t="shared" ca="1" si="99"/>
        <v>#N/A</v>
      </c>
      <c r="K254" s="18" t="e">
        <f t="shared" ca="1" si="99"/>
        <v>#N/A</v>
      </c>
      <c r="L254" s="18" t="e">
        <f t="shared" ca="1" si="99"/>
        <v>#N/A</v>
      </c>
      <c r="M254" s="19"/>
    </row>
    <row r="255" spans="1:13" ht="18.649999999999999" customHeight="1" thickBot="1" x14ac:dyDescent="0.35">
      <c r="B255" s="7" t="s">
        <v>21</v>
      </c>
      <c r="C255" s="22"/>
      <c r="D255" s="23"/>
      <c r="E255" s="23"/>
      <c r="F255" s="23"/>
      <c r="G255" s="23"/>
      <c r="H255" s="23"/>
      <c r="I255" s="23"/>
      <c r="J255" s="23"/>
      <c r="K255" s="23"/>
      <c r="L255" s="23"/>
      <c r="M255" s="24"/>
    </row>
    <row r="256" spans="1:13" ht="5.15" hidden="1" customHeight="1" x14ac:dyDescent="0.3">
      <c r="B256" s="7">
        <v>1</v>
      </c>
      <c r="C256" s="25" t="e">
        <f ca="1">VLOOKUP(C250,OFFSET(Pairings!$D$2,($B256-1)*gamesPerRound,0,gamesPerRound,2),2,FALSE)</f>
        <v>#N/A</v>
      </c>
      <c r="D256" s="25" t="e">
        <f ca="1">VLOOKUP(D250,OFFSET(Pairings!$D$2,($B256-1)*gamesPerRound,0,gamesPerRound,2),2,FALSE)</f>
        <v>#N/A</v>
      </c>
      <c r="E256" s="25" t="e">
        <f ca="1">VLOOKUP(E250,OFFSET(Pairings!$D$2,($B256-1)*gamesPerRound,0,gamesPerRound,2),2,FALSE)</f>
        <v>#N/A</v>
      </c>
      <c r="F256" s="25" t="e">
        <f ca="1">VLOOKUP(F250,OFFSET(Pairings!$D$2,($B256-1)*gamesPerRound,0,gamesPerRound,2),2,FALSE)</f>
        <v>#N/A</v>
      </c>
      <c r="G256" s="25" t="e">
        <f ca="1">VLOOKUP(G250,OFFSET(Pairings!$D$2,($B256-1)*gamesPerRound,0,gamesPerRound,2),2,FALSE)</f>
        <v>#N/A</v>
      </c>
      <c r="H256" s="25" t="e">
        <f ca="1">VLOOKUP(H250,OFFSET(Pairings!$D$2,($B256-1)*gamesPerRound,0,gamesPerRound,2),2,FALSE)</f>
        <v>#N/A</v>
      </c>
      <c r="I256" s="25" t="e">
        <f ca="1">VLOOKUP(I250,OFFSET(Pairings!$D$2,($B256-1)*gamesPerRound,0,gamesPerRound,2),2,FALSE)</f>
        <v>#N/A</v>
      </c>
      <c r="J256" s="25" t="e">
        <f ca="1">VLOOKUP(J250,OFFSET(Pairings!$D$2,($B256-1)*gamesPerRound,0,gamesPerRound,2),2,FALSE)</f>
        <v>#N/A</v>
      </c>
      <c r="K256" s="25" t="e">
        <f ca="1">VLOOKUP(K250,OFFSET(Pairings!$D$2,($B256-1)*gamesPerRound,0,gamesPerRound,2),2,FALSE)</f>
        <v>#N/A</v>
      </c>
      <c r="L256" s="25" t="e">
        <f ca="1">VLOOKUP(L250,OFFSET(Pairings!$D$2,($B256-1)*gamesPerRound,0,gamesPerRound,2),2,FALSE)</f>
        <v>#N/A</v>
      </c>
    </row>
    <row r="257" spans="1:13" ht="5.15" hidden="1" customHeight="1" x14ac:dyDescent="0.3">
      <c r="B257" s="7">
        <v>1</v>
      </c>
      <c r="C257" s="25" t="e">
        <f ca="1">VLOOKUP(C250,OFFSET(Pairings!$E$2,($B257-1)*gamesPerRound,0,gamesPerRound,4),4,FALSE)</f>
        <v>#N/A</v>
      </c>
      <c r="D257" s="25" t="e">
        <f ca="1">VLOOKUP(D250,OFFSET(Pairings!$E$2,($B257-1)*gamesPerRound,0,gamesPerRound,4),4,FALSE)</f>
        <v>#N/A</v>
      </c>
      <c r="E257" s="25" t="e">
        <f ca="1">VLOOKUP(E250,OFFSET(Pairings!$E$2,($B257-1)*gamesPerRound,0,gamesPerRound,4),4,FALSE)</f>
        <v>#N/A</v>
      </c>
      <c r="F257" s="25" t="e">
        <f ca="1">VLOOKUP(F250,OFFSET(Pairings!$E$2,($B257-1)*gamesPerRound,0,gamesPerRound,4),4,FALSE)</f>
        <v>#N/A</v>
      </c>
      <c r="G257" s="25" t="e">
        <f ca="1">VLOOKUP(G250,OFFSET(Pairings!$E$2,($B257-1)*gamesPerRound,0,gamesPerRound,4),4,FALSE)</f>
        <v>#N/A</v>
      </c>
      <c r="H257" s="25" t="e">
        <f ca="1">VLOOKUP(H250,OFFSET(Pairings!$E$2,($B257-1)*gamesPerRound,0,gamesPerRound,4),4,FALSE)</f>
        <v>#N/A</v>
      </c>
      <c r="I257" s="25" t="e">
        <f ca="1">VLOOKUP(I250,OFFSET(Pairings!$E$2,($B257-1)*gamesPerRound,0,gamesPerRound,4),4,FALSE)</f>
        <v>#N/A</v>
      </c>
      <c r="J257" s="25" t="e">
        <f ca="1">VLOOKUP(J250,OFFSET(Pairings!$E$2,($B257-1)*gamesPerRound,0,gamesPerRound,4),4,FALSE)</f>
        <v>#N/A</v>
      </c>
      <c r="K257" s="25" t="e">
        <f ca="1">VLOOKUP(K250,OFFSET(Pairings!$E$2,($B257-1)*gamesPerRound,0,gamesPerRound,4),4,FALSE)</f>
        <v>#N/A</v>
      </c>
      <c r="L257" s="25" t="e">
        <f ca="1">VLOOKUP(L250,OFFSET(Pairings!$E$2,($B257-1)*gamesPerRound,0,gamesPerRound,4),4,FALSE)</f>
        <v>#N/A</v>
      </c>
    </row>
    <row r="258" spans="1:13" ht="5.15" hidden="1" customHeight="1" x14ac:dyDescent="0.3">
      <c r="B258" s="7">
        <v>2</v>
      </c>
      <c r="C258" s="25" t="e">
        <f ca="1">VLOOKUP(C250,OFFSET(Pairings!$D$2,($B258-1)*gamesPerRound,0,gamesPerRound,2),2,FALSE)</f>
        <v>#N/A</v>
      </c>
      <c r="D258" s="25" t="e">
        <f ca="1">VLOOKUP(D250,OFFSET(Pairings!$D$2,($B258-1)*gamesPerRound,0,gamesPerRound,2),2,FALSE)</f>
        <v>#N/A</v>
      </c>
      <c r="E258" s="25" t="e">
        <f ca="1">VLOOKUP(E250,OFFSET(Pairings!$D$2,($B258-1)*gamesPerRound,0,gamesPerRound,2),2,FALSE)</f>
        <v>#N/A</v>
      </c>
      <c r="F258" s="25" t="e">
        <f ca="1">VLOOKUP(F250,OFFSET(Pairings!$D$2,($B258-1)*gamesPerRound,0,gamesPerRound,2),2,FALSE)</f>
        <v>#N/A</v>
      </c>
      <c r="G258" s="25" t="e">
        <f ca="1">VLOOKUP(G250,OFFSET(Pairings!$D$2,($B258-1)*gamesPerRound,0,gamesPerRound,2),2,FALSE)</f>
        <v>#N/A</v>
      </c>
      <c r="H258" s="25" t="e">
        <f ca="1">VLOOKUP(H250,OFFSET(Pairings!$D$2,($B258-1)*gamesPerRound,0,gamesPerRound,2),2,FALSE)</f>
        <v>#N/A</v>
      </c>
      <c r="I258" s="25" t="e">
        <f ca="1">VLOOKUP(I250,OFFSET(Pairings!$D$2,($B258-1)*gamesPerRound,0,gamesPerRound,2),2,FALSE)</f>
        <v>#N/A</v>
      </c>
      <c r="J258" s="25" t="e">
        <f ca="1">VLOOKUP(J250,OFFSET(Pairings!$D$2,($B258-1)*gamesPerRound,0,gamesPerRound,2),2,FALSE)</f>
        <v>#N/A</v>
      </c>
      <c r="K258" s="25" t="e">
        <f ca="1">VLOOKUP(K250,OFFSET(Pairings!$D$2,($B258-1)*gamesPerRound,0,gamesPerRound,2),2,FALSE)</f>
        <v>#N/A</v>
      </c>
      <c r="L258" s="25" t="e">
        <f ca="1">VLOOKUP(L250,OFFSET(Pairings!$D$2,($B258-1)*gamesPerRound,0,gamesPerRound,2),2,FALSE)</f>
        <v>#N/A</v>
      </c>
    </row>
    <row r="259" spans="1:13" ht="5.15" hidden="1" customHeight="1" x14ac:dyDescent="0.3">
      <c r="B259" s="7">
        <v>2</v>
      </c>
      <c r="C259" s="25" t="e">
        <f ca="1">VLOOKUP(C250,OFFSET(Pairings!$E$2,($B259-1)*gamesPerRound,0,gamesPerRound,4),4,FALSE)</f>
        <v>#N/A</v>
      </c>
      <c r="D259" s="25" t="e">
        <f ca="1">VLOOKUP(D250,OFFSET(Pairings!$E$2,($B259-1)*gamesPerRound,0,gamesPerRound,4),4,FALSE)</f>
        <v>#N/A</v>
      </c>
      <c r="E259" s="25" t="e">
        <f ca="1">VLOOKUP(E250,OFFSET(Pairings!$E$2,($B259-1)*gamesPerRound,0,gamesPerRound,4),4,FALSE)</f>
        <v>#N/A</v>
      </c>
      <c r="F259" s="25" t="e">
        <f ca="1">VLOOKUP(F250,OFFSET(Pairings!$E$2,($B259-1)*gamesPerRound,0,gamesPerRound,4),4,FALSE)</f>
        <v>#N/A</v>
      </c>
      <c r="G259" s="25" t="e">
        <f ca="1">VLOOKUP(G250,OFFSET(Pairings!$E$2,($B259-1)*gamesPerRound,0,gamesPerRound,4),4,FALSE)</f>
        <v>#N/A</v>
      </c>
      <c r="H259" s="25" t="e">
        <f ca="1">VLOOKUP(H250,OFFSET(Pairings!$E$2,($B259-1)*gamesPerRound,0,gamesPerRound,4),4,FALSE)</f>
        <v>#N/A</v>
      </c>
      <c r="I259" s="25" t="e">
        <f ca="1">VLOOKUP(I250,OFFSET(Pairings!$E$2,($B259-1)*gamesPerRound,0,gamesPerRound,4),4,FALSE)</f>
        <v>#N/A</v>
      </c>
      <c r="J259" s="25" t="e">
        <f ca="1">VLOOKUP(J250,OFFSET(Pairings!$E$2,($B259-1)*gamesPerRound,0,gamesPerRound,4),4,FALSE)</f>
        <v>#N/A</v>
      </c>
      <c r="K259" s="25" t="e">
        <f ca="1">VLOOKUP(K250,OFFSET(Pairings!$E$2,($B259-1)*gamesPerRound,0,gamesPerRound,4),4,FALSE)</f>
        <v>#N/A</v>
      </c>
      <c r="L259" s="25" t="e">
        <f ca="1">VLOOKUP(L250,OFFSET(Pairings!$E$2,($B259-1)*gamesPerRound,0,gamesPerRound,4),4,FALSE)</f>
        <v>#N/A</v>
      </c>
    </row>
    <row r="260" spans="1:13" ht="5.15" hidden="1" customHeight="1" x14ac:dyDescent="0.3">
      <c r="B260" s="7">
        <v>3</v>
      </c>
      <c r="C260" s="25" t="e">
        <f ca="1">VLOOKUP(C250,OFFSET(Pairings!$D$2,($B260-1)*gamesPerRound,0,gamesPerRound,2),2,FALSE)</f>
        <v>#N/A</v>
      </c>
      <c r="D260" s="25" t="e">
        <f ca="1">VLOOKUP(D250,OFFSET(Pairings!$D$2,($B260-1)*gamesPerRound,0,gamesPerRound,2),2,FALSE)</f>
        <v>#N/A</v>
      </c>
      <c r="E260" s="25" t="e">
        <f ca="1">VLOOKUP(E250,OFFSET(Pairings!$D$2,($B260-1)*gamesPerRound,0,gamesPerRound,2),2,FALSE)</f>
        <v>#N/A</v>
      </c>
      <c r="F260" s="25" t="e">
        <f ca="1">VLOOKUP(F250,OFFSET(Pairings!$D$2,($B260-1)*gamesPerRound,0,gamesPerRound,2),2,FALSE)</f>
        <v>#N/A</v>
      </c>
      <c r="G260" s="25" t="e">
        <f ca="1">VLOOKUP(G250,OFFSET(Pairings!$D$2,($B260-1)*gamesPerRound,0,gamesPerRound,2),2,FALSE)</f>
        <v>#N/A</v>
      </c>
      <c r="H260" s="25" t="e">
        <f ca="1">VLOOKUP(H250,OFFSET(Pairings!$D$2,($B260-1)*gamesPerRound,0,gamesPerRound,2),2,FALSE)</f>
        <v>#N/A</v>
      </c>
      <c r="I260" s="25" t="e">
        <f ca="1">VLOOKUP(I250,OFFSET(Pairings!$D$2,($B260-1)*gamesPerRound,0,gamesPerRound,2),2,FALSE)</f>
        <v>#N/A</v>
      </c>
      <c r="J260" s="25" t="e">
        <f ca="1">VLOOKUP(J250,OFFSET(Pairings!$D$2,($B260-1)*gamesPerRound,0,gamesPerRound,2),2,FALSE)</f>
        <v>#N/A</v>
      </c>
      <c r="K260" s="25" t="e">
        <f ca="1">VLOOKUP(K250,OFFSET(Pairings!$D$2,($B260-1)*gamesPerRound,0,gamesPerRound,2),2,FALSE)</f>
        <v>#N/A</v>
      </c>
      <c r="L260" s="25" t="e">
        <f ca="1">VLOOKUP(L250,OFFSET(Pairings!$D$2,($B260-1)*gamesPerRound,0,gamesPerRound,2),2,FALSE)</f>
        <v>#N/A</v>
      </c>
    </row>
    <row r="261" spans="1:13" ht="5.15" hidden="1" customHeight="1" x14ac:dyDescent="0.3">
      <c r="B261" s="7">
        <v>3</v>
      </c>
      <c r="C261" s="25" t="e">
        <f ca="1">VLOOKUP(C250,OFFSET(Pairings!$E$2,($B261-1)*gamesPerRound,0,gamesPerRound,4),4,FALSE)</f>
        <v>#N/A</v>
      </c>
      <c r="D261" s="25" t="e">
        <f ca="1">VLOOKUP(D250,OFFSET(Pairings!$E$2,($B261-1)*gamesPerRound,0,gamesPerRound,4),4,FALSE)</f>
        <v>#N/A</v>
      </c>
      <c r="E261" s="25" t="e">
        <f ca="1">VLOOKUP(E250,OFFSET(Pairings!$E$2,($B261-1)*gamesPerRound,0,gamesPerRound,4),4,FALSE)</f>
        <v>#N/A</v>
      </c>
      <c r="F261" s="25" t="e">
        <f ca="1">VLOOKUP(F250,OFFSET(Pairings!$E$2,($B261-1)*gamesPerRound,0,gamesPerRound,4),4,FALSE)</f>
        <v>#N/A</v>
      </c>
      <c r="G261" s="25" t="e">
        <f ca="1">VLOOKUP(G250,OFFSET(Pairings!$E$2,($B261-1)*gamesPerRound,0,gamesPerRound,4),4,FALSE)</f>
        <v>#N/A</v>
      </c>
      <c r="H261" s="25" t="e">
        <f ca="1">VLOOKUP(H250,OFFSET(Pairings!$E$2,($B261-1)*gamesPerRound,0,gamesPerRound,4),4,FALSE)</f>
        <v>#N/A</v>
      </c>
      <c r="I261" s="25" t="e">
        <f ca="1">VLOOKUP(I250,OFFSET(Pairings!$E$2,($B261-1)*gamesPerRound,0,gamesPerRound,4),4,FALSE)</f>
        <v>#N/A</v>
      </c>
      <c r="J261" s="25" t="e">
        <f ca="1">VLOOKUP(J250,OFFSET(Pairings!$E$2,($B261-1)*gamesPerRound,0,gamesPerRound,4),4,FALSE)</f>
        <v>#N/A</v>
      </c>
      <c r="K261" s="25" t="e">
        <f ca="1">VLOOKUP(K250,OFFSET(Pairings!$E$2,($B261-1)*gamesPerRound,0,gamesPerRound,4),4,FALSE)</f>
        <v>#N/A</v>
      </c>
      <c r="L261" s="25" t="e">
        <f ca="1">VLOOKUP(L250,OFFSET(Pairings!$E$2,($B261-1)*gamesPerRound,0,gamesPerRound,4),4,FALSE)</f>
        <v>#N/A</v>
      </c>
    </row>
    <row r="262" spans="1:13" ht="18.649999999999999" customHeight="1" thickBot="1" x14ac:dyDescent="0.35"/>
    <row r="263" spans="1:13" s="9" customFormat="1" ht="15.5" thickBot="1" x14ac:dyDescent="0.35">
      <c r="A263" s="9" t="s">
        <v>212</v>
      </c>
      <c r="B263" s="10">
        <f>VLOOKUP(A263,TeamLookup,2,FALSE)</f>
        <v>0</v>
      </c>
      <c r="C263" s="11" t="str">
        <f t="shared" ref="C263:L263" si="100">$A263&amp;"."&amp;TEXT(C$1,"00")</f>
        <v>U.01</v>
      </c>
      <c r="D263" s="12" t="str">
        <f t="shared" si="100"/>
        <v>U.02</v>
      </c>
      <c r="E263" s="12" t="str">
        <f t="shared" si="100"/>
        <v>U.03</v>
      </c>
      <c r="F263" s="12" t="str">
        <f t="shared" si="100"/>
        <v>U.04</v>
      </c>
      <c r="G263" s="12" t="str">
        <f t="shared" si="100"/>
        <v>U.05</v>
      </c>
      <c r="H263" s="12" t="str">
        <f t="shared" si="100"/>
        <v>U.06</v>
      </c>
      <c r="I263" s="12" t="str">
        <f t="shared" si="100"/>
        <v>U.07</v>
      </c>
      <c r="J263" s="12" t="str">
        <f t="shared" si="100"/>
        <v>U.08</v>
      </c>
      <c r="K263" s="12" t="str">
        <f t="shared" si="100"/>
        <v>U.09</v>
      </c>
      <c r="L263" s="12" t="str">
        <f t="shared" si="100"/>
        <v>U.10</v>
      </c>
      <c r="M263" s="13" t="s">
        <v>21</v>
      </c>
    </row>
    <row r="264" spans="1:13" ht="9" customHeight="1" x14ac:dyDescent="0.3">
      <c r="C264" s="14" t="str">
        <f t="shared" ref="C264:L264" ca="1" si="101">IF(ISNA(C269),"B","W")</f>
        <v>B</v>
      </c>
      <c r="D264" s="15" t="str">
        <f t="shared" ca="1" si="101"/>
        <v>B</v>
      </c>
      <c r="E264" s="15" t="str">
        <f t="shared" ca="1" si="101"/>
        <v>B</v>
      </c>
      <c r="F264" s="15" t="str">
        <f t="shared" ca="1" si="101"/>
        <v>B</v>
      </c>
      <c r="G264" s="15" t="str">
        <f t="shared" ca="1" si="101"/>
        <v>B</v>
      </c>
      <c r="H264" s="15" t="str">
        <f t="shared" ca="1" si="101"/>
        <v>B</v>
      </c>
      <c r="I264" s="15" t="str">
        <f t="shared" ca="1" si="101"/>
        <v>B</v>
      </c>
      <c r="J264" s="15" t="str">
        <f t="shared" ca="1" si="101"/>
        <v>B</v>
      </c>
      <c r="K264" s="15" t="str">
        <f t="shared" ca="1" si="101"/>
        <v>B</v>
      </c>
      <c r="L264" s="15" t="str">
        <f t="shared" ca="1" si="101"/>
        <v>B</v>
      </c>
      <c r="M264" s="16"/>
    </row>
    <row r="265" spans="1:13" x14ac:dyDescent="0.3">
      <c r="B265" s="7" t="s">
        <v>22</v>
      </c>
      <c r="C265" s="17" t="e">
        <f t="shared" ref="C265:L265" ca="1" si="102">IF(ISNA(C269),C270,C269)</f>
        <v>#N/A</v>
      </c>
      <c r="D265" s="18" t="e">
        <f t="shared" ca="1" si="102"/>
        <v>#N/A</v>
      </c>
      <c r="E265" s="18" t="e">
        <f t="shared" ca="1" si="102"/>
        <v>#N/A</v>
      </c>
      <c r="F265" s="18" t="e">
        <f t="shared" ca="1" si="102"/>
        <v>#N/A</v>
      </c>
      <c r="G265" s="18" t="e">
        <f t="shared" ca="1" si="102"/>
        <v>#N/A</v>
      </c>
      <c r="H265" s="18" t="e">
        <f t="shared" ca="1" si="102"/>
        <v>#N/A</v>
      </c>
      <c r="I265" s="18" t="e">
        <f t="shared" ca="1" si="102"/>
        <v>#N/A</v>
      </c>
      <c r="J265" s="18" t="e">
        <f t="shared" ca="1" si="102"/>
        <v>#N/A</v>
      </c>
      <c r="K265" s="18" t="e">
        <f t="shared" ca="1" si="102"/>
        <v>#N/A</v>
      </c>
      <c r="L265" s="18" t="e">
        <f t="shared" ca="1" si="102"/>
        <v>#N/A</v>
      </c>
      <c r="M265" s="19"/>
    </row>
    <row r="266" spans="1:13" ht="9" customHeight="1" x14ac:dyDescent="0.3">
      <c r="C266" s="20" t="str">
        <f t="shared" ref="C266:L266" ca="1" si="103">IF(ISNA(C271),"B","W")</f>
        <v>B</v>
      </c>
      <c r="D266" s="21" t="str">
        <f t="shared" ca="1" si="103"/>
        <v>B</v>
      </c>
      <c r="E266" s="21" t="str">
        <f t="shared" ca="1" si="103"/>
        <v>B</v>
      </c>
      <c r="F266" s="21" t="str">
        <f t="shared" ca="1" si="103"/>
        <v>B</v>
      </c>
      <c r="G266" s="21" t="str">
        <f t="shared" ca="1" si="103"/>
        <v>B</v>
      </c>
      <c r="H266" s="21" t="str">
        <f t="shared" ca="1" si="103"/>
        <v>B</v>
      </c>
      <c r="I266" s="21" t="str">
        <f t="shared" ca="1" si="103"/>
        <v>B</v>
      </c>
      <c r="J266" s="21" t="str">
        <f t="shared" ca="1" si="103"/>
        <v>B</v>
      </c>
      <c r="K266" s="21" t="str">
        <f t="shared" ca="1" si="103"/>
        <v>B</v>
      </c>
      <c r="L266" s="21" t="str">
        <f t="shared" ca="1" si="103"/>
        <v>B</v>
      </c>
      <c r="M266" s="16"/>
    </row>
    <row r="267" spans="1:13" ht="15.5" thickBot="1" x14ac:dyDescent="0.35">
      <c r="B267" s="7" t="s">
        <v>23</v>
      </c>
      <c r="C267" s="17" t="e">
        <f t="shared" ref="C267:L267" ca="1" si="104">IF(ISNA(C271),C272,C271)</f>
        <v>#N/A</v>
      </c>
      <c r="D267" s="18" t="e">
        <f t="shared" ca="1" si="104"/>
        <v>#N/A</v>
      </c>
      <c r="E267" s="18" t="e">
        <f t="shared" ca="1" si="104"/>
        <v>#N/A</v>
      </c>
      <c r="F267" s="18" t="e">
        <f t="shared" ca="1" si="104"/>
        <v>#N/A</v>
      </c>
      <c r="G267" s="18" t="e">
        <f t="shared" ca="1" si="104"/>
        <v>#N/A</v>
      </c>
      <c r="H267" s="18" t="e">
        <f t="shared" ca="1" si="104"/>
        <v>#N/A</v>
      </c>
      <c r="I267" s="18" t="e">
        <f t="shared" ca="1" si="104"/>
        <v>#N/A</v>
      </c>
      <c r="J267" s="18" t="e">
        <f t="shared" ca="1" si="104"/>
        <v>#N/A</v>
      </c>
      <c r="K267" s="18" t="e">
        <f t="shared" ca="1" si="104"/>
        <v>#N/A</v>
      </c>
      <c r="L267" s="18" t="e">
        <f t="shared" ca="1" si="104"/>
        <v>#N/A</v>
      </c>
      <c r="M267" s="19"/>
    </row>
    <row r="268" spans="1:13" ht="18.649999999999999" customHeight="1" thickBot="1" x14ac:dyDescent="0.35">
      <c r="B268" s="7" t="s">
        <v>21</v>
      </c>
      <c r="C268" s="22"/>
      <c r="D268" s="23"/>
      <c r="E268" s="23"/>
      <c r="F268" s="23"/>
      <c r="G268" s="23"/>
      <c r="H268" s="23"/>
      <c r="I268" s="23"/>
      <c r="J268" s="23"/>
      <c r="K268" s="23"/>
      <c r="L268" s="23"/>
      <c r="M268" s="24"/>
    </row>
    <row r="269" spans="1:13" ht="5.15" hidden="1" customHeight="1" x14ac:dyDescent="0.3">
      <c r="B269" s="7">
        <v>1</v>
      </c>
      <c r="C269" s="25" t="e">
        <f ca="1">VLOOKUP(C263,OFFSET(Pairings!$D$2,($B269-1)*gamesPerRound,0,gamesPerRound,2),2,FALSE)</f>
        <v>#N/A</v>
      </c>
      <c r="D269" s="25" t="e">
        <f ca="1">VLOOKUP(D263,OFFSET(Pairings!$D$2,($B269-1)*gamesPerRound,0,gamesPerRound,2),2,FALSE)</f>
        <v>#N/A</v>
      </c>
      <c r="E269" s="25" t="e">
        <f ca="1">VLOOKUP(E263,OFFSET(Pairings!$D$2,($B269-1)*gamesPerRound,0,gamesPerRound,2),2,FALSE)</f>
        <v>#N/A</v>
      </c>
      <c r="F269" s="25" t="e">
        <f ca="1">VLOOKUP(F263,OFFSET(Pairings!$D$2,($B269-1)*gamesPerRound,0,gamesPerRound,2),2,FALSE)</f>
        <v>#N/A</v>
      </c>
      <c r="G269" s="25" t="e">
        <f ca="1">VLOOKUP(G263,OFFSET(Pairings!$D$2,($B269-1)*gamesPerRound,0,gamesPerRound,2),2,FALSE)</f>
        <v>#N/A</v>
      </c>
      <c r="H269" s="25" t="e">
        <f ca="1">VLOOKUP(H263,OFFSET(Pairings!$D$2,($B269-1)*gamesPerRound,0,gamesPerRound,2),2,FALSE)</f>
        <v>#N/A</v>
      </c>
      <c r="I269" s="25" t="e">
        <f ca="1">VLOOKUP(I263,OFFSET(Pairings!$D$2,($B269-1)*gamesPerRound,0,gamesPerRound,2),2,FALSE)</f>
        <v>#N/A</v>
      </c>
      <c r="J269" s="25" t="e">
        <f ca="1">VLOOKUP(J263,OFFSET(Pairings!$D$2,($B269-1)*gamesPerRound,0,gamesPerRound,2),2,FALSE)</f>
        <v>#N/A</v>
      </c>
      <c r="K269" s="25" t="e">
        <f ca="1">VLOOKUP(K263,OFFSET(Pairings!$D$2,($B269-1)*gamesPerRound,0,gamesPerRound,2),2,FALSE)</f>
        <v>#N/A</v>
      </c>
      <c r="L269" s="25" t="e">
        <f ca="1">VLOOKUP(L263,OFFSET(Pairings!$D$2,($B269-1)*gamesPerRound,0,gamesPerRound,2),2,FALSE)</f>
        <v>#N/A</v>
      </c>
    </row>
    <row r="270" spans="1:13" ht="5.15" hidden="1" customHeight="1" x14ac:dyDescent="0.3">
      <c r="B270" s="7">
        <v>1</v>
      </c>
      <c r="C270" s="25" t="e">
        <f ca="1">VLOOKUP(C263,OFFSET(Pairings!$E$2,($B270-1)*gamesPerRound,0,gamesPerRound,4),4,FALSE)</f>
        <v>#N/A</v>
      </c>
      <c r="D270" s="25" t="e">
        <f ca="1">VLOOKUP(D263,OFFSET(Pairings!$E$2,($B270-1)*gamesPerRound,0,gamesPerRound,4),4,FALSE)</f>
        <v>#N/A</v>
      </c>
      <c r="E270" s="25" t="e">
        <f ca="1">VLOOKUP(E263,OFFSET(Pairings!$E$2,($B270-1)*gamesPerRound,0,gamesPerRound,4),4,FALSE)</f>
        <v>#N/A</v>
      </c>
      <c r="F270" s="25" t="e">
        <f ca="1">VLOOKUP(F263,OFFSET(Pairings!$E$2,($B270-1)*gamesPerRound,0,gamesPerRound,4),4,FALSE)</f>
        <v>#N/A</v>
      </c>
      <c r="G270" s="25" t="e">
        <f ca="1">VLOOKUP(G263,OFFSET(Pairings!$E$2,($B270-1)*gamesPerRound,0,gamesPerRound,4),4,FALSE)</f>
        <v>#N/A</v>
      </c>
      <c r="H270" s="25" t="e">
        <f ca="1">VLOOKUP(H263,OFFSET(Pairings!$E$2,($B270-1)*gamesPerRound,0,gamesPerRound,4),4,FALSE)</f>
        <v>#N/A</v>
      </c>
      <c r="I270" s="25" t="e">
        <f ca="1">VLOOKUP(I263,OFFSET(Pairings!$E$2,($B270-1)*gamesPerRound,0,gamesPerRound,4),4,FALSE)</f>
        <v>#N/A</v>
      </c>
      <c r="J270" s="25" t="e">
        <f ca="1">VLOOKUP(J263,OFFSET(Pairings!$E$2,($B270-1)*gamesPerRound,0,gamesPerRound,4),4,FALSE)</f>
        <v>#N/A</v>
      </c>
      <c r="K270" s="25" t="e">
        <f ca="1">VLOOKUP(K263,OFFSET(Pairings!$E$2,($B270-1)*gamesPerRound,0,gamesPerRound,4),4,FALSE)</f>
        <v>#N/A</v>
      </c>
      <c r="L270" s="25" t="e">
        <f ca="1">VLOOKUP(L263,OFFSET(Pairings!$E$2,($B270-1)*gamesPerRound,0,gamesPerRound,4),4,FALSE)</f>
        <v>#N/A</v>
      </c>
    </row>
    <row r="271" spans="1:13" ht="5.15" hidden="1" customHeight="1" x14ac:dyDescent="0.3">
      <c r="B271" s="7">
        <v>2</v>
      </c>
      <c r="C271" s="25" t="e">
        <f ca="1">VLOOKUP(C263,OFFSET(Pairings!$D$2,($B271-1)*gamesPerRound,0,gamesPerRound,2),2,FALSE)</f>
        <v>#N/A</v>
      </c>
      <c r="D271" s="25" t="e">
        <f ca="1">VLOOKUP(D263,OFFSET(Pairings!$D$2,($B271-1)*gamesPerRound,0,gamesPerRound,2),2,FALSE)</f>
        <v>#N/A</v>
      </c>
      <c r="E271" s="25" t="e">
        <f ca="1">VLOOKUP(E263,OFFSET(Pairings!$D$2,($B271-1)*gamesPerRound,0,gamesPerRound,2),2,FALSE)</f>
        <v>#N/A</v>
      </c>
      <c r="F271" s="25" t="e">
        <f ca="1">VLOOKUP(F263,OFFSET(Pairings!$D$2,($B271-1)*gamesPerRound,0,gamesPerRound,2),2,FALSE)</f>
        <v>#N/A</v>
      </c>
      <c r="G271" s="25" t="e">
        <f ca="1">VLOOKUP(G263,OFFSET(Pairings!$D$2,($B271-1)*gamesPerRound,0,gamesPerRound,2),2,FALSE)</f>
        <v>#N/A</v>
      </c>
      <c r="H271" s="25" t="e">
        <f ca="1">VLOOKUP(H263,OFFSET(Pairings!$D$2,($B271-1)*gamesPerRound,0,gamesPerRound,2),2,FALSE)</f>
        <v>#N/A</v>
      </c>
      <c r="I271" s="25" t="e">
        <f ca="1">VLOOKUP(I263,OFFSET(Pairings!$D$2,($B271-1)*gamesPerRound,0,gamesPerRound,2),2,FALSE)</f>
        <v>#N/A</v>
      </c>
      <c r="J271" s="25" t="e">
        <f ca="1">VLOOKUP(J263,OFFSET(Pairings!$D$2,($B271-1)*gamesPerRound,0,gamesPerRound,2),2,FALSE)</f>
        <v>#N/A</v>
      </c>
      <c r="K271" s="25" t="e">
        <f ca="1">VLOOKUP(K263,OFFSET(Pairings!$D$2,($B271-1)*gamesPerRound,0,gamesPerRound,2),2,FALSE)</f>
        <v>#N/A</v>
      </c>
      <c r="L271" s="25" t="e">
        <f ca="1">VLOOKUP(L263,OFFSET(Pairings!$D$2,($B271-1)*gamesPerRound,0,gamesPerRound,2),2,FALSE)</f>
        <v>#N/A</v>
      </c>
    </row>
    <row r="272" spans="1:13" ht="5.15" hidden="1" customHeight="1" x14ac:dyDescent="0.3">
      <c r="B272" s="7">
        <v>2</v>
      </c>
      <c r="C272" s="25" t="e">
        <f ca="1">VLOOKUP(C263,OFFSET(Pairings!$E$2,($B272-1)*gamesPerRound,0,gamesPerRound,4),4,FALSE)</f>
        <v>#N/A</v>
      </c>
      <c r="D272" s="25" t="e">
        <f ca="1">VLOOKUP(D263,OFFSET(Pairings!$E$2,($B272-1)*gamesPerRound,0,gamesPerRound,4),4,FALSE)</f>
        <v>#N/A</v>
      </c>
      <c r="E272" s="25" t="e">
        <f ca="1">VLOOKUP(E263,OFFSET(Pairings!$E$2,($B272-1)*gamesPerRound,0,gamesPerRound,4),4,FALSE)</f>
        <v>#N/A</v>
      </c>
      <c r="F272" s="25" t="e">
        <f ca="1">VLOOKUP(F263,OFFSET(Pairings!$E$2,($B272-1)*gamesPerRound,0,gamesPerRound,4),4,FALSE)</f>
        <v>#N/A</v>
      </c>
      <c r="G272" s="25" t="e">
        <f ca="1">VLOOKUP(G263,OFFSET(Pairings!$E$2,($B272-1)*gamesPerRound,0,gamesPerRound,4),4,FALSE)</f>
        <v>#N/A</v>
      </c>
      <c r="H272" s="25" t="e">
        <f ca="1">VLOOKUP(H263,OFFSET(Pairings!$E$2,($B272-1)*gamesPerRound,0,gamesPerRound,4),4,FALSE)</f>
        <v>#N/A</v>
      </c>
      <c r="I272" s="25" t="e">
        <f ca="1">VLOOKUP(I263,OFFSET(Pairings!$E$2,($B272-1)*gamesPerRound,0,gamesPerRound,4),4,FALSE)</f>
        <v>#N/A</v>
      </c>
      <c r="J272" s="25" t="e">
        <f ca="1">VLOOKUP(J263,OFFSET(Pairings!$E$2,($B272-1)*gamesPerRound,0,gamesPerRound,4),4,FALSE)</f>
        <v>#N/A</v>
      </c>
      <c r="K272" s="25" t="e">
        <f ca="1">VLOOKUP(K263,OFFSET(Pairings!$E$2,($B272-1)*gamesPerRound,0,gamesPerRound,4),4,FALSE)</f>
        <v>#N/A</v>
      </c>
      <c r="L272" s="25" t="e">
        <f ca="1">VLOOKUP(L263,OFFSET(Pairings!$E$2,($B272-1)*gamesPerRound,0,gamesPerRound,4),4,FALSE)</f>
        <v>#N/A</v>
      </c>
    </row>
    <row r="273" spans="1:13" ht="5.15" hidden="1" customHeight="1" x14ac:dyDescent="0.3">
      <c r="B273" s="7">
        <v>3</v>
      </c>
      <c r="C273" s="25" t="e">
        <f ca="1">VLOOKUP(C263,OFFSET(Pairings!$D$2,($B273-1)*gamesPerRound,0,gamesPerRound,2),2,FALSE)</f>
        <v>#N/A</v>
      </c>
      <c r="D273" s="25" t="e">
        <f ca="1">VLOOKUP(D263,OFFSET(Pairings!$D$2,($B273-1)*gamesPerRound,0,gamesPerRound,2),2,FALSE)</f>
        <v>#N/A</v>
      </c>
      <c r="E273" s="25" t="e">
        <f ca="1">VLOOKUP(E263,OFFSET(Pairings!$D$2,($B273-1)*gamesPerRound,0,gamesPerRound,2),2,FALSE)</f>
        <v>#N/A</v>
      </c>
      <c r="F273" s="25" t="e">
        <f ca="1">VLOOKUP(F263,OFFSET(Pairings!$D$2,($B273-1)*gamesPerRound,0,gamesPerRound,2),2,FALSE)</f>
        <v>#N/A</v>
      </c>
      <c r="G273" s="25" t="e">
        <f ca="1">VLOOKUP(G263,OFFSET(Pairings!$D$2,($B273-1)*gamesPerRound,0,gamesPerRound,2),2,FALSE)</f>
        <v>#N/A</v>
      </c>
      <c r="H273" s="25" t="e">
        <f ca="1">VLOOKUP(H263,OFFSET(Pairings!$D$2,($B273-1)*gamesPerRound,0,gamesPerRound,2),2,FALSE)</f>
        <v>#N/A</v>
      </c>
      <c r="I273" s="25" t="e">
        <f ca="1">VLOOKUP(I263,OFFSET(Pairings!$D$2,($B273-1)*gamesPerRound,0,gamesPerRound,2),2,FALSE)</f>
        <v>#N/A</v>
      </c>
      <c r="J273" s="25" t="e">
        <f ca="1">VLOOKUP(J263,OFFSET(Pairings!$D$2,($B273-1)*gamesPerRound,0,gamesPerRound,2),2,FALSE)</f>
        <v>#N/A</v>
      </c>
      <c r="K273" s="25" t="e">
        <f ca="1">VLOOKUP(K263,OFFSET(Pairings!$D$2,($B273-1)*gamesPerRound,0,gamesPerRound,2),2,FALSE)</f>
        <v>#N/A</v>
      </c>
      <c r="L273" s="25" t="e">
        <f ca="1">VLOOKUP(L263,OFFSET(Pairings!$D$2,($B273-1)*gamesPerRound,0,gamesPerRound,2),2,FALSE)</f>
        <v>#N/A</v>
      </c>
    </row>
    <row r="274" spans="1:13" ht="5.15" hidden="1" customHeight="1" x14ac:dyDescent="0.3">
      <c r="B274" s="7">
        <v>3</v>
      </c>
      <c r="C274" s="25" t="e">
        <f ca="1">VLOOKUP(C263,OFFSET(Pairings!$E$2,($B274-1)*gamesPerRound,0,gamesPerRound,4),4,FALSE)</f>
        <v>#N/A</v>
      </c>
      <c r="D274" s="25" t="e">
        <f ca="1">VLOOKUP(D263,OFFSET(Pairings!$E$2,($B274-1)*gamesPerRound,0,gamesPerRound,4),4,FALSE)</f>
        <v>#N/A</v>
      </c>
      <c r="E274" s="25" t="e">
        <f ca="1">VLOOKUP(E263,OFFSET(Pairings!$E$2,($B274-1)*gamesPerRound,0,gamesPerRound,4),4,FALSE)</f>
        <v>#N/A</v>
      </c>
      <c r="F274" s="25" t="e">
        <f ca="1">VLOOKUP(F263,OFFSET(Pairings!$E$2,($B274-1)*gamesPerRound,0,gamesPerRound,4),4,FALSE)</f>
        <v>#N/A</v>
      </c>
      <c r="G274" s="25" t="e">
        <f ca="1">VLOOKUP(G263,OFFSET(Pairings!$E$2,($B274-1)*gamesPerRound,0,gamesPerRound,4),4,FALSE)</f>
        <v>#N/A</v>
      </c>
      <c r="H274" s="25" t="e">
        <f ca="1">VLOOKUP(H263,OFFSET(Pairings!$E$2,($B274-1)*gamesPerRound,0,gamesPerRound,4),4,FALSE)</f>
        <v>#N/A</v>
      </c>
      <c r="I274" s="25" t="e">
        <f ca="1">VLOOKUP(I263,OFFSET(Pairings!$E$2,($B274-1)*gamesPerRound,0,gamesPerRound,4),4,FALSE)</f>
        <v>#N/A</v>
      </c>
      <c r="J274" s="25" t="e">
        <f ca="1">VLOOKUP(J263,OFFSET(Pairings!$E$2,($B274-1)*gamesPerRound,0,gamesPerRound,4),4,FALSE)</f>
        <v>#N/A</v>
      </c>
      <c r="K274" s="25" t="e">
        <f ca="1">VLOOKUP(K263,OFFSET(Pairings!$E$2,($B274-1)*gamesPerRound,0,gamesPerRound,4),4,FALSE)</f>
        <v>#N/A</v>
      </c>
      <c r="L274" s="25" t="e">
        <f ca="1">VLOOKUP(L263,OFFSET(Pairings!$E$2,($B274-1)*gamesPerRound,0,gamesPerRound,4),4,FALSE)</f>
        <v>#N/A</v>
      </c>
    </row>
    <row r="275" spans="1:13" ht="18.649999999999999" customHeight="1" thickBot="1" x14ac:dyDescent="0.35"/>
    <row r="276" spans="1:13" s="9" customFormat="1" ht="15.5" thickBot="1" x14ac:dyDescent="0.35">
      <c r="A276" s="9" t="s">
        <v>213</v>
      </c>
      <c r="B276" s="10">
        <f>VLOOKUP(A276,TeamLookup,2,FALSE)</f>
        <v>0</v>
      </c>
      <c r="C276" s="11" t="str">
        <f t="shared" ref="C276:L276" si="105">$A276&amp;"."&amp;TEXT(C$1,"00")</f>
        <v>V.01</v>
      </c>
      <c r="D276" s="12" t="str">
        <f t="shared" si="105"/>
        <v>V.02</v>
      </c>
      <c r="E276" s="12" t="str">
        <f t="shared" si="105"/>
        <v>V.03</v>
      </c>
      <c r="F276" s="12" t="str">
        <f t="shared" si="105"/>
        <v>V.04</v>
      </c>
      <c r="G276" s="12" t="str">
        <f t="shared" si="105"/>
        <v>V.05</v>
      </c>
      <c r="H276" s="12" t="str">
        <f t="shared" si="105"/>
        <v>V.06</v>
      </c>
      <c r="I276" s="12" t="str">
        <f t="shared" si="105"/>
        <v>V.07</v>
      </c>
      <c r="J276" s="12" t="str">
        <f t="shared" si="105"/>
        <v>V.08</v>
      </c>
      <c r="K276" s="12" t="str">
        <f t="shared" si="105"/>
        <v>V.09</v>
      </c>
      <c r="L276" s="12" t="str">
        <f t="shared" si="105"/>
        <v>V.10</v>
      </c>
      <c r="M276" s="13" t="s">
        <v>21</v>
      </c>
    </row>
    <row r="277" spans="1:13" ht="9" customHeight="1" x14ac:dyDescent="0.3">
      <c r="C277" s="14" t="str">
        <f t="shared" ref="C277:L277" ca="1" si="106">IF(ISNA(C282),"B","W")</f>
        <v>B</v>
      </c>
      <c r="D277" s="15" t="str">
        <f t="shared" ca="1" si="106"/>
        <v>B</v>
      </c>
      <c r="E277" s="15" t="str">
        <f t="shared" ca="1" si="106"/>
        <v>B</v>
      </c>
      <c r="F277" s="15" t="str">
        <f t="shared" ca="1" si="106"/>
        <v>B</v>
      </c>
      <c r="G277" s="15" t="str">
        <f t="shared" ca="1" si="106"/>
        <v>B</v>
      </c>
      <c r="H277" s="15" t="str">
        <f t="shared" ca="1" si="106"/>
        <v>B</v>
      </c>
      <c r="I277" s="15" t="str">
        <f t="shared" ca="1" si="106"/>
        <v>B</v>
      </c>
      <c r="J277" s="15" t="str">
        <f t="shared" ca="1" si="106"/>
        <v>B</v>
      </c>
      <c r="K277" s="15" t="str">
        <f t="shared" ca="1" si="106"/>
        <v>B</v>
      </c>
      <c r="L277" s="15" t="str">
        <f t="shared" ca="1" si="106"/>
        <v>B</v>
      </c>
      <c r="M277" s="16"/>
    </row>
    <row r="278" spans="1:13" x14ac:dyDescent="0.3">
      <c r="B278" s="7" t="s">
        <v>22</v>
      </c>
      <c r="C278" s="17" t="e">
        <f t="shared" ref="C278:L278" ca="1" si="107">IF(ISNA(C282),C283,C282)</f>
        <v>#N/A</v>
      </c>
      <c r="D278" s="18" t="e">
        <f t="shared" ca="1" si="107"/>
        <v>#N/A</v>
      </c>
      <c r="E278" s="18" t="e">
        <f t="shared" ca="1" si="107"/>
        <v>#N/A</v>
      </c>
      <c r="F278" s="18" t="e">
        <f t="shared" ca="1" si="107"/>
        <v>#N/A</v>
      </c>
      <c r="G278" s="18" t="e">
        <f t="shared" ca="1" si="107"/>
        <v>#N/A</v>
      </c>
      <c r="H278" s="18" t="e">
        <f t="shared" ca="1" si="107"/>
        <v>#N/A</v>
      </c>
      <c r="I278" s="18" t="e">
        <f t="shared" ca="1" si="107"/>
        <v>#N/A</v>
      </c>
      <c r="J278" s="18" t="e">
        <f t="shared" ca="1" si="107"/>
        <v>#N/A</v>
      </c>
      <c r="K278" s="18" t="e">
        <f t="shared" ca="1" si="107"/>
        <v>#N/A</v>
      </c>
      <c r="L278" s="18" t="e">
        <f t="shared" ca="1" si="107"/>
        <v>#N/A</v>
      </c>
      <c r="M278" s="19"/>
    </row>
    <row r="279" spans="1:13" ht="9" customHeight="1" x14ac:dyDescent="0.3">
      <c r="C279" s="20" t="str">
        <f t="shared" ref="C279:L279" ca="1" si="108">IF(ISNA(C284),"B","W")</f>
        <v>B</v>
      </c>
      <c r="D279" s="21" t="str">
        <f t="shared" ca="1" si="108"/>
        <v>B</v>
      </c>
      <c r="E279" s="21" t="str">
        <f t="shared" ca="1" si="108"/>
        <v>B</v>
      </c>
      <c r="F279" s="21" t="str">
        <f t="shared" ca="1" si="108"/>
        <v>B</v>
      </c>
      <c r="G279" s="21" t="str">
        <f t="shared" ca="1" si="108"/>
        <v>B</v>
      </c>
      <c r="H279" s="21" t="str">
        <f t="shared" ca="1" si="108"/>
        <v>B</v>
      </c>
      <c r="I279" s="21" t="str">
        <f t="shared" ca="1" si="108"/>
        <v>B</v>
      </c>
      <c r="J279" s="21" t="str">
        <f t="shared" ca="1" si="108"/>
        <v>B</v>
      </c>
      <c r="K279" s="21" t="str">
        <f t="shared" ca="1" si="108"/>
        <v>B</v>
      </c>
      <c r="L279" s="21" t="str">
        <f t="shared" ca="1" si="108"/>
        <v>B</v>
      </c>
      <c r="M279" s="16"/>
    </row>
    <row r="280" spans="1:13" ht="15.5" thickBot="1" x14ac:dyDescent="0.35">
      <c r="B280" s="7" t="s">
        <v>23</v>
      </c>
      <c r="C280" s="17" t="e">
        <f t="shared" ref="C280:L280" ca="1" si="109">IF(ISNA(C284),C285,C284)</f>
        <v>#N/A</v>
      </c>
      <c r="D280" s="18" t="e">
        <f t="shared" ca="1" si="109"/>
        <v>#N/A</v>
      </c>
      <c r="E280" s="18" t="e">
        <f t="shared" ca="1" si="109"/>
        <v>#N/A</v>
      </c>
      <c r="F280" s="18" t="e">
        <f t="shared" ca="1" si="109"/>
        <v>#N/A</v>
      </c>
      <c r="G280" s="18" t="e">
        <f t="shared" ca="1" si="109"/>
        <v>#N/A</v>
      </c>
      <c r="H280" s="18" t="e">
        <f t="shared" ca="1" si="109"/>
        <v>#N/A</v>
      </c>
      <c r="I280" s="18" t="e">
        <f t="shared" ca="1" si="109"/>
        <v>#N/A</v>
      </c>
      <c r="J280" s="18" t="e">
        <f t="shared" ca="1" si="109"/>
        <v>#N/A</v>
      </c>
      <c r="K280" s="18" t="e">
        <f t="shared" ca="1" si="109"/>
        <v>#N/A</v>
      </c>
      <c r="L280" s="18" t="e">
        <f t="shared" ca="1" si="109"/>
        <v>#N/A</v>
      </c>
      <c r="M280" s="19"/>
    </row>
    <row r="281" spans="1:13" ht="18.649999999999999" customHeight="1" thickBot="1" x14ac:dyDescent="0.35">
      <c r="B281" s="7" t="s">
        <v>21</v>
      </c>
      <c r="C281" s="22"/>
      <c r="D281" s="23"/>
      <c r="E281" s="23"/>
      <c r="F281" s="23"/>
      <c r="G281" s="23"/>
      <c r="H281" s="23"/>
      <c r="I281" s="23"/>
      <c r="J281" s="23"/>
      <c r="K281" s="23"/>
      <c r="L281" s="23"/>
      <c r="M281" s="24"/>
    </row>
    <row r="282" spans="1:13" ht="5.15" hidden="1" customHeight="1" x14ac:dyDescent="0.3">
      <c r="B282" s="7">
        <v>1</v>
      </c>
      <c r="C282" s="25" t="e">
        <f ca="1">VLOOKUP(C276,OFFSET(Pairings!$D$2,($B282-1)*gamesPerRound,0,gamesPerRound,2),2,FALSE)</f>
        <v>#N/A</v>
      </c>
      <c r="D282" s="25" t="e">
        <f ca="1">VLOOKUP(D276,OFFSET(Pairings!$D$2,($B282-1)*gamesPerRound,0,gamesPerRound,2),2,FALSE)</f>
        <v>#N/A</v>
      </c>
      <c r="E282" s="25" t="e">
        <f ca="1">VLOOKUP(E276,OFFSET(Pairings!$D$2,($B282-1)*gamesPerRound,0,gamesPerRound,2),2,FALSE)</f>
        <v>#N/A</v>
      </c>
      <c r="F282" s="25" t="e">
        <f ca="1">VLOOKUP(F276,OFFSET(Pairings!$D$2,($B282-1)*gamesPerRound,0,gamesPerRound,2),2,FALSE)</f>
        <v>#N/A</v>
      </c>
      <c r="G282" s="25" t="e">
        <f ca="1">VLOOKUP(G276,OFFSET(Pairings!$D$2,($B282-1)*gamesPerRound,0,gamesPerRound,2),2,FALSE)</f>
        <v>#N/A</v>
      </c>
      <c r="H282" s="25" t="e">
        <f ca="1">VLOOKUP(H276,OFFSET(Pairings!$D$2,($B282-1)*gamesPerRound,0,gamesPerRound,2),2,FALSE)</f>
        <v>#N/A</v>
      </c>
      <c r="I282" s="25" t="e">
        <f ca="1">VLOOKUP(I276,OFFSET(Pairings!$D$2,($B282-1)*gamesPerRound,0,gamesPerRound,2),2,FALSE)</f>
        <v>#N/A</v>
      </c>
      <c r="J282" s="25" t="e">
        <f ca="1">VLOOKUP(J276,OFFSET(Pairings!$D$2,($B282-1)*gamesPerRound,0,gamesPerRound,2),2,FALSE)</f>
        <v>#N/A</v>
      </c>
      <c r="K282" s="25" t="e">
        <f ca="1">VLOOKUP(K276,OFFSET(Pairings!$D$2,($B282-1)*gamesPerRound,0,gamesPerRound,2),2,FALSE)</f>
        <v>#N/A</v>
      </c>
      <c r="L282" s="25" t="e">
        <f ca="1">VLOOKUP(L276,OFFSET(Pairings!$D$2,($B282-1)*gamesPerRound,0,gamesPerRound,2),2,FALSE)</f>
        <v>#N/A</v>
      </c>
    </row>
    <row r="283" spans="1:13" ht="5.15" hidden="1" customHeight="1" x14ac:dyDescent="0.3">
      <c r="B283" s="7">
        <v>1</v>
      </c>
      <c r="C283" s="25" t="e">
        <f ca="1">VLOOKUP(C276,OFFSET(Pairings!$E$2,($B283-1)*gamesPerRound,0,gamesPerRound,4),4,FALSE)</f>
        <v>#N/A</v>
      </c>
      <c r="D283" s="25" t="e">
        <f ca="1">VLOOKUP(D276,OFFSET(Pairings!$E$2,($B283-1)*gamesPerRound,0,gamesPerRound,4),4,FALSE)</f>
        <v>#N/A</v>
      </c>
      <c r="E283" s="25" t="e">
        <f ca="1">VLOOKUP(E276,OFFSET(Pairings!$E$2,($B283-1)*gamesPerRound,0,gamesPerRound,4),4,FALSE)</f>
        <v>#N/A</v>
      </c>
      <c r="F283" s="25" t="e">
        <f ca="1">VLOOKUP(F276,OFFSET(Pairings!$E$2,($B283-1)*gamesPerRound,0,gamesPerRound,4),4,FALSE)</f>
        <v>#N/A</v>
      </c>
      <c r="G283" s="25" t="e">
        <f ca="1">VLOOKUP(G276,OFFSET(Pairings!$E$2,($B283-1)*gamesPerRound,0,gamesPerRound,4),4,FALSE)</f>
        <v>#N/A</v>
      </c>
      <c r="H283" s="25" t="e">
        <f ca="1">VLOOKUP(H276,OFFSET(Pairings!$E$2,($B283-1)*gamesPerRound,0,gamesPerRound,4),4,FALSE)</f>
        <v>#N/A</v>
      </c>
      <c r="I283" s="25" t="e">
        <f ca="1">VLOOKUP(I276,OFFSET(Pairings!$E$2,($B283-1)*gamesPerRound,0,gamesPerRound,4),4,FALSE)</f>
        <v>#N/A</v>
      </c>
      <c r="J283" s="25" t="e">
        <f ca="1">VLOOKUP(J276,OFFSET(Pairings!$E$2,($B283-1)*gamesPerRound,0,gamesPerRound,4),4,FALSE)</f>
        <v>#N/A</v>
      </c>
      <c r="K283" s="25" t="e">
        <f ca="1">VLOOKUP(K276,OFFSET(Pairings!$E$2,($B283-1)*gamesPerRound,0,gamesPerRound,4),4,FALSE)</f>
        <v>#N/A</v>
      </c>
      <c r="L283" s="25" t="e">
        <f ca="1">VLOOKUP(L276,OFFSET(Pairings!$E$2,($B283-1)*gamesPerRound,0,gamesPerRound,4),4,FALSE)</f>
        <v>#N/A</v>
      </c>
    </row>
    <row r="284" spans="1:13" ht="5.15" hidden="1" customHeight="1" x14ac:dyDescent="0.3">
      <c r="B284" s="7">
        <v>2</v>
      </c>
      <c r="C284" s="25" t="e">
        <f ca="1">VLOOKUP(C276,OFFSET(Pairings!$D$2,($B284-1)*gamesPerRound,0,gamesPerRound,2),2,FALSE)</f>
        <v>#N/A</v>
      </c>
      <c r="D284" s="25" t="e">
        <f ca="1">VLOOKUP(D276,OFFSET(Pairings!$D$2,($B284-1)*gamesPerRound,0,gamesPerRound,2),2,FALSE)</f>
        <v>#N/A</v>
      </c>
      <c r="E284" s="25" t="e">
        <f ca="1">VLOOKUP(E276,OFFSET(Pairings!$D$2,($B284-1)*gamesPerRound,0,gamesPerRound,2),2,FALSE)</f>
        <v>#N/A</v>
      </c>
      <c r="F284" s="25" t="e">
        <f ca="1">VLOOKUP(F276,OFFSET(Pairings!$D$2,($B284-1)*gamesPerRound,0,gamesPerRound,2),2,FALSE)</f>
        <v>#N/A</v>
      </c>
      <c r="G284" s="25" t="e">
        <f ca="1">VLOOKUP(G276,OFFSET(Pairings!$D$2,($B284-1)*gamesPerRound,0,gamesPerRound,2),2,FALSE)</f>
        <v>#N/A</v>
      </c>
      <c r="H284" s="25" t="e">
        <f ca="1">VLOOKUP(H276,OFFSET(Pairings!$D$2,($B284-1)*gamesPerRound,0,gamesPerRound,2),2,FALSE)</f>
        <v>#N/A</v>
      </c>
      <c r="I284" s="25" t="e">
        <f ca="1">VLOOKUP(I276,OFFSET(Pairings!$D$2,($B284-1)*gamesPerRound,0,gamesPerRound,2),2,FALSE)</f>
        <v>#N/A</v>
      </c>
      <c r="J284" s="25" t="e">
        <f ca="1">VLOOKUP(J276,OFFSET(Pairings!$D$2,($B284-1)*gamesPerRound,0,gamesPerRound,2),2,FALSE)</f>
        <v>#N/A</v>
      </c>
      <c r="K284" s="25" t="e">
        <f ca="1">VLOOKUP(K276,OFFSET(Pairings!$D$2,($B284-1)*gamesPerRound,0,gamesPerRound,2),2,FALSE)</f>
        <v>#N/A</v>
      </c>
      <c r="L284" s="25" t="e">
        <f ca="1">VLOOKUP(L276,OFFSET(Pairings!$D$2,($B284-1)*gamesPerRound,0,gamesPerRound,2),2,FALSE)</f>
        <v>#N/A</v>
      </c>
    </row>
    <row r="285" spans="1:13" ht="5.15" hidden="1" customHeight="1" x14ac:dyDescent="0.3">
      <c r="B285" s="7">
        <v>2</v>
      </c>
      <c r="C285" s="25" t="e">
        <f ca="1">VLOOKUP(C276,OFFSET(Pairings!$E$2,($B285-1)*gamesPerRound,0,gamesPerRound,4),4,FALSE)</f>
        <v>#N/A</v>
      </c>
      <c r="D285" s="25" t="e">
        <f ca="1">VLOOKUP(D276,OFFSET(Pairings!$E$2,($B285-1)*gamesPerRound,0,gamesPerRound,4),4,FALSE)</f>
        <v>#N/A</v>
      </c>
      <c r="E285" s="25" t="e">
        <f ca="1">VLOOKUP(E276,OFFSET(Pairings!$E$2,($B285-1)*gamesPerRound,0,gamesPerRound,4),4,FALSE)</f>
        <v>#N/A</v>
      </c>
      <c r="F285" s="25" t="e">
        <f ca="1">VLOOKUP(F276,OFFSET(Pairings!$E$2,($B285-1)*gamesPerRound,0,gamesPerRound,4),4,FALSE)</f>
        <v>#N/A</v>
      </c>
      <c r="G285" s="25" t="e">
        <f ca="1">VLOOKUP(G276,OFFSET(Pairings!$E$2,($B285-1)*gamesPerRound,0,gamesPerRound,4),4,FALSE)</f>
        <v>#N/A</v>
      </c>
      <c r="H285" s="25" t="e">
        <f ca="1">VLOOKUP(H276,OFFSET(Pairings!$E$2,($B285-1)*gamesPerRound,0,gamesPerRound,4),4,FALSE)</f>
        <v>#N/A</v>
      </c>
      <c r="I285" s="25" t="e">
        <f ca="1">VLOOKUP(I276,OFFSET(Pairings!$E$2,($B285-1)*gamesPerRound,0,gamesPerRound,4),4,FALSE)</f>
        <v>#N/A</v>
      </c>
      <c r="J285" s="25" t="e">
        <f ca="1">VLOOKUP(J276,OFFSET(Pairings!$E$2,($B285-1)*gamesPerRound,0,gamesPerRound,4),4,FALSE)</f>
        <v>#N/A</v>
      </c>
      <c r="K285" s="25" t="e">
        <f ca="1">VLOOKUP(K276,OFFSET(Pairings!$E$2,($B285-1)*gamesPerRound,0,gamesPerRound,4),4,FALSE)</f>
        <v>#N/A</v>
      </c>
      <c r="L285" s="25" t="e">
        <f ca="1">VLOOKUP(L276,OFFSET(Pairings!$E$2,($B285-1)*gamesPerRound,0,gamesPerRound,4),4,FALSE)</f>
        <v>#N/A</v>
      </c>
    </row>
    <row r="286" spans="1:13" ht="5.15" hidden="1" customHeight="1" x14ac:dyDescent="0.3">
      <c r="B286" s="7">
        <v>3</v>
      </c>
      <c r="C286" s="25" t="e">
        <f ca="1">VLOOKUP(C276,OFFSET(Pairings!$D$2,($B286-1)*gamesPerRound,0,gamesPerRound,2),2,FALSE)</f>
        <v>#N/A</v>
      </c>
      <c r="D286" s="25" t="e">
        <f ca="1">VLOOKUP(D276,OFFSET(Pairings!$D$2,($B286-1)*gamesPerRound,0,gamesPerRound,2),2,FALSE)</f>
        <v>#N/A</v>
      </c>
      <c r="E286" s="25" t="e">
        <f ca="1">VLOOKUP(E276,OFFSET(Pairings!$D$2,($B286-1)*gamesPerRound,0,gamesPerRound,2),2,FALSE)</f>
        <v>#N/A</v>
      </c>
      <c r="F286" s="25" t="e">
        <f ca="1">VLOOKUP(F276,OFFSET(Pairings!$D$2,($B286-1)*gamesPerRound,0,gamesPerRound,2),2,FALSE)</f>
        <v>#N/A</v>
      </c>
      <c r="G286" s="25" t="e">
        <f ca="1">VLOOKUP(G276,OFFSET(Pairings!$D$2,($B286-1)*gamesPerRound,0,gamesPerRound,2),2,FALSE)</f>
        <v>#N/A</v>
      </c>
      <c r="H286" s="25" t="e">
        <f ca="1">VLOOKUP(H276,OFFSET(Pairings!$D$2,($B286-1)*gamesPerRound,0,gamesPerRound,2),2,FALSE)</f>
        <v>#N/A</v>
      </c>
      <c r="I286" s="25" t="e">
        <f ca="1">VLOOKUP(I276,OFFSET(Pairings!$D$2,($B286-1)*gamesPerRound,0,gamesPerRound,2),2,FALSE)</f>
        <v>#N/A</v>
      </c>
      <c r="J286" s="25" t="e">
        <f ca="1">VLOOKUP(J276,OFFSET(Pairings!$D$2,($B286-1)*gamesPerRound,0,gamesPerRound,2),2,FALSE)</f>
        <v>#N/A</v>
      </c>
      <c r="K286" s="25" t="e">
        <f ca="1">VLOOKUP(K276,OFFSET(Pairings!$D$2,($B286-1)*gamesPerRound,0,gamesPerRound,2),2,FALSE)</f>
        <v>#N/A</v>
      </c>
      <c r="L286" s="25" t="e">
        <f ca="1">VLOOKUP(L276,OFFSET(Pairings!$D$2,($B286-1)*gamesPerRound,0,gamesPerRound,2),2,FALSE)</f>
        <v>#N/A</v>
      </c>
    </row>
    <row r="287" spans="1:13" ht="5.15" hidden="1" customHeight="1" x14ac:dyDescent="0.3">
      <c r="B287" s="7">
        <v>3</v>
      </c>
      <c r="C287" s="25" t="e">
        <f ca="1">VLOOKUP(C276,OFFSET(Pairings!$E$2,($B287-1)*gamesPerRound,0,gamesPerRound,4),4,FALSE)</f>
        <v>#N/A</v>
      </c>
      <c r="D287" s="25" t="e">
        <f ca="1">VLOOKUP(D276,OFFSET(Pairings!$E$2,($B287-1)*gamesPerRound,0,gamesPerRound,4),4,FALSE)</f>
        <v>#N/A</v>
      </c>
      <c r="E287" s="25" t="e">
        <f ca="1">VLOOKUP(E276,OFFSET(Pairings!$E$2,($B287-1)*gamesPerRound,0,gamesPerRound,4),4,FALSE)</f>
        <v>#N/A</v>
      </c>
      <c r="F287" s="25" t="e">
        <f ca="1">VLOOKUP(F276,OFFSET(Pairings!$E$2,($B287-1)*gamesPerRound,0,gamesPerRound,4),4,FALSE)</f>
        <v>#N/A</v>
      </c>
      <c r="G287" s="25" t="e">
        <f ca="1">VLOOKUP(G276,OFFSET(Pairings!$E$2,($B287-1)*gamesPerRound,0,gamesPerRound,4),4,FALSE)</f>
        <v>#N/A</v>
      </c>
      <c r="H287" s="25" t="e">
        <f ca="1">VLOOKUP(H276,OFFSET(Pairings!$E$2,($B287-1)*gamesPerRound,0,gamesPerRound,4),4,FALSE)</f>
        <v>#N/A</v>
      </c>
      <c r="I287" s="25" t="e">
        <f ca="1">VLOOKUP(I276,OFFSET(Pairings!$E$2,($B287-1)*gamesPerRound,0,gamesPerRound,4),4,FALSE)</f>
        <v>#N/A</v>
      </c>
      <c r="J287" s="25" t="e">
        <f ca="1">VLOOKUP(J276,OFFSET(Pairings!$E$2,($B287-1)*gamesPerRound,0,gamesPerRound,4),4,FALSE)</f>
        <v>#N/A</v>
      </c>
      <c r="K287" s="25" t="e">
        <f ca="1">VLOOKUP(K276,OFFSET(Pairings!$E$2,($B287-1)*gamesPerRound,0,gamesPerRound,4),4,FALSE)</f>
        <v>#N/A</v>
      </c>
      <c r="L287" s="25" t="e">
        <f ca="1">VLOOKUP(L276,OFFSET(Pairings!$E$2,($B287-1)*gamesPerRound,0,gamesPerRound,4),4,FALSE)</f>
        <v>#N/A</v>
      </c>
    </row>
    <row r="288" spans="1:13" ht="18.649999999999999" customHeight="1" thickBot="1" x14ac:dyDescent="0.35"/>
    <row r="289" spans="1:13" s="9" customFormat="1" ht="15.5" thickBot="1" x14ac:dyDescent="0.35">
      <c r="A289" s="9" t="s">
        <v>214</v>
      </c>
      <c r="B289" s="10">
        <f>VLOOKUP(A289,TeamLookup,2,FALSE)</f>
        <v>0</v>
      </c>
      <c r="C289" s="11" t="str">
        <f t="shared" ref="C289:L289" si="110">$A289&amp;"."&amp;TEXT(C$1,"00")</f>
        <v>W.01</v>
      </c>
      <c r="D289" s="12" t="str">
        <f t="shared" si="110"/>
        <v>W.02</v>
      </c>
      <c r="E289" s="12" t="str">
        <f t="shared" si="110"/>
        <v>W.03</v>
      </c>
      <c r="F289" s="12" t="str">
        <f t="shared" si="110"/>
        <v>W.04</v>
      </c>
      <c r="G289" s="12" t="str">
        <f t="shared" si="110"/>
        <v>W.05</v>
      </c>
      <c r="H289" s="12" t="str">
        <f t="shared" si="110"/>
        <v>W.06</v>
      </c>
      <c r="I289" s="12" t="str">
        <f t="shared" si="110"/>
        <v>W.07</v>
      </c>
      <c r="J289" s="12" t="str">
        <f t="shared" si="110"/>
        <v>W.08</v>
      </c>
      <c r="K289" s="12" t="str">
        <f t="shared" si="110"/>
        <v>W.09</v>
      </c>
      <c r="L289" s="12" t="str">
        <f t="shared" si="110"/>
        <v>W.10</v>
      </c>
      <c r="M289" s="13" t="s">
        <v>21</v>
      </c>
    </row>
    <row r="290" spans="1:13" ht="9" customHeight="1" x14ac:dyDescent="0.3">
      <c r="C290" s="14" t="str">
        <f t="shared" ref="C290:L290" ca="1" si="111">IF(ISNA(C295),"B","W")</f>
        <v>B</v>
      </c>
      <c r="D290" s="15" t="str">
        <f t="shared" ca="1" si="111"/>
        <v>B</v>
      </c>
      <c r="E290" s="15" t="str">
        <f t="shared" ca="1" si="111"/>
        <v>B</v>
      </c>
      <c r="F290" s="15" t="str">
        <f t="shared" ca="1" si="111"/>
        <v>B</v>
      </c>
      <c r="G290" s="15" t="str">
        <f t="shared" ca="1" si="111"/>
        <v>B</v>
      </c>
      <c r="H290" s="15" t="str">
        <f t="shared" ca="1" si="111"/>
        <v>B</v>
      </c>
      <c r="I290" s="15" t="str">
        <f t="shared" ca="1" si="111"/>
        <v>B</v>
      </c>
      <c r="J290" s="15" t="str">
        <f t="shared" ca="1" si="111"/>
        <v>B</v>
      </c>
      <c r="K290" s="15" t="str">
        <f t="shared" ca="1" si="111"/>
        <v>B</v>
      </c>
      <c r="L290" s="15" t="str">
        <f t="shared" ca="1" si="111"/>
        <v>B</v>
      </c>
      <c r="M290" s="16"/>
    </row>
    <row r="291" spans="1:13" x14ac:dyDescent="0.3">
      <c r="B291" s="7" t="s">
        <v>22</v>
      </c>
      <c r="C291" s="17" t="e">
        <f t="shared" ref="C291:L291" ca="1" si="112">IF(ISNA(C295),C296,C295)</f>
        <v>#N/A</v>
      </c>
      <c r="D291" s="18" t="e">
        <f t="shared" ca="1" si="112"/>
        <v>#N/A</v>
      </c>
      <c r="E291" s="18" t="e">
        <f t="shared" ca="1" si="112"/>
        <v>#N/A</v>
      </c>
      <c r="F291" s="18" t="e">
        <f t="shared" ca="1" si="112"/>
        <v>#N/A</v>
      </c>
      <c r="G291" s="18" t="e">
        <f t="shared" ca="1" si="112"/>
        <v>#N/A</v>
      </c>
      <c r="H291" s="18" t="e">
        <f t="shared" ca="1" si="112"/>
        <v>#N/A</v>
      </c>
      <c r="I291" s="18" t="e">
        <f t="shared" ca="1" si="112"/>
        <v>#N/A</v>
      </c>
      <c r="J291" s="18" t="e">
        <f t="shared" ca="1" si="112"/>
        <v>#N/A</v>
      </c>
      <c r="K291" s="18" t="e">
        <f t="shared" ca="1" si="112"/>
        <v>#N/A</v>
      </c>
      <c r="L291" s="18" t="e">
        <f t="shared" ca="1" si="112"/>
        <v>#N/A</v>
      </c>
      <c r="M291" s="19"/>
    </row>
    <row r="292" spans="1:13" ht="9" customHeight="1" x14ac:dyDescent="0.3">
      <c r="C292" s="20" t="str">
        <f t="shared" ref="C292:L292" ca="1" si="113">IF(ISNA(C297),"B","W")</f>
        <v>B</v>
      </c>
      <c r="D292" s="21" t="str">
        <f t="shared" ca="1" si="113"/>
        <v>B</v>
      </c>
      <c r="E292" s="21" t="str">
        <f t="shared" ca="1" si="113"/>
        <v>B</v>
      </c>
      <c r="F292" s="21" t="str">
        <f t="shared" ca="1" si="113"/>
        <v>B</v>
      </c>
      <c r="G292" s="21" t="str">
        <f t="shared" ca="1" si="113"/>
        <v>B</v>
      </c>
      <c r="H292" s="21" t="str">
        <f t="shared" ca="1" si="113"/>
        <v>B</v>
      </c>
      <c r="I292" s="21" t="str">
        <f t="shared" ca="1" si="113"/>
        <v>B</v>
      </c>
      <c r="J292" s="21" t="str">
        <f t="shared" ca="1" si="113"/>
        <v>B</v>
      </c>
      <c r="K292" s="21" t="str">
        <f t="shared" ca="1" si="113"/>
        <v>B</v>
      </c>
      <c r="L292" s="21" t="str">
        <f t="shared" ca="1" si="113"/>
        <v>B</v>
      </c>
      <c r="M292" s="16"/>
    </row>
    <row r="293" spans="1:13" ht="15.5" thickBot="1" x14ac:dyDescent="0.35">
      <c r="B293" s="7" t="s">
        <v>23</v>
      </c>
      <c r="C293" s="17" t="e">
        <f t="shared" ref="C293:L293" ca="1" si="114">IF(ISNA(C297),C298,C297)</f>
        <v>#N/A</v>
      </c>
      <c r="D293" s="18" t="e">
        <f t="shared" ca="1" si="114"/>
        <v>#N/A</v>
      </c>
      <c r="E293" s="18" t="e">
        <f t="shared" ca="1" si="114"/>
        <v>#N/A</v>
      </c>
      <c r="F293" s="18" t="e">
        <f t="shared" ca="1" si="114"/>
        <v>#N/A</v>
      </c>
      <c r="G293" s="18" t="e">
        <f t="shared" ca="1" si="114"/>
        <v>#N/A</v>
      </c>
      <c r="H293" s="18" t="e">
        <f t="shared" ca="1" si="114"/>
        <v>#N/A</v>
      </c>
      <c r="I293" s="18" t="e">
        <f t="shared" ca="1" si="114"/>
        <v>#N/A</v>
      </c>
      <c r="J293" s="18" t="e">
        <f t="shared" ca="1" si="114"/>
        <v>#N/A</v>
      </c>
      <c r="K293" s="18" t="e">
        <f t="shared" ca="1" si="114"/>
        <v>#N/A</v>
      </c>
      <c r="L293" s="18" t="e">
        <f t="shared" ca="1" si="114"/>
        <v>#N/A</v>
      </c>
      <c r="M293" s="19"/>
    </row>
    <row r="294" spans="1:13" ht="18.649999999999999" customHeight="1" thickBot="1" x14ac:dyDescent="0.35">
      <c r="B294" s="7" t="s">
        <v>21</v>
      </c>
      <c r="C294" s="22"/>
      <c r="D294" s="23"/>
      <c r="E294" s="23"/>
      <c r="F294" s="23"/>
      <c r="G294" s="23"/>
      <c r="H294" s="23"/>
      <c r="I294" s="23"/>
      <c r="J294" s="23"/>
      <c r="K294" s="23"/>
      <c r="L294" s="23"/>
      <c r="M294" s="24"/>
    </row>
    <row r="295" spans="1:13" ht="5.15" hidden="1" customHeight="1" x14ac:dyDescent="0.3">
      <c r="B295" s="7">
        <v>1</v>
      </c>
      <c r="C295" s="25" t="e">
        <f ca="1">VLOOKUP(C289,OFFSET(Pairings!$D$2,($B295-1)*gamesPerRound,0,gamesPerRound,2),2,FALSE)</f>
        <v>#N/A</v>
      </c>
      <c r="D295" s="25" t="e">
        <f ca="1">VLOOKUP(D289,OFFSET(Pairings!$D$2,($B295-1)*gamesPerRound,0,gamesPerRound,2),2,FALSE)</f>
        <v>#N/A</v>
      </c>
      <c r="E295" s="25" t="e">
        <f ca="1">VLOOKUP(E289,OFFSET(Pairings!$D$2,($B295-1)*gamesPerRound,0,gamesPerRound,2),2,FALSE)</f>
        <v>#N/A</v>
      </c>
      <c r="F295" s="25" t="e">
        <f ca="1">VLOOKUP(F289,OFFSET(Pairings!$D$2,($B295-1)*gamesPerRound,0,gamesPerRound,2),2,FALSE)</f>
        <v>#N/A</v>
      </c>
      <c r="G295" s="25" t="e">
        <f ca="1">VLOOKUP(G289,OFFSET(Pairings!$D$2,($B295-1)*gamesPerRound,0,gamesPerRound,2),2,FALSE)</f>
        <v>#N/A</v>
      </c>
      <c r="H295" s="25" t="e">
        <f ca="1">VLOOKUP(H289,OFFSET(Pairings!$D$2,($B295-1)*gamesPerRound,0,gamesPerRound,2),2,FALSE)</f>
        <v>#N/A</v>
      </c>
      <c r="I295" s="25" t="e">
        <f ca="1">VLOOKUP(I289,OFFSET(Pairings!$D$2,($B295-1)*gamesPerRound,0,gamesPerRound,2),2,FALSE)</f>
        <v>#N/A</v>
      </c>
      <c r="J295" s="25" t="e">
        <f ca="1">VLOOKUP(J289,OFFSET(Pairings!$D$2,($B295-1)*gamesPerRound,0,gamesPerRound,2),2,FALSE)</f>
        <v>#N/A</v>
      </c>
      <c r="K295" s="25" t="e">
        <f ca="1">VLOOKUP(K289,OFFSET(Pairings!$D$2,($B295-1)*gamesPerRound,0,gamesPerRound,2),2,FALSE)</f>
        <v>#N/A</v>
      </c>
      <c r="L295" s="25" t="e">
        <f ca="1">VLOOKUP(L289,OFFSET(Pairings!$D$2,($B295-1)*gamesPerRound,0,gamesPerRound,2),2,FALSE)</f>
        <v>#N/A</v>
      </c>
    </row>
    <row r="296" spans="1:13" ht="5.15" hidden="1" customHeight="1" x14ac:dyDescent="0.3">
      <c r="B296" s="7">
        <v>1</v>
      </c>
      <c r="C296" s="25" t="e">
        <f ca="1">VLOOKUP(C289,OFFSET(Pairings!$E$2,($B296-1)*gamesPerRound,0,gamesPerRound,4),4,FALSE)</f>
        <v>#N/A</v>
      </c>
      <c r="D296" s="25" t="e">
        <f ca="1">VLOOKUP(D289,OFFSET(Pairings!$E$2,($B296-1)*gamesPerRound,0,gamesPerRound,4),4,FALSE)</f>
        <v>#N/A</v>
      </c>
      <c r="E296" s="25" t="e">
        <f ca="1">VLOOKUP(E289,OFFSET(Pairings!$E$2,($B296-1)*gamesPerRound,0,gamesPerRound,4),4,FALSE)</f>
        <v>#N/A</v>
      </c>
      <c r="F296" s="25" t="e">
        <f ca="1">VLOOKUP(F289,OFFSET(Pairings!$E$2,($B296-1)*gamesPerRound,0,gamesPerRound,4),4,FALSE)</f>
        <v>#N/A</v>
      </c>
      <c r="G296" s="25" t="e">
        <f ca="1">VLOOKUP(G289,OFFSET(Pairings!$E$2,($B296-1)*gamesPerRound,0,gamesPerRound,4),4,FALSE)</f>
        <v>#N/A</v>
      </c>
      <c r="H296" s="25" t="e">
        <f ca="1">VLOOKUP(H289,OFFSET(Pairings!$E$2,($B296-1)*gamesPerRound,0,gamesPerRound,4),4,FALSE)</f>
        <v>#N/A</v>
      </c>
      <c r="I296" s="25" t="e">
        <f ca="1">VLOOKUP(I289,OFFSET(Pairings!$E$2,($B296-1)*gamesPerRound,0,gamesPerRound,4),4,FALSE)</f>
        <v>#N/A</v>
      </c>
      <c r="J296" s="25" t="e">
        <f ca="1">VLOOKUP(J289,OFFSET(Pairings!$E$2,($B296-1)*gamesPerRound,0,gamesPerRound,4),4,FALSE)</f>
        <v>#N/A</v>
      </c>
      <c r="K296" s="25" t="e">
        <f ca="1">VLOOKUP(K289,OFFSET(Pairings!$E$2,($B296-1)*gamesPerRound,0,gamesPerRound,4),4,FALSE)</f>
        <v>#N/A</v>
      </c>
      <c r="L296" s="25" t="e">
        <f ca="1">VLOOKUP(L289,OFFSET(Pairings!$E$2,($B296-1)*gamesPerRound,0,gamesPerRound,4),4,FALSE)</f>
        <v>#N/A</v>
      </c>
    </row>
    <row r="297" spans="1:13" ht="5.15" hidden="1" customHeight="1" x14ac:dyDescent="0.3">
      <c r="B297" s="7">
        <v>2</v>
      </c>
      <c r="C297" s="25" t="e">
        <f ca="1">VLOOKUP(C289,OFFSET(Pairings!$D$2,($B297-1)*gamesPerRound,0,gamesPerRound,2),2,FALSE)</f>
        <v>#N/A</v>
      </c>
      <c r="D297" s="25" t="e">
        <f ca="1">VLOOKUP(D289,OFFSET(Pairings!$D$2,($B297-1)*gamesPerRound,0,gamesPerRound,2),2,FALSE)</f>
        <v>#N/A</v>
      </c>
      <c r="E297" s="25" t="e">
        <f ca="1">VLOOKUP(E289,OFFSET(Pairings!$D$2,($B297-1)*gamesPerRound,0,gamesPerRound,2),2,FALSE)</f>
        <v>#N/A</v>
      </c>
      <c r="F297" s="25" t="e">
        <f ca="1">VLOOKUP(F289,OFFSET(Pairings!$D$2,($B297-1)*gamesPerRound,0,gamesPerRound,2),2,FALSE)</f>
        <v>#N/A</v>
      </c>
      <c r="G297" s="25" t="e">
        <f ca="1">VLOOKUP(G289,OFFSET(Pairings!$D$2,($B297-1)*gamesPerRound,0,gamesPerRound,2),2,FALSE)</f>
        <v>#N/A</v>
      </c>
      <c r="H297" s="25" t="e">
        <f ca="1">VLOOKUP(H289,OFFSET(Pairings!$D$2,($B297-1)*gamesPerRound,0,gamesPerRound,2),2,FALSE)</f>
        <v>#N/A</v>
      </c>
      <c r="I297" s="25" t="e">
        <f ca="1">VLOOKUP(I289,OFFSET(Pairings!$D$2,($B297-1)*gamesPerRound,0,gamesPerRound,2),2,FALSE)</f>
        <v>#N/A</v>
      </c>
      <c r="J297" s="25" t="e">
        <f ca="1">VLOOKUP(J289,OFFSET(Pairings!$D$2,($B297-1)*gamesPerRound,0,gamesPerRound,2),2,FALSE)</f>
        <v>#N/A</v>
      </c>
      <c r="K297" s="25" t="e">
        <f ca="1">VLOOKUP(K289,OFFSET(Pairings!$D$2,($B297-1)*gamesPerRound,0,gamesPerRound,2),2,FALSE)</f>
        <v>#N/A</v>
      </c>
      <c r="L297" s="25" t="e">
        <f ca="1">VLOOKUP(L289,OFFSET(Pairings!$D$2,($B297-1)*gamesPerRound,0,gamesPerRound,2),2,FALSE)</f>
        <v>#N/A</v>
      </c>
    </row>
    <row r="298" spans="1:13" ht="5.15" hidden="1" customHeight="1" x14ac:dyDescent="0.3">
      <c r="B298" s="7">
        <v>2</v>
      </c>
      <c r="C298" s="25" t="e">
        <f ca="1">VLOOKUP(C289,OFFSET(Pairings!$E$2,($B298-1)*gamesPerRound,0,gamesPerRound,4),4,FALSE)</f>
        <v>#N/A</v>
      </c>
      <c r="D298" s="25" t="e">
        <f ca="1">VLOOKUP(D289,OFFSET(Pairings!$E$2,($B298-1)*gamesPerRound,0,gamesPerRound,4),4,FALSE)</f>
        <v>#N/A</v>
      </c>
      <c r="E298" s="25" t="e">
        <f ca="1">VLOOKUP(E289,OFFSET(Pairings!$E$2,($B298-1)*gamesPerRound,0,gamesPerRound,4),4,FALSE)</f>
        <v>#N/A</v>
      </c>
      <c r="F298" s="25" t="e">
        <f ca="1">VLOOKUP(F289,OFFSET(Pairings!$E$2,($B298-1)*gamesPerRound,0,gamesPerRound,4),4,FALSE)</f>
        <v>#N/A</v>
      </c>
      <c r="G298" s="25" t="e">
        <f ca="1">VLOOKUP(G289,OFFSET(Pairings!$E$2,($B298-1)*gamesPerRound,0,gamesPerRound,4),4,FALSE)</f>
        <v>#N/A</v>
      </c>
      <c r="H298" s="25" t="e">
        <f ca="1">VLOOKUP(H289,OFFSET(Pairings!$E$2,($B298-1)*gamesPerRound,0,gamesPerRound,4),4,FALSE)</f>
        <v>#N/A</v>
      </c>
      <c r="I298" s="25" t="e">
        <f ca="1">VLOOKUP(I289,OFFSET(Pairings!$E$2,($B298-1)*gamesPerRound,0,gamesPerRound,4),4,FALSE)</f>
        <v>#N/A</v>
      </c>
      <c r="J298" s="25" t="e">
        <f ca="1">VLOOKUP(J289,OFFSET(Pairings!$E$2,($B298-1)*gamesPerRound,0,gamesPerRound,4),4,FALSE)</f>
        <v>#N/A</v>
      </c>
      <c r="K298" s="25" t="e">
        <f ca="1">VLOOKUP(K289,OFFSET(Pairings!$E$2,($B298-1)*gamesPerRound,0,gamesPerRound,4),4,FALSE)</f>
        <v>#N/A</v>
      </c>
      <c r="L298" s="25" t="e">
        <f ca="1">VLOOKUP(L289,OFFSET(Pairings!$E$2,($B298-1)*gamesPerRound,0,gamesPerRound,4),4,FALSE)</f>
        <v>#N/A</v>
      </c>
    </row>
    <row r="299" spans="1:13" ht="5.15" hidden="1" customHeight="1" x14ac:dyDescent="0.3">
      <c r="B299" s="7">
        <v>3</v>
      </c>
      <c r="C299" s="25" t="e">
        <f ca="1">VLOOKUP(C289,OFFSET(Pairings!$D$2,($B299-1)*gamesPerRound,0,gamesPerRound,2),2,FALSE)</f>
        <v>#N/A</v>
      </c>
      <c r="D299" s="25" t="e">
        <f ca="1">VLOOKUP(D289,OFFSET(Pairings!$D$2,($B299-1)*gamesPerRound,0,gamesPerRound,2),2,FALSE)</f>
        <v>#N/A</v>
      </c>
      <c r="E299" s="25" t="e">
        <f ca="1">VLOOKUP(E289,OFFSET(Pairings!$D$2,($B299-1)*gamesPerRound,0,gamesPerRound,2),2,FALSE)</f>
        <v>#N/A</v>
      </c>
      <c r="F299" s="25" t="e">
        <f ca="1">VLOOKUP(F289,OFFSET(Pairings!$D$2,($B299-1)*gamesPerRound,0,gamesPerRound,2),2,FALSE)</f>
        <v>#N/A</v>
      </c>
      <c r="G299" s="25" t="e">
        <f ca="1">VLOOKUP(G289,OFFSET(Pairings!$D$2,($B299-1)*gamesPerRound,0,gamesPerRound,2),2,FALSE)</f>
        <v>#N/A</v>
      </c>
      <c r="H299" s="25" t="e">
        <f ca="1">VLOOKUP(H289,OFFSET(Pairings!$D$2,($B299-1)*gamesPerRound,0,gamesPerRound,2),2,FALSE)</f>
        <v>#N/A</v>
      </c>
      <c r="I299" s="25" t="e">
        <f ca="1">VLOOKUP(I289,OFFSET(Pairings!$D$2,($B299-1)*gamesPerRound,0,gamesPerRound,2),2,FALSE)</f>
        <v>#N/A</v>
      </c>
      <c r="J299" s="25" t="e">
        <f ca="1">VLOOKUP(J289,OFFSET(Pairings!$D$2,($B299-1)*gamesPerRound,0,gamesPerRound,2),2,FALSE)</f>
        <v>#N/A</v>
      </c>
      <c r="K299" s="25" t="e">
        <f ca="1">VLOOKUP(K289,OFFSET(Pairings!$D$2,($B299-1)*gamesPerRound,0,gamesPerRound,2),2,FALSE)</f>
        <v>#N/A</v>
      </c>
      <c r="L299" s="25" t="e">
        <f ca="1">VLOOKUP(L289,OFFSET(Pairings!$D$2,($B299-1)*gamesPerRound,0,gamesPerRound,2),2,FALSE)</f>
        <v>#N/A</v>
      </c>
    </row>
    <row r="300" spans="1:13" ht="5.15" hidden="1" customHeight="1" x14ac:dyDescent="0.3">
      <c r="B300" s="7">
        <v>3</v>
      </c>
      <c r="C300" s="25" t="e">
        <f ca="1">VLOOKUP(C289,OFFSET(Pairings!$E$2,($B300-1)*gamesPerRound,0,gamesPerRound,4),4,FALSE)</f>
        <v>#N/A</v>
      </c>
      <c r="D300" s="25" t="e">
        <f ca="1">VLOOKUP(D289,OFFSET(Pairings!$E$2,($B300-1)*gamesPerRound,0,gamesPerRound,4),4,FALSE)</f>
        <v>#N/A</v>
      </c>
      <c r="E300" s="25" t="e">
        <f ca="1">VLOOKUP(E289,OFFSET(Pairings!$E$2,($B300-1)*gamesPerRound,0,gamesPerRound,4),4,FALSE)</f>
        <v>#N/A</v>
      </c>
      <c r="F300" s="25" t="e">
        <f ca="1">VLOOKUP(F289,OFFSET(Pairings!$E$2,($B300-1)*gamesPerRound,0,gamesPerRound,4),4,FALSE)</f>
        <v>#N/A</v>
      </c>
      <c r="G300" s="25" t="e">
        <f ca="1">VLOOKUP(G289,OFFSET(Pairings!$E$2,($B300-1)*gamesPerRound,0,gamesPerRound,4),4,FALSE)</f>
        <v>#N/A</v>
      </c>
      <c r="H300" s="25" t="e">
        <f ca="1">VLOOKUP(H289,OFFSET(Pairings!$E$2,($B300-1)*gamesPerRound,0,gamesPerRound,4),4,FALSE)</f>
        <v>#N/A</v>
      </c>
      <c r="I300" s="25" t="e">
        <f ca="1">VLOOKUP(I289,OFFSET(Pairings!$E$2,($B300-1)*gamesPerRound,0,gamesPerRound,4),4,FALSE)</f>
        <v>#N/A</v>
      </c>
      <c r="J300" s="25" t="e">
        <f ca="1">VLOOKUP(J289,OFFSET(Pairings!$E$2,($B300-1)*gamesPerRound,0,gamesPerRound,4),4,FALSE)</f>
        <v>#N/A</v>
      </c>
      <c r="K300" s="25" t="e">
        <f ca="1">VLOOKUP(K289,OFFSET(Pairings!$E$2,($B300-1)*gamesPerRound,0,gamesPerRound,4),4,FALSE)</f>
        <v>#N/A</v>
      </c>
      <c r="L300" s="25" t="e">
        <f ca="1">VLOOKUP(L289,OFFSET(Pairings!$E$2,($B300-1)*gamesPerRound,0,gamesPerRound,4),4,FALSE)</f>
        <v>#N/A</v>
      </c>
    </row>
    <row r="301" spans="1:13" ht="18.649999999999999" customHeight="1" thickBot="1" x14ac:dyDescent="0.35"/>
    <row r="302" spans="1:13" s="9" customFormat="1" ht="15.5" thickBot="1" x14ac:dyDescent="0.35">
      <c r="A302" s="9" t="s">
        <v>215</v>
      </c>
      <c r="B302" s="10">
        <f>VLOOKUP(A302,TeamLookup,2,FALSE)</f>
        <v>0</v>
      </c>
      <c r="C302" s="11" t="str">
        <f t="shared" ref="C302:L302" si="115">$A302&amp;"."&amp;TEXT(C$1,"00")</f>
        <v>X.01</v>
      </c>
      <c r="D302" s="12" t="str">
        <f t="shared" si="115"/>
        <v>X.02</v>
      </c>
      <c r="E302" s="12" t="str">
        <f t="shared" si="115"/>
        <v>X.03</v>
      </c>
      <c r="F302" s="12" t="str">
        <f t="shared" si="115"/>
        <v>X.04</v>
      </c>
      <c r="G302" s="12" t="str">
        <f t="shared" si="115"/>
        <v>X.05</v>
      </c>
      <c r="H302" s="12" t="str">
        <f t="shared" si="115"/>
        <v>X.06</v>
      </c>
      <c r="I302" s="12" t="str">
        <f t="shared" si="115"/>
        <v>X.07</v>
      </c>
      <c r="J302" s="12" t="str">
        <f t="shared" si="115"/>
        <v>X.08</v>
      </c>
      <c r="K302" s="12" t="str">
        <f t="shared" si="115"/>
        <v>X.09</v>
      </c>
      <c r="L302" s="12" t="str">
        <f t="shared" si="115"/>
        <v>X.10</v>
      </c>
      <c r="M302" s="13" t="s">
        <v>21</v>
      </c>
    </row>
    <row r="303" spans="1:13" ht="9" customHeight="1" x14ac:dyDescent="0.3">
      <c r="C303" s="14" t="str">
        <f t="shared" ref="C303:L303" ca="1" si="116">IF(ISNA(C308),"B","W")</f>
        <v>B</v>
      </c>
      <c r="D303" s="15" t="str">
        <f t="shared" ca="1" si="116"/>
        <v>B</v>
      </c>
      <c r="E303" s="15" t="str">
        <f t="shared" ca="1" si="116"/>
        <v>B</v>
      </c>
      <c r="F303" s="15" t="str">
        <f t="shared" ca="1" si="116"/>
        <v>B</v>
      </c>
      <c r="G303" s="15" t="str">
        <f t="shared" ca="1" si="116"/>
        <v>B</v>
      </c>
      <c r="H303" s="15" t="str">
        <f t="shared" ca="1" si="116"/>
        <v>B</v>
      </c>
      <c r="I303" s="15" t="str">
        <f t="shared" ca="1" si="116"/>
        <v>B</v>
      </c>
      <c r="J303" s="15" t="str">
        <f t="shared" ca="1" si="116"/>
        <v>B</v>
      </c>
      <c r="K303" s="15" t="str">
        <f t="shared" ca="1" si="116"/>
        <v>B</v>
      </c>
      <c r="L303" s="15" t="str">
        <f t="shared" ca="1" si="116"/>
        <v>B</v>
      </c>
      <c r="M303" s="16"/>
    </row>
    <row r="304" spans="1:13" x14ac:dyDescent="0.3">
      <c r="B304" s="7" t="s">
        <v>22</v>
      </c>
      <c r="C304" s="17" t="e">
        <f t="shared" ref="C304:L304" ca="1" si="117">IF(ISNA(C308),C309,C308)</f>
        <v>#N/A</v>
      </c>
      <c r="D304" s="18" t="e">
        <f t="shared" ca="1" si="117"/>
        <v>#N/A</v>
      </c>
      <c r="E304" s="18" t="e">
        <f t="shared" ca="1" si="117"/>
        <v>#N/A</v>
      </c>
      <c r="F304" s="18" t="e">
        <f t="shared" ca="1" si="117"/>
        <v>#N/A</v>
      </c>
      <c r="G304" s="18" t="e">
        <f t="shared" ca="1" si="117"/>
        <v>#N/A</v>
      </c>
      <c r="H304" s="18" t="e">
        <f t="shared" ca="1" si="117"/>
        <v>#N/A</v>
      </c>
      <c r="I304" s="18" t="e">
        <f t="shared" ca="1" si="117"/>
        <v>#N/A</v>
      </c>
      <c r="J304" s="18" t="e">
        <f t="shared" ca="1" si="117"/>
        <v>#N/A</v>
      </c>
      <c r="K304" s="18" t="e">
        <f t="shared" ca="1" si="117"/>
        <v>#N/A</v>
      </c>
      <c r="L304" s="18" t="e">
        <f t="shared" ca="1" si="117"/>
        <v>#N/A</v>
      </c>
      <c r="M304" s="19"/>
    </row>
    <row r="305" spans="1:13" ht="9" customHeight="1" x14ac:dyDescent="0.3">
      <c r="C305" s="20" t="str">
        <f t="shared" ref="C305:L305" ca="1" si="118">IF(ISNA(C310),"B","W")</f>
        <v>B</v>
      </c>
      <c r="D305" s="21" t="str">
        <f t="shared" ca="1" si="118"/>
        <v>B</v>
      </c>
      <c r="E305" s="21" t="str">
        <f t="shared" ca="1" si="118"/>
        <v>B</v>
      </c>
      <c r="F305" s="21" t="str">
        <f t="shared" ca="1" si="118"/>
        <v>B</v>
      </c>
      <c r="G305" s="21" t="str">
        <f t="shared" ca="1" si="118"/>
        <v>B</v>
      </c>
      <c r="H305" s="21" t="str">
        <f t="shared" ca="1" si="118"/>
        <v>B</v>
      </c>
      <c r="I305" s="21" t="str">
        <f t="shared" ca="1" si="118"/>
        <v>B</v>
      </c>
      <c r="J305" s="21" t="str">
        <f t="shared" ca="1" si="118"/>
        <v>B</v>
      </c>
      <c r="K305" s="21" t="str">
        <f t="shared" ca="1" si="118"/>
        <v>B</v>
      </c>
      <c r="L305" s="21" t="str">
        <f t="shared" ca="1" si="118"/>
        <v>B</v>
      </c>
      <c r="M305" s="16"/>
    </row>
    <row r="306" spans="1:13" ht="15.5" thickBot="1" x14ac:dyDescent="0.35">
      <c r="B306" s="7" t="s">
        <v>23</v>
      </c>
      <c r="C306" s="17" t="e">
        <f t="shared" ref="C306:L306" ca="1" si="119">IF(ISNA(C310),C311,C310)</f>
        <v>#N/A</v>
      </c>
      <c r="D306" s="18" t="e">
        <f t="shared" ca="1" si="119"/>
        <v>#N/A</v>
      </c>
      <c r="E306" s="18" t="e">
        <f t="shared" ca="1" si="119"/>
        <v>#N/A</v>
      </c>
      <c r="F306" s="18" t="e">
        <f t="shared" ca="1" si="119"/>
        <v>#N/A</v>
      </c>
      <c r="G306" s="18" t="e">
        <f t="shared" ca="1" si="119"/>
        <v>#N/A</v>
      </c>
      <c r="H306" s="18" t="e">
        <f t="shared" ca="1" si="119"/>
        <v>#N/A</v>
      </c>
      <c r="I306" s="18" t="e">
        <f t="shared" ca="1" si="119"/>
        <v>#N/A</v>
      </c>
      <c r="J306" s="18" t="e">
        <f t="shared" ca="1" si="119"/>
        <v>#N/A</v>
      </c>
      <c r="K306" s="18" t="e">
        <f t="shared" ca="1" si="119"/>
        <v>#N/A</v>
      </c>
      <c r="L306" s="18" t="e">
        <f t="shared" ca="1" si="119"/>
        <v>#N/A</v>
      </c>
      <c r="M306" s="19"/>
    </row>
    <row r="307" spans="1:13" ht="18.649999999999999" customHeight="1" thickBot="1" x14ac:dyDescent="0.35">
      <c r="B307" s="7" t="s">
        <v>21</v>
      </c>
      <c r="C307" s="22"/>
      <c r="D307" s="23"/>
      <c r="E307" s="23"/>
      <c r="F307" s="23"/>
      <c r="G307" s="23"/>
      <c r="H307" s="23"/>
      <c r="I307" s="23"/>
      <c r="J307" s="23"/>
      <c r="K307" s="23"/>
      <c r="L307" s="23"/>
      <c r="M307" s="24"/>
    </row>
    <row r="308" spans="1:13" ht="5.15" hidden="1" customHeight="1" x14ac:dyDescent="0.3">
      <c r="B308" s="7">
        <v>1</v>
      </c>
      <c r="C308" s="25" t="e">
        <f ca="1">VLOOKUP(C302,OFFSET(Pairings!$D$2,($B308-1)*gamesPerRound,0,gamesPerRound,2),2,FALSE)</f>
        <v>#N/A</v>
      </c>
      <c r="D308" s="25" t="e">
        <f ca="1">VLOOKUP(D302,OFFSET(Pairings!$D$2,($B308-1)*gamesPerRound,0,gamesPerRound,2),2,FALSE)</f>
        <v>#N/A</v>
      </c>
      <c r="E308" s="25" t="e">
        <f ca="1">VLOOKUP(E302,OFFSET(Pairings!$D$2,($B308-1)*gamesPerRound,0,gamesPerRound,2),2,FALSE)</f>
        <v>#N/A</v>
      </c>
      <c r="F308" s="25" t="e">
        <f ca="1">VLOOKUP(F302,OFFSET(Pairings!$D$2,($B308-1)*gamesPerRound,0,gamesPerRound,2),2,FALSE)</f>
        <v>#N/A</v>
      </c>
      <c r="G308" s="25" t="e">
        <f ca="1">VLOOKUP(G302,OFFSET(Pairings!$D$2,($B308-1)*gamesPerRound,0,gamesPerRound,2),2,FALSE)</f>
        <v>#N/A</v>
      </c>
      <c r="H308" s="25" t="e">
        <f ca="1">VLOOKUP(H302,OFFSET(Pairings!$D$2,($B308-1)*gamesPerRound,0,gamesPerRound,2),2,FALSE)</f>
        <v>#N/A</v>
      </c>
      <c r="I308" s="25" t="e">
        <f ca="1">VLOOKUP(I302,OFFSET(Pairings!$D$2,($B308-1)*gamesPerRound,0,gamesPerRound,2),2,FALSE)</f>
        <v>#N/A</v>
      </c>
      <c r="J308" s="25" t="e">
        <f ca="1">VLOOKUP(J302,OFFSET(Pairings!$D$2,($B308-1)*gamesPerRound,0,gamesPerRound,2),2,FALSE)</f>
        <v>#N/A</v>
      </c>
      <c r="K308" s="25" t="e">
        <f ca="1">VLOOKUP(K302,OFFSET(Pairings!$D$2,($B308-1)*gamesPerRound,0,gamesPerRound,2),2,FALSE)</f>
        <v>#N/A</v>
      </c>
      <c r="L308" s="25" t="e">
        <f ca="1">VLOOKUP(L302,OFFSET(Pairings!$D$2,($B308-1)*gamesPerRound,0,gamesPerRound,2),2,FALSE)</f>
        <v>#N/A</v>
      </c>
    </row>
    <row r="309" spans="1:13" ht="5.15" hidden="1" customHeight="1" x14ac:dyDescent="0.3">
      <c r="B309" s="7">
        <v>1</v>
      </c>
      <c r="C309" s="25" t="e">
        <f ca="1">VLOOKUP(C302,OFFSET(Pairings!$E$2,($B309-1)*gamesPerRound,0,gamesPerRound,4),4,FALSE)</f>
        <v>#N/A</v>
      </c>
      <c r="D309" s="25" t="e">
        <f ca="1">VLOOKUP(D302,OFFSET(Pairings!$E$2,($B309-1)*gamesPerRound,0,gamesPerRound,4),4,FALSE)</f>
        <v>#N/A</v>
      </c>
      <c r="E309" s="25" t="e">
        <f ca="1">VLOOKUP(E302,OFFSET(Pairings!$E$2,($B309-1)*gamesPerRound,0,gamesPerRound,4),4,FALSE)</f>
        <v>#N/A</v>
      </c>
      <c r="F309" s="25" t="e">
        <f ca="1">VLOOKUP(F302,OFFSET(Pairings!$E$2,($B309-1)*gamesPerRound,0,gamesPerRound,4),4,FALSE)</f>
        <v>#N/A</v>
      </c>
      <c r="G309" s="25" t="e">
        <f ca="1">VLOOKUP(G302,OFFSET(Pairings!$E$2,($B309-1)*gamesPerRound,0,gamesPerRound,4),4,FALSE)</f>
        <v>#N/A</v>
      </c>
      <c r="H309" s="25" t="e">
        <f ca="1">VLOOKUP(H302,OFFSET(Pairings!$E$2,($B309-1)*gamesPerRound,0,gamesPerRound,4),4,FALSE)</f>
        <v>#N/A</v>
      </c>
      <c r="I309" s="25" t="e">
        <f ca="1">VLOOKUP(I302,OFFSET(Pairings!$E$2,($B309-1)*gamesPerRound,0,gamesPerRound,4),4,FALSE)</f>
        <v>#N/A</v>
      </c>
      <c r="J309" s="25" t="e">
        <f ca="1">VLOOKUP(J302,OFFSET(Pairings!$E$2,($B309-1)*gamesPerRound,0,gamesPerRound,4),4,FALSE)</f>
        <v>#N/A</v>
      </c>
      <c r="K309" s="25" t="e">
        <f ca="1">VLOOKUP(K302,OFFSET(Pairings!$E$2,($B309-1)*gamesPerRound,0,gamesPerRound,4),4,FALSE)</f>
        <v>#N/A</v>
      </c>
      <c r="L309" s="25" t="e">
        <f ca="1">VLOOKUP(L302,OFFSET(Pairings!$E$2,($B309-1)*gamesPerRound,0,gamesPerRound,4),4,FALSE)</f>
        <v>#N/A</v>
      </c>
    </row>
    <row r="310" spans="1:13" ht="5.15" hidden="1" customHeight="1" x14ac:dyDescent="0.3">
      <c r="B310" s="7">
        <v>2</v>
      </c>
      <c r="C310" s="25" t="e">
        <f ca="1">VLOOKUP(C302,OFFSET(Pairings!$D$2,($B310-1)*gamesPerRound,0,gamesPerRound,2),2,FALSE)</f>
        <v>#N/A</v>
      </c>
      <c r="D310" s="25" t="e">
        <f ca="1">VLOOKUP(D302,OFFSET(Pairings!$D$2,($B310-1)*gamesPerRound,0,gamesPerRound,2),2,FALSE)</f>
        <v>#N/A</v>
      </c>
      <c r="E310" s="25" t="e">
        <f ca="1">VLOOKUP(E302,OFFSET(Pairings!$D$2,($B310-1)*gamesPerRound,0,gamesPerRound,2),2,FALSE)</f>
        <v>#N/A</v>
      </c>
      <c r="F310" s="25" t="e">
        <f ca="1">VLOOKUP(F302,OFFSET(Pairings!$D$2,($B310-1)*gamesPerRound,0,gamesPerRound,2),2,FALSE)</f>
        <v>#N/A</v>
      </c>
      <c r="G310" s="25" t="e">
        <f ca="1">VLOOKUP(G302,OFFSET(Pairings!$D$2,($B310-1)*gamesPerRound,0,gamesPerRound,2),2,FALSE)</f>
        <v>#N/A</v>
      </c>
      <c r="H310" s="25" t="e">
        <f ca="1">VLOOKUP(H302,OFFSET(Pairings!$D$2,($B310-1)*gamesPerRound,0,gamesPerRound,2),2,FALSE)</f>
        <v>#N/A</v>
      </c>
      <c r="I310" s="25" t="e">
        <f ca="1">VLOOKUP(I302,OFFSET(Pairings!$D$2,($B310-1)*gamesPerRound,0,gamesPerRound,2),2,FALSE)</f>
        <v>#N/A</v>
      </c>
      <c r="J310" s="25" t="e">
        <f ca="1">VLOOKUP(J302,OFFSET(Pairings!$D$2,($B310-1)*gamesPerRound,0,gamesPerRound,2),2,FALSE)</f>
        <v>#N/A</v>
      </c>
      <c r="K310" s="25" t="e">
        <f ca="1">VLOOKUP(K302,OFFSET(Pairings!$D$2,($B310-1)*gamesPerRound,0,gamesPerRound,2),2,FALSE)</f>
        <v>#N/A</v>
      </c>
      <c r="L310" s="25" t="e">
        <f ca="1">VLOOKUP(L302,OFFSET(Pairings!$D$2,($B310-1)*gamesPerRound,0,gamesPerRound,2),2,FALSE)</f>
        <v>#N/A</v>
      </c>
    </row>
    <row r="311" spans="1:13" ht="5.15" hidden="1" customHeight="1" x14ac:dyDescent="0.3">
      <c r="B311" s="7">
        <v>2</v>
      </c>
      <c r="C311" s="25" t="e">
        <f ca="1">VLOOKUP(C302,OFFSET(Pairings!$E$2,($B311-1)*gamesPerRound,0,gamesPerRound,4),4,FALSE)</f>
        <v>#N/A</v>
      </c>
      <c r="D311" s="25" t="e">
        <f ca="1">VLOOKUP(D302,OFFSET(Pairings!$E$2,($B311-1)*gamesPerRound,0,gamesPerRound,4),4,FALSE)</f>
        <v>#N/A</v>
      </c>
      <c r="E311" s="25" t="e">
        <f ca="1">VLOOKUP(E302,OFFSET(Pairings!$E$2,($B311-1)*gamesPerRound,0,gamesPerRound,4),4,FALSE)</f>
        <v>#N/A</v>
      </c>
      <c r="F311" s="25" t="e">
        <f ca="1">VLOOKUP(F302,OFFSET(Pairings!$E$2,($B311-1)*gamesPerRound,0,gamesPerRound,4),4,FALSE)</f>
        <v>#N/A</v>
      </c>
      <c r="G311" s="25" t="e">
        <f ca="1">VLOOKUP(G302,OFFSET(Pairings!$E$2,($B311-1)*gamesPerRound,0,gamesPerRound,4),4,FALSE)</f>
        <v>#N/A</v>
      </c>
      <c r="H311" s="25" t="e">
        <f ca="1">VLOOKUP(H302,OFFSET(Pairings!$E$2,($B311-1)*gamesPerRound,0,gamesPerRound,4),4,FALSE)</f>
        <v>#N/A</v>
      </c>
      <c r="I311" s="25" t="e">
        <f ca="1">VLOOKUP(I302,OFFSET(Pairings!$E$2,($B311-1)*gamesPerRound,0,gamesPerRound,4),4,FALSE)</f>
        <v>#N/A</v>
      </c>
      <c r="J311" s="25" t="e">
        <f ca="1">VLOOKUP(J302,OFFSET(Pairings!$E$2,($B311-1)*gamesPerRound,0,gamesPerRound,4),4,FALSE)</f>
        <v>#N/A</v>
      </c>
      <c r="K311" s="25" t="e">
        <f ca="1">VLOOKUP(K302,OFFSET(Pairings!$E$2,($B311-1)*gamesPerRound,0,gamesPerRound,4),4,FALSE)</f>
        <v>#N/A</v>
      </c>
      <c r="L311" s="25" t="e">
        <f ca="1">VLOOKUP(L302,OFFSET(Pairings!$E$2,($B311-1)*gamesPerRound,0,gamesPerRound,4),4,FALSE)</f>
        <v>#N/A</v>
      </c>
    </row>
    <row r="312" spans="1:13" ht="5.15" hidden="1" customHeight="1" x14ac:dyDescent="0.3">
      <c r="B312" s="7">
        <v>3</v>
      </c>
      <c r="C312" s="25" t="e">
        <f ca="1">VLOOKUP(C302,OFFSET(Pairings!$D$2,($B312-1)*gamesPerRound,0,gamesPerRound,2),2,FALSE)</f>
        <v>#N/A</v>
      </c>
      <c r="D312" s="25" t="e">
        <f ca="1">VLOOKUP(D302,OFFSET(Pairings!$D$2,($B312-1)*gamesPerRound,0,gamesPerRound,2),2,FALSE)</f>
        <v>#N/A</v>
      </c>
      <c r="E312" s="25" t="e">
        <f ca="1">VLOOKUP(E302,OFFSET(Pairings!$D$2,($B312-1)*gamesPerRound,0,gamesPerRound,2),2,FALSE)</f>
        <v>#N/A</v>
      </c>
      <c r="F312" s="25" t="e">
        <f ca="1">VLOOKUP(F302,OFFSET(Pairings!$D$2,($B312-1)*gamesPerRound,0,gamesPerRound,2),2,FALSE)</f>
        <v>#N/A</v>
      </c>
      <c r="G312" s="25" t="e">
        <f ca="1">VLOOKUP(G302,OFFSET(Pairings!$D$2,($B312-1)*gamesPerRound,0,gamesPerRound,2),2,FALSE)</f>
        <v>#N/A</v>
      </c>
      <c r="H312" s="25" t="e">
        <f ca="1">VLOOKUP(H302,OFFSET(Pairings!$D$2,($B312-1)*gamesPerRound,0,gamesPerRound,2),2,FALSE)</f>
        <v>#N/A</v>
      </c>
      <c r="I312" s="25" t="e">
        <f ca="1">VLOOKUP(I302,OFFSET(Pairings!$D$2,($B312-1)*gamesPerRound,0,gamesPerRound,2),2,FALSE)</f>
        <v>#N/A</v>
      </c>
      <c r="J312" s="25" t="e">
        <f ca="1">VLOOKUP(J302,OFFSET(Pairings!$D$2,($B312-1)*gamesPerRound,0,gamesPerRound,2),2,FALSE)</f>
        <v>#N/A</v>
      </c>
      <c r="K312" s="25" t="e">
        <f ca="1">VLOOKUP(K302,OFFSET(Pairings!$D$2,($B312-1)*gamesPerRound,0,gamesPerRound,2),2,FALSE)</f>
        <v>#N/A</v>
      </c>
      <c r="L312" s="25" t="e">
        <f ca="1">VLOOKUP(L302,OFFSET(Pairings!$D$2,($B312-1)*gamesPerRound,0,gamesPerRound,2),2,FALSE)</f>
        <v>#N/A</v>
      </c>
    </row>
    <row r="313" spans="1:13" ht="5.15" hidden="1" customHeight="1" x14ac:dyDescent="0.3">
      <c r="B313" s="7">
        <v>3</v>
      </c>
      <c r="C313" s="25" t="e">
        <f ca="1">VLOOKUP(C302,OFFSET(Pairings!$E$2,($B313-1)*gamesPerRound,0,gamesPerRound,4),4,FALSE)</f>
        <v>#N/A</v>
      </c>
      <c r="D313" s="25" t="e">
        <f ca="1">VLOOKUP(D302,OFFSET(Pairings!$E$2,($B313-1)*gamesPerRound,0,gamesPerRound,4),4,FALSE)</f>
        <v>#N/A</v>
      </c>
      <c r="E313" s="25" t="e">
        <f ca="1">VLOOKUP(E302,OFFSET(Pairings!$E$2,($B313-1)*gamesPerRound,0,gamesPerRound,4),4,FALSE)</f>
        <v>#N/A</v>
      </c>
      <c r="F313" s="25" t="e">
        <f ca="1">VLOOKUP(F302,OFFSET(Pairings!$E$2,($B313-1)*gamesPerRound,0,gamesPerRound,4),4,FALSE)</f>
        <v>#N/A</v>
      </c>
      <c r="G313" s="25" t="e">
        <f ca="1">VLOOKUP(G302,OFFSET(Pairings!$E$2,($B313-1)*gamesPerRound,0,gamesPerRound,4),4,FALSE)</f>
        <v>#N/A</v>
      </c>
      <c r="H313" s="25" t="e">
        <f ca="1">VLOOKUP(H302,OFFSET(Pairings!$E$2,($B313-1)*gamesPerRound,0,gamesPerRound,4),4,FALSE)</f>
        <v>#N/A</v>
      </c>
      <c r="I313" s="25" t="e">
        <f ca="1">VLOOKUP(I302,OFFSET(Pairings!$E$2,($B313-1)*gamesPerRound,0,gamesPerRound,4),4,FALSE)</f>
        <v>#N/A</v>
      </c>
      <c r="J313" s="25" t="e">
        <f ca="1">VLOOKUP(J302,OFFSET(Pairings!$E$2,($B313-1)*gamesPerRound,0,gamesPerRound,4),4,FALSE)</f>
        <v>#N/A</v>
      </c>
      <c r="K313" s="25" t="e">
        <f ca="1">VLOOKUP(K302,OFFSET(Pairings!$E$2,($B313-1)*gamesPerRound,0,gamesPerRound,4),4,FALSE)</f>
        <v>#N/A</v>
      </c>
      <c r="L313" s="25" t="e">
        <f ca="1">VLOOKUP(L302,OFFSET(Pairings!$E$2,($B313-1)*gamesPerRound,0,gamesPerRound,4),4,FALSE)</f>
        <v>#N/A</v>
      </c>
    </row>
    <row r="314" spans="1:13" ht="18.649999999999999" customHeight="1" thickBot="1" x14ac:dyDescent="0.35"/>
    <row r="315" spans="1:13" s="9" customFormat="1" ht="15.5" thickBot="1" x14ac:dyDescent="0.35">
      <c r="A315" s="9" t="s">
        <v>216</v>
      </c>
      <c r="B315" s="10">
        <f>VLOOKUP(A315,TeamLookup,2,FALSE)</f>
        <v>0</v>
      </c>
      <c r="C315" s="11" t="str">
        <f t="shared" ref="C315:L315" si="120">$A315&amp;"."&amp;TEXT(C$1,"00")</f>
        <v>Y.01</v>
      </c>
      <c r="D315" s="12" t="str">
        <f t="shared" si="120"/>
        <v>Y.02</v>
      </c>
      <c r="E315" s="12" t="str">
        <f t="shared" si="120"/>
        <v>Y.03</v>
      </c>
      <c r="F315" s="12" t="str">
        <f t="shared" si="120"/>
        <v>Y.04</v>
      </c>
      <c r="G315" s="12" t="str">
        <f t="shared" si="120"/>
        <v>Y.05</v>
      </c>
      <c r="H315" s="12" t="str">
        <f t="shared" si="120"/>
        <v>Y.06</v>
      </c>
      <c r="I315" s="12" t="str">
        <f t="shared" si="120"/>
        <v>Y.07</v>
      </c>
      <c r="J315" s="12" t="str">
        <f t="shared" si="120"/>
        <v>Y.08</v>
      </c>
      <c r="K315" s="12" t="str">
        <f t="shared" si="120"/>
        <v>Y.09</v>
      </c>
      <c r="L315" s="12" t="str">
        <f t="shared" si="120"/>
        <v>Y.10</v>
      </c>
      <c r="M315" s="13" t="s">
        <v>21</v>
      </c>
    </row>
    <row r="316" spans="1:13" ht="9" customHeight="1" x14ac:dyDescent="0.3">
      <c r="C316" s="14" t="str">
        <f t="shared" ref="C316:L316" ca="1" si="121">IF(ISNA(C321),"B","W")</f>
        <v>B</v>
      </c>
      <c r="D316" s="15" t="str">
        <f t="shared" ca="1" si="121"/>
        <v>B</v>
      </c>
      <c r="E316" s="15" t="str">
        <f t="shared" ca="1" si="121"/>
        <v>B</v>
      </c>
      <c r="F316" s="15" t="str">
        <f t="shared" ca="1" si="121"/>
        <v>B</v>
      </c>
      <c r="G316" s="15" t="str">
        <f t="shared" ca="1" si="121"/>
        <v>B</v>
      </c>
      <c r="H316" s="15" t="str">
        <f t="shared" ca="1" si="121"/>
        <v>B</v>
      </c>
      <c r="I316" s="15" t="str">
        <f t="shared" ca="1" si="121"/>
        <v>B</v>
      </c>
      <c r="J316" s="15" t="str">
        <f t="shared" ca="1" si="121"/>
        <v>B</v>
      </c>
      <c r="K316" s="15" t="str">
        <f t="shared" ca="1" si="121"/>
        <v>B</v>
      </c>
      <c r="L316" s="15" t="str">
        <f t="shared" ca="1" si="121"/>
        <v>B</v>
      </c>
      <c r="M316" s="16"/>
    </row>
    <row r="317" spans="1:13" x14ac:dyDescent="0.3">
      <c r="B317" s="7" t="s">
        <v>22</v>
      </c>
      <c r="C317" s="17" t="e">
        <f t="shared" ref="C317:L317" ca="1" si="122">IF(ISNA(C321),C322,C321)</f>
        <v>#N/A</v>
      </c>
      <c r="D317" s="18" t="e">
        <f t="shared" ca="1" si="122"/>
        <v>#N/A</v>
      </c>
      <c r="E317" s="18" t="e">
        <f t="shared" ca="1" si="122"/>
        <v>#N/A</v>
      </c>
      <c r="F317" s="18" t="e">
        <f t="shared" ca="1" si="122"/>
        <v>#N/A</v>
      </c>
      <c r="G317" s="18" t="e">
        <f t="shared" ca="1" si="122"/>
        <v>#N/A</v>
      </c>
      <c r="H317" s="18" t="e">
        <f t="shared" ca="1" si="122"/>
        <v>#N/A</v>
      </c>
      <c r="I317" s="18" t="e">
        <f t="shared" ca="1" si="122"/>
        <v>#N/A</v>
      </c>
      <c r="J317" s="18" t="e">
        <f t="shared" ca="1" si="122"/>
        <v>#N/A</v>
      </c>
      <c r="K317" s="18" t="e">
        <f t="shared" ca="1" si="122"/>
        <v>#N/A</v>
      </c>
      <c r="L317" s="18" t="e">
        <f t="shared" ca="1" si="122"/>
        <v>#N/A</v>
      </c>
      <c r="M317" s="19"/>
    </row>
    <row r="318" spans="1:13" ht="9" customHeight="1" x14ac:dyDescent="0.3">
      <c r="C318" s="20" t="str">
        <f t="shared" ref="C318:L318" ca="1" si="123">IF(ISNA(C323),"B","W")</f>
        <v>B</v>
      </c>
      <c r="D318" s="21" t="str">
        <f t="shared" ca="1" si="123"/>
        <v>B</v>
      </c>
      <c r="E318" s="21" t="str">
        <f t="shared" ca="1" si="123"/>
        <v>B</v>
      </c>
      <c r="F318" s="21" t="str">
        <f t="shared" ca="1" si="123"/>
        <v>B</v>
      </c>
      <c r="G318" s="21" t="str">
        <f t="shared" ca="1" si="123"/>
        <v>B</v>
      </c>
      <c r="H318" s="21" t="str">
        <f t="shared" ca="1" si="123"/>
        <v>B</v>
      </c>
      <c r="I318" s="21" t="str">
        <f t="shared" ca="1" si="123"/>
        <v>B</v>
      </c>
      <c r="J318" s="21" t="str">
        <f t="shared" ca="1" si="123"/>
        <v>B</v>
      </c>
      <c r="K318" s="21" t="str">
        <f t="shared" ca="1" si="123"/>
        <v>B</v>
      </c>
      <c r="L318" s="21" t="str">
        <f t="shared" ca="1" si="123"/>
        <v>B</v>
      </c>
      <c r="M318" s="16"/>
    </row>
    <row r="319" spans="1:13" ht="15.5" thickBot="1" x14ac:dyDescent="0.35">
      <c r="B319" s="7" t="s">
        <v>23</v>
      </c>
      <c r="C319" s="17" t="e">
        <f t="shared" ref="C319:L319" ca="1" si="124">IF(ISNA(C323),C324,C323)</f>
        <v>#N/A</v>
      </c>
      <c r="D319" s="18" t="e">
        <f t="shared" ca="1" si="124"/>
        <v>#N/A</v>
      </c>
      <c r="E319" s="18" t="e">
        <f t="shared" ca="1" si="124"/>
        <v>#N/A</v>
      </c>
      <c r="F319" s="18" t="e">
        <f t="shared" ca="1" si="124"/>
        <v>#N/A</v>
      </c>
      <c r="G319" s="18" t="e">
        <f t="shared" ca="1" si="124"/>
        <v>#N/A</v>
      </c>
      <c r="H319" s="18" t="e">
        <f t="shared" ca="1" si="124"/>
        <v>#N/A</v>
      </c>
      <c r="I319" s="18" t="e">
        <f t="shared" ca="1" si="124"/>
        <v>#N/A</v>
      </c>
      <c r="J319" s="18" t="e">
        <f t="shared" ca="1" si="124"/>
        <v>#N/A</v>
      </c>
      <c r="K319" s="18" t="e">
        <f t="shared" ca="1" si="124"/>
        <v>#N/A</v>
      </c>
      <c r="L319" s="18" t="e">
        <f t="shared" ca="1" si="124"/>
        <v>#N/A</v>
      </c>
      <c r="M319" s="19"/>
    </row>
    <row r="320" spans="1:13" ht="18.649999999999999" customHeight="1" thickBot="1" x14ac:dyDescent="0.35">
      <c r="B320" s="7" t="s">
        <v>21</v>
      </c>
      <c r="C320" s="22"/>
      <c r="D320" s="23"/>
      <c r="E320" s="23"/>
      <c r="F320" s="23"/>
      <c r="G320" s="23"/>
      <c r="H320" s="23"/>
      <c r="I320" s="23"/>
      <c r="J320" s="23"/>
      <c r="K320" s="23"/>
      <c r="L320" s="23"/>
      <c r="M320" s="24"/>
    </row>
    <row r="321" spans="1:13" ht="5.15" hidden="1" customHeight="1" x14ac:dyDescent="0.3">
      <c r="B321" s="7">
        <v>1</v>
      </c>
      <c r="C321" s="25" t="e">
        <f ca="1">VLOOKUP(C315,OFFSET(Pairings!$D$2,($B321-1)*gamesPerRound,0,gamesPerRound,2),2,FALSE)</f>
        <v>#N/A</v>
      </c>
      <c r="D321" s="25" t="e">
        <f ca="1">VLOOKUP(D315,OFFSET(Pairings!$D$2,($B321-1)*gamesPerRound,0,gamesPerRound,2),2,FALSE)</f>
        <v>#N/A</v>
      </c>
      <c r="E321" s="25" t="e">
        <f ca="1">VLOOKUP(E315,OFFSET(Pairings!$D$2,($B321-1)*gamesPerRound,0,gamesPerRound,2),2,FALSE)</f>
        <v>#N/A</v>
      </c>
      <c r="F321" s="25" t="e">
        <f ca="1">VLOOKUP(F315,OFFSET(Pairings!$D$2,($B321-1)*gamesPerRound,0,gamesPerRound,2),2,FALSE)</f>
        <v>#N/A</v>
      </c>
      <c r="G321" s="25" t="e">
        <f ca="1">VLOOKUP(G315,OFFSET(Pairings!$D$2,($B321-1)*gamesPerRound,0,gamesPerRound,2),2,FALSE)</f>
        <v>#N/A</v>
      </c>
      <c r="H321" s="25" t="e">
        <f ca="1">VLOOKUP(H315,OFFSET(Pairings!$D$2,($B321-1)*gamesPerRound,0,gamesPerRound,2),2,FALSE)</f>
        <v>#N/A</v>
      </c>
      <c r="I321" s="25" t="e">
        <f ca="1">VLOOKUP(I315,OFFSET(Pairings!$D$2,($B321-1)*gamesPerRound,0,gamesPerRound,2),2,FALSE)</f>
        <v>#N/A</v>
      </c>
      <c r="J321" s="25" t="e">
        <f ca="1">VLOOKUP(J315,OFFSET(Pairings!$D$2,($B321-1)*gamesPerRound,0,gamesPerRound,2),2,FALSE)</f>
        <v>#N/A</v>
      </c>
      <c r="K321" s="25" t="e">
        <f ca="1">VLOOKUP(K315,OFFSET(Pairings!$D$2,($B321-1)*gamesPerRound,0,gamesPerRound,2),2,FALSE)</f>
        <v>#N/A</v>
      </c>
      <c r="L321" s="25" t="e">
        <f ca="1">VLOOKUP(L315,OFFSET(Pairings!$D$2,($B321-1)*gamesPerRound,0,gamesPerRound,2),2,FALSE)</f>
        <v>#N/A</v>
      </c>
    </row>
    <row r="322" spans="1:13" ht="5.15" hidden="1" customHeight="1" x14ac:dyDescent="0.3">
      <c r="B322" s="7">
        <v>1</v>
      </c>
      <c r="C322" s="25" t="e">
        <f ca="1">VLOOKUP(C315,OFFSET(Pairings!$E$2,($B322-1)*gamesPerRound,0,gamesPerRound,4),4,FALSE)</f>
        <v>#N/A</v>
      </c>
      <c r="D322" s="25" t="e">
        <f ca="1">VLOOKUP(D315,OFFSET(Pairings!$E$2,($B322-1)*gamesPerRound,0,gamesPerRound,4),4,FALSE)</f>
        <v>#N/A</v>
      </c>
      <c r="E322" s="25" t="e">
        <f ca="1">VLOOKUP(E315,OFFSET(Pairings!$E$2,($B322-1)*gamesPerRound,0,gamesPerRound,4),4,FALSE)</f>
        <v>#N/A</v>
      </c>
      <c r="F322" s="25" t="e">
        <f ca="1">VLOOKUP(F315,OFFSET(Pairings!$E$2,($B322-1)*gamesPerRound,0,gamesPerRound,4),4,FALSE)</f>
        <v>#N/A</v>
      </c>
      <c r="G322" s="25" t="e">
        <f ca="1">VLOOKUP(G315,OFFSET(Pairings!$E$2,($B322-1)*gamesPerRound,0,gamesPerRound,4),4,FALSE)</f>
        <v>#N/A</v>
      </c>
      <c r="H322" s="25" t="e">
        <f ca="1">VLOOKUP(H315,OFFSET(Pairings!$E$2,($B322-1)*gamesPerRound,0,gamesPerRound,4),4,FALSE)</f>
        <v>#N/A</v>
      </c>
      <c r="I322" s="25" t="e">
        <f ca="1">VLOOKUP(I315,OFFSET(Pairings!$E$2,($B322-1)*gamesPerRound,0,gamesPerRound,4),4,FALSE)</f>
        <v>#N/A</v>
      </c>
      <c r="J322" s="25" t="e">
        <f ca="1">VLOOKUP(J315,OFFSET(Pairings!$E$2,($B322-1)*gamesPerRound,0,gamesPerRound,4),4,FALSE)</f>
        <v>#N/A</v>
      </c>
      <c r="K322" s="25" t="e">
        <f ca="1">VLOOKUP(K315,OFFSET(Pairings!$E$2,($B322-1)*gamesPerRound,0,gamesPerRound,4),4,FALSE)</f>
        <v>#N/A</v>
      </c>
      <c r="L322" s="25" t="e">
        <f ca="1">VLOOKUP(L315,OFFSET(Pairings!$E$2,($B322-1)*gamesPerRound,0,gamesPerRound,4),4,FALSE)</f>
        <v>#N/A</v>
      </c>
    </row>
    <row r="323" spans="1:13" ht="5.15" hidden="1" customHeight="1" x14ac:dyDescent="0.3">
      <c r="B323" s="7">
        <v>2</v>
      </c>
      <c r="C323" s="25" t="e">
        <f ca="1">VLOOKUP(C315,OFFSET(Pairings!$D$2,($B323-1)*gamesPerRound,0,gamesPerRound,2),2,FALSE)</f>
        <v>#N/A</v>
      </c>
      <c r="D323" s="25" t="e">
        <f ca="1">VLOOKUP(D315,OFFSET(Pairings!$D$2,($B323-1)*gamesPerRound,0,gamesPerRound,2),2,FALSE)</f>
        <v>#N/A</v>
      </c>
      <c r="E323" s="25" t="e">
        <f ca="1">VLOOKUP(E315,OFFSET(Pairings!$D$2,($B323-1)*gamesPerRound,0,gamesPerRound,2),2,FALSE)</f>
        <v>#N/A</v>
      </c>
      <c r="F323" s="25" t="e">
        <f ca="1">VLOOKUP(F315,OFFSET(Pairings!$D$2,($B323-1)*gamesPerRound,0,gamesPerRound,2),2,FALSE)</f>
        <v>#N/A</v>
      </c>
      <c r="G323" s="25" t="e">
        <f ca="1">VLOOKUP(G315,OFFSET(Pairings!$D$2,($B323-1)*gamesPerRound,0,gamesPerRound,2),2,FALSE)</f>
        <v>#N/A</v>
      </c>
      <c r="H323" s="25" t="e">
        <f ca="1">VLOOKUP(H315,OFFSET(Pairings!$D$2,($B323-1)*gamesPerRound,0,gamesPerRound,2),2,FALSE)</f>
        <v>#N/A</v>
      </c>
      <c r="I323" s="25" t="e">
        <f ca="1">VLOOKUP(I315,OFFSET(Pairings!$D$2,($B323-1)*gamesPerRound,0,gamesPerRound,2),2,FALSE)</f>
        <v>#N/A</v>
      </c>
      <c r="J323" s="25" t="e">
        <f ca="1">VLOOKUP(J315,OFFSET(Pairings!$D$2,($B323-1)*gamesPerRound,0,gamesPerRound,2),2,FALSE)</f>
        <v>#N/A</v>
      </c>
      <c r="K323" s="25" t="e">
        <f ca="1">VLOOKUP(K315,OFFSET(Pairings!$D$2,($B323-1)*gamesPerRound,0,gamesPerRound,2),2,FALSE)</f>
        <v>#N/A</v>
      </c>
      <c r="L323" s="25" t="e">
        <f ca="1">VLOOKUP(L315,OFFSET(Pairings!$D$2,($B323-1)*gamesPerRound,0,gamesPerRound,2),2,FALSE)</f>
        <v>#N/A</v>
      </c>
    </row>
    <row r="324" spans="1:13" ht="5.15" hidden="1" customHeight="1" x14ac:dyDescent="0.3">
      <c r="B324" s="7">
        <v>2</v>
      </c>
      <c r="C324" s="25" t="e">
        <f ca="1">VLOOKUP(C315,OFFSET(Pairings!$E$2,($B324-1)*gamesPerRound,0,gamesPerRound,4),4,FALSE)</f>
        <v>#N/A</v>
      </c>
      <c r="D324" s="25" t="e">
        <f ca="1">VLOOKUP(D315,OFFSET(Pairings!$E$2,($B324-1)*gamesPerRound,0,gamesPerRound,4),4,FALSE)</f>
        <v>#N/A</v>
      </c>
      <c r="E324" s="25" t="e">
        <f ca="1">VLOOKUP(E315,OFFSET(Pairings!$E$2,($B324-1)*gamesPerRound,0,gamesPerRound,4),4,FALSE)</f>
        <v>#N/A</v>
      </c>
      <c r="F324" s="25" t="e">
        <f ca="1">VLOOKUP(F315,OFFSET(Pairings!$E$2,($B324-1)*gamesPerRound,0,gamesPerRound,4),4,FALSE)</f>
        <v>#N/A</v>
      </c>
      <c r="G324" s="25" t="e">
        <f ca="1">VLOOKUP(G315,OFFSET(Pairings!$E$2,($B324-1)*gamesPerRound,0,gamesPerRound,4),4,FALSE)</f>
        <v>#N/A</v>
      </c>
      <c r="H324" s="25" t="e">
        <f ca="1">VLOOKUP(H315,OFFSET(Pairings!$E$2,($B324-1)*gamesPerRound,0,gamesPerRound,4),4,FALSE)</f>
        <v>#N/A</v>
      </c>
      <c r="I324" s="25" t="e">
        <f ca="1">VLOOKUP(I315,OFFSET(Pairings!$E$2,($B324-1)*gamesPerRound,0,gamesPerRound,4),4,FALSE)</f>
        <v>#N/A</v>
      </c>
      <c r="J324" s="25" t="e">
        <f ca="1">VLOOKUP(J315,OFFSET(Pairings!$E$2,($B324-1)*gamesPerRound,0,gamesPerRound,4),4,FALSE)</f>
        <v>#N/A</v>
      </c>
      <c r="K324" s="25" t="e">
        <f ca="1">VLOOKUP(K315,OFFSET(Pairings!$E$2,($B324-1)*gamesPerRound,0,gamesPerRound,4),4,FALSE)</f>
        <v>#N/A</v>
      </c>
      <c r="L324" s="25" t="e">
        <f ca="1">VLOOKUP(L315,OFFSET(Pairings!$E$2,($B324-1)*gamesPerRound,0,gamesPerRound,4),4,FALSE)</f>
        <v>#N/A</v>
      </c>
    </row>
    <row r="325" spans="1:13" ht="5.15" hidden="1" customHeight="1" x14ac:dyDescent="0.3">
      <c r="B325" s="7">
        <v>3</v>
      </c>
      <c r="C325" s="25" t="e">
        <f ca="1">VLOOKUP(C315,OFFSET(Pairings!$D$2,($B325-1)*gamesPerRound,0,gamesPerRound,2),2,FALSE)</f>
        <v>#N/A</v>
      </c>
      <c r="D325" s="25" t="e">
        <f ca="1">VLOOKUP(D315,OFFSET(Pairings!$D$2,($B325-1)*gamesPerRound,0,gamesPerRound,2),2,FALSE)</f>
        <v>#N/A</v>
      </c>
      <c r="E325" s="25" t="e">
        <f ca="1">VLOOKUP(E315,OFFSET(Pairings!$D$2,($B325-1)*gamesPerRound,0,gamesPerRound,2),2,FALSE)</f>
        <v>#N/A</v>
      </c>
      <c r="F325" s="25" t="e">
        <f ca="1">VLOOKUP(F315,OFFSET(Pairings!$D$2,($B325-1)*gamesPerRound,0,gamesPerRound,2),2,FALSE)</f>
        <v>#N/A</v>
      </c>
      <c r="G325" s="25" t="e">
        <f ca="1">VLOOKUP(G315,OFFSET(Pairings!$D$2,($B325-1)*gamesPerRound,0,gamesPerRound,2),2,FALSE)</f>
        <v>#N/A</v>
      </c>
      <c r="H325" s="25" t="e">
        <f ca="1">VLOOKUP(H315,OFFSET(Pairings!$D$2,($B325-1)*gamesPerRound,0,gamesPerRound,2),2,FALSE)</f>
        <v>#N/A</v>
      </c>
      <c r="I325" s="25" t="e">
        <f ca="1">VLOOKUP(I315,OFFSET(Pairings!$D$2,($B325-1)*gamesPerRound,0,gamesPerRound,2),2,FALSE)</f>
        <v>#N/A</v>
      </c>
      <c r="J325" s="25" t="e">
        <f ca="1">VLOOKUP(J315,OFFSET(Pairings!$D$2,($B325-1)*gamesPerRound,0,gamesPerRound,2),2,FALSE)</f>
        <v>#N/A</v>
      </c>
      <c r="K325" s="25" t="e">
        <f ca="1">VLOOKUP(K315,OFFSET(Pairings!$D$2,($B325-1)*gamesPerRound,0,gamesPerRound,2),2,FALSE)</f>
        <v>#N/A</v>
      </c>
      <c r="L325" s="25" t="e">
        <f ca="1">VLOOKUP(L315,OFFSET(Pairings!$D$2,($B325-1)*gamesPerRound,0,gamesPerRound,2),2,FALSE)</f>
        <v>#N/A</v>
      </c>
    </row>
    <row r="326" spans="1:13" ht="5.15" hidden="1" customHeight="1" x14ac:dyDescent="0.3">
      <c r="B326" s="7">
        <v>3</v>
      </c>
      <c r="C326" s="25" t="e">
        <f ca="1">VLOOKUP(C315,OFFSET(Pairings!$E$2,($B326-1)*gamesPerRound,0,gamesPerRound,4),4,FALSE)</f>
        <v>#N/A</v>
      </c>
      <c r="D326" s="25" t="e">
        <f ca="1">VLOOKUP(D315,OFFSET(Pairings!$E$2,($B326-1)*gamesPerRound,0,gamesPerRound,4),4,FALSE)</f>
        <v>#N/A</v>
      </c>
      <c r="E326" s="25" t="e">
        <f ca="1">VLOOKUP(E315,OFFSET(Pairings!$E$2,($B326-1)*gamesPerRound,0,gamesPerRound,4),4,FALSE)</f>
        <v>#N/A</v>
      </c>
      <c r="F326" s="25" t="e">
        <f ca="1">VLOOKUP(F315,OFFSET(Pairings!$E$2,($B326-1)*gamesPerRound,0,gamesPerRound,4),4,FALSE)</f>
        <v>#N/A</v>
      </c>
      <c r="G326" s="25" t="e">
        <f ca="1">VLOOKUP(G315,OFFSET(Pairings!$E$2,($B326-1)*gamesPerRound,0,gamesPerRound,4),4,FALSE)</f>
        <v>#N/A</v>
      </c>
      <c r="H326" s="25" t="e">
        <f ca="1">VLOOKUP(H315,OFFSET(Pairings!$E$2,($B326-1)*gamesPerRound,0,gamesPerRound,4),4,FALSE)</f>
        <v>#N/A</v>
      </c>
      <c r="I326" s="25" t="e">
        <f ca="1">VLOOKUP(I315,OFFSET(Pairings!$E$2,($B326-1)*gamesPerRound,0,gamesPerRound,4),4,FALSE)</f>
        <v>#N/A</v>
      </c>
      <c r="J326" s="25" t="e">
        <f ca="1">VLOOKUP(J315,OFFSET(Pairings!$E$2,($B326-1)*gamesPerRound,0,gamesPerRound,4),4,FALSE)</f>
        <v>#N/A</v>
      </c>
      <c r="K326" s="25" t="e">
        <f ca="1">VLOOKUP(K315,OFFSET(Pairings!$E$2,($B326-1)*gamesPerRound,0,gamesPerRound,4),4,FALSE)</f>
        <v>#N/A</v>
      </c>
      <c r="L326" s="25" t="e">
        <f ca="1">VLOOKUP(L315,OFFSET(Pairings!$E$2,($B326-1)*gamesPerRound,0,gamesPerRound,4),4,FALSE)</f>
        <v>#N/A</v>
      </c>
    </row>
    <row r="327" spans="1:13" ht="18.649999999999999" customHeight="1" thickBot="1" x14ac:dyDescent="0.35"/>
    <row r="328" spans="1:13" s="9" customFormat="1" ht="15.5" thickBot="1" x14ac:dyDescent="0.35">
      <c r="A328" s="9" t="s">
        <v>217</v>
      </c>
      <c r="B328" s="10">
        <f>VLOOKUP(A328,TeamLookup,2,FALSE)</f>
        <v>0</v>
      </c>
      <c r="C328" s="11" t="str">
        <f t="shared" ref="C328:L328" si="125">$A328&amp;"."&amp;TEXT(C$1,"00")</f>
        <v>Z.01</v>
      </c>
      <c r="D328" s="12" t="str">
        <f t="shared" si="125"/>
        <v>Z.02</v>
      </c>
      <c r="E328" s="12" t="str">
        <f t="shared" si="125"/>
        <v>Z.03</v>
      </c>
      <c r="F328" s="12" t="str">
        <f t="shared" si="125"/>
        <v>Z.04</v>
      </c>
      <c r="G328" s="12" t="str">
        <f t="shared" si="125"/>
        <v>Z.05</v>
      </c>
      <c r="H328" s="12" t="str">
        <f t="shared" si="125"/>
        <v>Z.06</v>
      </c>
      <c r="I328" s="12" t="str">
        <f t="shared" si="125"/>
        <v>Z.07</v>
      </c>
      <c r="J328" s="12" t="str">
        <f t="shared" si="125"/>
        <v>Z.08</v>
      </c>
      <c r="K328" s="12" t="str">
        <f t="shared" si="125"/>
        <v>Z.09</v>
      </c>
      <c r="L328" s="12" t="str">
        <f t="shared" si="125"/>
        <v>Z.10</v>
      </c>
      <c r="M328" s="13" t="s">
        <v>21</v>
      </c>
    </row>
    <row r="329" spans="1:13" ht="9" customHeight="1" x14ac:dyDescent="0.3">
      <c r="C329" s="14" t="str">
        <f t="shared" ref="C329:L329" ca="1" si="126">IF(ISNA(C334),"B","W")</f>
        <v>B</v>
      </c>
      <c r="D329" s="15" t="str">
        <f t="shared" ca="1" si="126"/>
        <v>B</v>
      </c>
      <c r="E329" s="15" t="str">
        <f t="shared" ca="1" si="126"/>
        <v>B</v>
      </c>
      <c r="F329" s="15" t="str">
        <f t="shared" ca="1" si="126"/>
        <v>B</v>
      </c>
      <c r="G329" s="15" t="str">
        <f t="shared" ca="1" si="126"/>
        <v>B</v>
      </c>
      <c r="H329" s="15" t="str">
        <f t="shared" ca="1" si="126"/>
        <v>B</v>
      </c>
      <c r="I329" s="15" t="str">
        <f t="shared" ca="1" si="126"/>
        <v>B</v>
      </c>
      <c r="J329" s="15" t="str">
        <f t="shared" ca="1" si="126"/>
        <v>B</v>
      </c>
      <c r="K329" s="15" t="str">
        <f t="shared" ca="1" si="126"/>
        <v>B</v>
      </c>
      <c r="L329" s="15" t="str">
        <f t="shared" ca="1" si="126"/>
        <v>B</v>
      </c>
      <c r="M329" s="16"/>
    </row>
    <row r="330" spans="1:13" x14ac:dyDescent="0.3">
      <c r="B330" s="7" t="s">
        <v>22</v>
      </c>
      <c r="C330" s="17" t="e">
        <f t="shared" ref="C330:L330" ca="1" si="127">IF(ISNA(C334),C335,C334)</f>
        <v>#N/A</v>
      </c>
      <c r="D330" s="18" t="e">
        <f t="shared" ca="1" si="127"/>
        <v>#N/A</v>
      </c>
      <c r="E330" s="18" t="e">
        <f t="shared" ca="1" si="127"/>
        <v>#N/A</v>
      </c>
      <c r="F330" s="18" t="e">
        <f t="shared" ca="1" si="127"/>
        <v>#N/A</v>
      </c>
      <c r="G330" s="18" t="e">
        <f t="shared" ca="1" si="127"/>
        <v>#N/A</v>
      </c>
      <c r="H330" s="18" t="e">
        <f t="shared" ca="1" si="127"/>
        <v>#N/A</v>
      </c>
      <c r="I330" s="18" t="e">
        <f t="shared" ca="1" si="127"/>
        <v>#N/A</v>
      </c>
      <c r="J330" s="18" t="e">
        <f t="shared" ca="1" si="127"/>
        <v>#N/A</v>
      </c>
      <c r="K330" s="18" t="e">
        <f t="shared" ca="1" si="127"/>
        <v>#N/A</v>
      </c>
      <c r="L330" s="18" t="e">
        <f t="shared" ca="1" si="127"/>
        <v>#N/A</v>
      </c>
      <c r="M330" s="19"/>
    </row>
    <row r="331" spans="1:13" ht="9" customHeight="1" x14ac:dyDescent="0.3">
      <c r="C331" s="20" t="str">
        <f t="shared" ref="C331:L331" ca="1" si="128">IF(ISNA(C336),"B","W")</f>
        <v>B</v>
      </c>
      <c r="D331" s="21" t="str">
        <f t="shared" ca="1" si="128"/>
        <v>B</v>
      </c>
      <c r="E331" s="21" t="str">
        <f t="shared" ca="1" si="128"/>
        <v>B</v>
      </c>
      <c r="F331" s="21" t="str">
        <f t="shared" ca="1" si="128"/>
        <v>B</v>
      </c>
      <c r="G331" s="21" t="str">
        <f t="shared" ca="1" si="128"/>
        <v>B</v>
      </c>
      <c r="H331" s="21" t="str">
        <f t="shared" ca="1" si="128"/>
        <v>B</v>
      </c>
      <c r="I331" s="21" t="str">
        <f t="shared" ca="1" si="128"/>
        <v>B</v>
      </c>
      <c r="J331" s="21" t="str">
        <f t="shared" ca="1" si="128"/>
        <v>B</v>
      </c>
      <c r="K331" s="21" t="str">
        <f t="shared" ca="1" si="128"/>
        <v>B</v>
      </c>
      <c r="L331" s="21" t="str">
        <f t="shared" ca="1" si="128"/>
        <v>B</v>
      </c>
      <c r="M331" s="16"/>
    </row>
    <row r="332" spans="1:13" ht="15.5" thickBot="1" x14ac:dyDescent="0.35">
      <c r="B332" s="7" t="s">
        <v>23</v>
      </c>
      <c r="C332" s="17" t="e">
        <f t="shared" ref="C332:L332" ca="1" si="129">IF(ISNA(C336),C337,C336)</f>
        <v>#N/A</v>
      </c>
      <c r="D332" s="18" t="e">
        <f t="shared" ca="1" si="129"/>
        <v>#N/A</v>
      </c>
      <c r="E332" s="18" t="e">
        <f t="shared" ca="1" si="129"/>
        <v>#N/A</v>
      </c>
      <c r="F332" s="18" t="e">
        <f t="shared" ca="1" si="129"/>
        <v>#N/A</v>
      </c>
      <c r="G332" s="18" t="e">
        <f t="shared" ca="1" si="129"/>
        <v>#N/A</v>
      </c>
      <c r="H332" s="18" t="e">
        <f t="shared" ca="1" si="129"/>
        <v>#N/A</v>
      </c>
      <c r="I332" s="18" t="e">
        <f t="shared" ca="1" si="129"/>
        <v>#N/A</v>
      </c>
      <c r="J332" s="18" t="e">
        <f t="shared" ca="1" si="129"/>
        <v>#N/A</v>
      </c>
      <c r="K332" s="18" t="e">
        <f t="shared" ca="1" si="129"/>
        <v>#N/A</v>
      </c>
      <c r="L332" s="18" t="e">
        <f t="shared" ca="1" si="129"/>
        <v>#N/A</v>
      </c>
      <c r="M332" s="19"/>
    </row>
    <row r="333" spans="1:13" ht="18.649999999999999" customHeight="1" thickBot="1" x14ac:dyDescent="0.35">
      <c r="B333" s="7" t="s">
        <v>21</v>
      </c>
      <c r="C333" s="22"/>
      <c r="D333" s="23"/>
      <c r="E333" s="23"/>
      <c r="F333" s="23"/>
      <c r="G333" s="23"/>
      <c r="H333" s="23"/>
      <c r="I333" s="23"/>
      <c r="J333" s="23"/>
      <c r="K333" s="23"/>
      <c r="L333" s="23"/>
      <c r="M333" s="24"/>
    </row>
    <row r="334" spans="1:13" ht="5.15" hidden="1" customHeight="1" x14ac:dyDescent="0.3">
      <c r="B334" s="7">
        <v>1</v>
      </c>
      <c r="C334" s="25" t="e">
        <f ca="1">VLOOKUP(C328,OFFSET(Pairings!$D$2,($B334-1)*gamesPerRound,0,gamesPerRound,2),2,FALSE)</f>
        <v>#N/A</v>
      </c>
      <c r="D334" s="25" t="e">
        <f ca="1">VLOOKUP(D328,OFFSET(Pairings!$D$2,($B334-1)*gamesPerRound,0,gamesPerRound,2),2,FALSE)</f>
        <v>#N/A</v>
      </c>
      <c r="E334" s="25" t="e">
        <f ca="1">VLOOKUP(E328,OFFSET(Pairings!$D$2,($B334-1)*gamesPerRound,0,gamesPerRound,2),2,FALSE)</f>
        <v>#N/A</v>
      </c>
      <c r="F334" s="25" t="e">
        <f ca="1">VLOOKUP(F328,OFFSET(Pairings!$D$2,($B334-1)*gamesPerRound,0,gamesPerRound,2),2,FALSE)</f>
        <v>#N/A</v>
      </c>
      <c r="G334" s="25" t="e">
        <f ca="1">VLOOKUP(G328,OFFSET(Pairings!$D$2,($B334-1)*gamesPerRound,0,gamesPerRound,2),2,FALSE)</f>
        <v>#N/A</v>
      </c>
      <c r="H334" s="25" t="e">
        <f ca="1">VLOOKUP(H328,OFFSET(Pairings!$D$2,($B334-1)*gamesPerRound,0,gamesPerRound,2),2,FALSE)</f>
        <v>#N/A</v>
      </c>
      <c r="I334" s="25" t="e">
        <f ca="1">VLOOKUP(I328,OFFSET(Pairings!$D$2,($B334-1)*gamesPerRound,0,gamesPerRound,2),2,FALSE)</f>
        <v>#N/A</v>
      </c>
      <c r="J334" s="25" t="e">
        <f ca="1">VLOOKUP(J328,OFFSET(Pairings!$D$2,($B334-1)*gamesPerRound,0,gamesPerRound,2),2,FALSE)</f>
        <v>#N/A</v>
      </c>
      <c r="K334" s="25" t="e">
        <f ca="1">VLOOKUP(K328,OFFSET(Pairings!$D$2,($B334-1)*gamesPerRound,0,gamesPerRound,2),2,FALSE)</f>
        <v>#N/A</v>
      </c>
      <c r="L334" s="25" t="e">
        <f ca="1">VLOOKUP(L328,OFFSET(Pairings!$D$2,($B334-1)*gamesPerRound,0,gamesPerRound,2),2,FALSE)</f>
        <v>#N/A</v>
      </c>
    </row>
    <row r="335" spans="1:13" ht="5.15" hidden="1" customHeight="1" x14ac:dyDescent="0.3">
      <c r="B335" s="7">
        <v>1</v>
      </c>
      <c r="C335" s="25" t="e">
        <f ca="1">VLOOKUP(C328,OFFSET(Pairings!$E$2,($B335-1)*gamesPerRound,0,gamesPerRound,4),4,FALSE)</f>
        <v>#N/A</v>
      </c>
      <c r="D335" s="25" t="e">
        <f ca="1">VLOOKUP(D328,OFFSET(Pairings!$E$2,($B335-1)*gamesPerRound,0,gamesPerRound,4),4,FALSE)</f>
        <v>#N/A</v>
      </c>
      <c r="E335" s="25" t="e">
        <f ca="1">VLOOKUP(E328,OFFSET(Pairings!$E$2,($B335-1)*gamesPerRound,0,gamesPerRound,4),4,FALSE)</f>
        <v>#N/A</v>
      </c>
      <c r="F335" s="25" t="e">
        <f ca="1">VLOOKUP(F328,OFFSET(Pairings!$E$2,($B335-1)*gamesPerRound,0,gamesPerRound,4),4,FALSE)</f>
        <v>#N/A</v>
      </c>
      <c r="G335" s="25" t="e">
        <f ca="1">VLOOKUP(G328,OFFSET(Pairings!$E$2,($B335-1)*gamesPerRound,0,gamesPerRound,4),4,FALSE)</f>
        <v>#N/A</v>
      </c>
      <c r="H335" s="25" t="e">
        <f ca="1">VLOOKUP(H328,OFFSET(Pairings!$E$2,($B335-1)*gamesPerRound,0,gamesPerRound,4),4,FALSE)</f>
        <v>#N/A</v>
      </c>
      <c r="I335" s="25" t="e">
        <f ca="1">VLOOKUP(I328,OFFSET(Pairings!$E$2,($B335-1)*gamesPerRound,0,gamesPerRound,4),4,FALSE)</f>
        <v>#N/A</v>
      </c>
      <c r="J335" s="25" t="e">
        <f ca="1">VLOOKUP(J328,OFFSET(Pairings!$E$2,($B335-1)*gamesPerRound,0,gamesPerRound,4),4,FALSE)</f>
        <v>#N/A</v>
      </c>
      <c r="K335" s="25" t="e">
        <f ca="1">VLOOKUP(K328,OFFSET(Pairings!$E$2,($B335-1)*gamesPerRound,0,gamesPerRound,4),4,FALSE)</f>
        <v>#N/A</v>
      </c>
      <c r="L335" s="25" t="e">
        <f ca="1">VLOOKUP(L328,OFFSET(Pairings!$E$2,($B335-1)*gamesPerRound,0,gamesPerRound,4),4,FALSE)</f>
        <v>#N/A</v>
      </c>
    </row>
    <row r="336" spans="1:13" ht="5.15" hidden="1" customHeight="1" x14ac:dyDescent="0.3">
      <c r="B336" s="7">
        <v>2</v>
      </c>
      <c r="C336" s="25" t="e">
        <f ca="1">VLOOKUP(C328,OFFSET(Pairings!$D$2,($B336-1)*gamesPerRound,0,gamesPerRound,2),2,FALSE)</f>
        <v>#N/A</v>
      </c>
      <c r="D336" s="25" t="e">
        <f ca="1">VLOOKUP(D328,OFFSET(Pairings!$D$2,($B336-1)*gamesPerRound,0,gamesPerRound,2),2,FALSE)</f>
        <v>#N/A</v>
      </c>
      <c r="E336" s="25" t="e">
        <f ca="1">VLOOKUP(E328,OFFSET(Pairings!$D$2,($B336-1)*gamesPerRound,0,gamesPerRound,2),2,FALSE)</f>
        <v>#N/A</v>
      </c>
      <c r="F336" s="25" t="e">
        <f ca="1">VLOOKUP(F328,OFFSET(Pairings!$D$2,($B336-1)*gamesPerRound,0,gamesPerRound,2),2,FALSE)</f>
        <v>#N/A</v>
      </c>
      <c r="G336" s="25" t="e">
        <f ca="1">VLOOKUP(G328,OFFSET(Pairings!$D$2,($B336-1)*gamesPerRound,0,gamesPerRound,2),2,FALSE)</f>
        <v>#N/A</v>
      </c>
      <c r="H336" s="25" t="e">
        <f ca="1">VLOOKUP(H328,OFFSET(Pairings!$D$2,($B336-1)*gamesPerRound,0,gamesPerRound,2),2,FALSE)</f>
        <v>#N/A</v>
      </c>
      <c r="I336" s="25" t="e">
        <f ca="1">VLOOKUP(I328,OFFSET(Pairings!$D$2,($B336-1)*gamesPerRound,0,gamesPerRound,2),2,FALSE)</f>
        <v>#N/A</v>
      </c>
      <c r="J336" s="25" t="e">
        <f ca="1">VLOOKUP(J328,OFFSET(Pairings!$D$2,($B336-1)*gamesPerRound,0,gamesPerRound,2),2,FALSE)</f>
        <v>#N/A</v>
      </c>
      <c r="K336" s="25" t="e">
        <f ca="1">VLOOKUP(K328,OFFSET(Pairings!$D$2,($B336-1)*gamesPerRound,0,gamesPerRound,2),2,FALSE)</f>
        <v>#N/A</v>
      </c>
      <c r="L336" s="25" t="e">
        <f ca="1">VLOOKUP(L328,OFFSET(Pairings!$D$2,($B336-1)*gamesPerRound,0,gamesPerRound,2),2,FALSE)</f>
        <v>#N/A</v>
      </c>
    </row>
    <row r="337" spans="2:12" ht="5.15" hidden="1" customHeight="1" x14ac:dyDescent="0.3">
      <c r="B337" s="7">
        <v>2</v>
      </c>
      <c r="C337" s="25" t="e">
        <f ca="1">VLOOKUP(C328,OFFSET(Pairings!$E$2,($B337-1)*gamesPerRound,0,gamesPerRound,4),4,FALSE)</f>
        <v>#N/A</v>
      </c>
      <c r="D337" s="25" t="e">
        <f ca="1">VLOOKUP(D328,OFFSET(Pairings!$E$2,($B337-1)*gamesPerRound,0,gamesPerRound,4),4,FALSE)</f>
        <v>#N/A</v>
      </c>
      <c r="E337" s="25" t="e">
        <f ca="1">VLOOKUP(E328,OFFSET(Pairings!$E$2,($B337-1)*gamesPerRound,0,gamesPerRound,4),4,FALSE)</f>
        <v>#N/A</v>
      </c>
      <c r="F337" s="25" t="e">
        <f ca="1">VLOOKUP(F328,OFFSET(Pairings!$E$2,($B337-1)*gamesPerRound,0,gamesPerRound,4),4,FALSE)</f>
        <v>#N/A</v>
      </c>
      <c r="G337" s="25" t="e">
        <f ca="1">VLOOKUP(G328,OFFSET(Pairings!$E$2,($B337-1)*gamesPerRound,0,gamesPerRound,4),4,FALSE)</f>
        <v>#N/A</v>
      </c>
      <c r="H337" s="25" t="e">
        <f ca="1">VLOOKUP(H328,OFFSET(Pairings!$E$2,($B337-1)*gamesPerRound,0,gamesPerRound,4),4,FALSE)</f>
        <v>#N/A</v>
      </c>
      <c r="I337" s="25" t="e">
        <f ca="1">VLOOKUP(I328,OFFSET(Pairings!$E$2,($B337-1)*gamesPerRound,0,gamesPerRound,4),4,FALSE)</f>
        <v>#N/A</v>
      </c>
      <c r="J337" s="25" t="e">
        <f ca="1">VLOOKUP(J328,OFFSET(Pairings!$E$2,($B337-1)*gamesPerRound,0,gamesPerRound,4),4,FALSE)</f>
        <v>#N/A</v>
      </c>
      <c r="K337" s="25" t="e">
        <f ca="1">VLOOKUP(K328,OFFSET(Pairings!$E$2,($B337-1)*gamesPerRound,0,gamesPerRound,4),4,FALSE)</f>
        <v>#N/A</v>
      </c>
      <c r="L337" s="25" t="e">
        <f ca="1">VLOOKUP(L328,OFFSET(Pairings!$E$2,($B337-1)*gamesPerRound,0,gamesPerRound,4),4,FALSE)</f>
        <v>#N/A</v>
      </c>
    </row>
    <row r="338" spans="2:12" ht="5.15" hidden="1" customHeight="1" x14ac:dyDescent="0.3">
      <c r="B338" s="7">
        <v>3</v>
      </c>
      <c r="C338" s="25" t="e">
        <f ca="1">VLOOKUP(C328,OFFSET(Pairings!$D$2,($B338-1)*gamesPerRound,0,gamesPerRound,2),2,FALSE)</f>
        <v>#N/A</v>
      </c>
      <c r="D338" s="25" t="e">
        <f ca="1">VLOOKUP(D328,OFFSET(Pairings!$D$2,($B338-1)*gamesPerRound,0,gamesPerRound,2),2,FALSE)</f>
        <v>#N/A</v>
      </c>
      <c r="E338" s="25" t="e">
        <f ca="1">VLOOKUP(E328,OFFSET(Pairings!$D$2,($B338-1)*gamesPerRound,0,gamesPerRound,2),2,FALSE)</f>
        <v>#N/A</v>
      </c>
      <c r="F338" s="25" t="e">
        <f ca="1">VLOOKUP(F328,OFFSET(Pairings!$D$2,($B338-1)*gamesPerRound,0,gamesPerRound,2),2,FALSE)</f>
        <v>#N/A</v>
      </c>
      <c r="G338" s="25" t="e">
        <f ca="1">VLOOKUP(G328,OFFSET(Pairings!$D$2,($B338-1)*gamesPerRound,0,gamesPerRound,2),2,FALSE)</f>
        <v>#N/A</v>
      </c>
      <c r="H338" s="25" t="e">
        <f ca="1">VLOOKUP(H328,OFFSET(Pairings!$D$2,($B338-1)*gamesPerRound,0,gamesPerRound,2),2,FALSE)</f>
        <v>#N/A</v>
      </c>
      <c r="I338" s="25" t="e">
        <f ca="1">VLOOKUP(I328,OFFSET(Pairings!$D$2,($B338-1)*gamesPerRound,0,gamesPerRound,2),2,FALSE)</f>
        <v>#N/A</v>
      </c>
      <c r="J338" s="25" t="e">
        <f ca="1">VLOOKUP(J328,OFFSET(Pairings!$D$2,($B338-1)*gamesPerRound,0,gamesPerRound,2),2,FALSE)</f>
        <v>#N/A</v>
      </c>
      <c r="K338" s="25" t="e">
        <f ca="1">VLOOKUP(K328,OFFSET(Pairings!$D$2,($B338-1)*gamesPerRound,0,gamesPerRound,2),2,FALSE)</f>
        <v>#N/A</v>
      </c>
      <c r="L338" s="25" t="e">
        <f ca="1">VLOOKUP(L328,OFFSET(Pairings!$D$2,($B338-1)*gamesPerRound,0,gamesPerRound,2),2,FALSE)</f>
        <v>#N/A</v>
      </c>
    </row>
    <row r="339" spans="2:12" ht="5.15" hidden="1" customHeight="1" x14ac:dyDescent="0.3">
      <c r="B339" s="7">
        <v>3</v>
      </c>
      <c r="C339" s="25" t="e">
        <f ca="1">VLOOKUP(C328,OFFSET(Pairings!$E$2,($B339-1)*gamesPerRound,0,gamesPerRound,4),4,FALSE)</f>
        <v>#N/A</v>
      </c>
      <c r="D339" s="25" t="e">
        <f ca="1">VLOOKUP(D328,OFFSET(Pairings!$E$2,($B339-1)*gamesPerRound,0,gamesPerRound,4),4,FALSE)</f>
        <v>#N/A</v>
      </c>
      <c r="E339" s="25" t="e">
        <f ca="1">VLOOKUP(E328,OFFSET(Pairings!$E$2,($B339-1)*gamesPerRound,0,gamesPerRound,4),4,FALSE)</f>
        <v>#N/A</v>
      </c>
      <c r="F339" s="25" t="e">
        <f ca="1">VLOOKUP(F328,OFFSET(Pairings!$E$2,($B339-1)*gamesPerRound,0,gamesPerRound,4),4,FALSE)</f>
        <v>#N/A</v>
      </c>
      <c r="G339" s="25" t="e">
        <f ca="1">VLOOKUP(G328,OFFSET(Pairings!$E$2,($B339-1)*gamesPerRound,0,gamesPerRound,4),4,FALSE)</f>
        <v>#N/A</v>
      </c>
      <c r="H339" s="25" t="e">
        <f ca="1">VLOOKUP(H328,OFFSET(Pairings!$E$2,($B339-1)*gamesPerRound,0,gamesPerRound,4),4,FALSE)</f>
        <v>#N/A</v>
      </c>
      <c r="I339" s="25" t="e">
        <f ca="1">VLOOKUP(I328,OFFSET(Pairings!$E$2,($B339-1)*gamesPerRound,0,gamesPerRound,4),4,FALSE)</f>
        <v>#N/A</v>
      </c>
      <c r="J339" s="25" t="e">
        <f ca="1">VLOOKUP(J328,OFFSET(Pairings!$E$2,($B339-1)*gamesPerRound,0,gamesPerRound,4),4,FALSE)</f>
        <v>#N/A</v>
      </c>
      <c r="K339" s="25" t="e">
        <f ca="1">VLOOKUP(K328,OFFSET(Pairings!$E$2,($B339-1)*gamesPerRound,0,gamesPerRound,4),4,FALSE)</f>
        <v>#N/A</v>
      </c>
      <c r="L339" s="25" t="e">
        <f ca="1">VLOOKUP(L328,OFFSET(Pairings!$E$2,($B339-1)*gamesPerRound,0,gamesPerRound,4),4,FALSE)</f>
        <v>#N/A</v>
      </c>
    </row>
    <row r="340" spans="2:12" ht="18.649999999999999" customHeight="1" x14ac:dyDescent="0.3"/>
  </sheetData>
  <sheetProtection sheet="1" objects="1" scenarios="1" formatCells="0" formatColumns="0" formatRows="0"/>
  <phoneticPr fontId="9" type="noConversion"/>
  <conditionalFormatting sqref="C4:L4 C6:L6 C17:L17 C19:L19 C30:L30 C32:L32 C43:L43 C45:L45 C56:L56 C58:L58 C69:L69 C71:L71 C82:L82 C84:L84 C95:L95 C97:L97 C108:L108 C110:L110 C121:L121 C123:L123 C134:L134 C136:L136 C147:L147 C149:L149 C160:L160 C162:L162 C173:L173 C175:L175">
    <cfRule type="cellIs" dxfId="29" priority="26" stopIfTrue="1" operator="equal">
      <formula>"""B"""</formula>
    </cfRule>
  </conditionalFormatting>
  <conditionalFormatting sqref="C186:L186 C188:L188">
    <cfRule type="cellIs" dxfId="28" priority="23" stopIfTrue="1" operator="equal">
      <formula>"""B"""</formula>
    </cfRule>
  </conditionalFormatting>
  <conditionalFormatting sqref="C199:L199 C201:L201">
    <cfRule type="cellIs" dxfId="27" priority="21" stopIfTrue="1" operator="equal">
      <formula>"""B"""</formula>
    </cfRule>
  </conditionalFormatting>
  <conditionalFormatting sqref="C212:L212 C214:L214">
    <cfRule type="cellIs" dxfId="26" priority="19" stopIfTrue="1" operator="equal">
      <formula>"""B"""</formula>
    </cfRule>
  </conditionalFormatting>
  <conditionalFormatting sqref="C225:L225 C227:L227">
    <cfRule type="cellIs" dxfId="25" priority="17" stopIfTrue="1" operator="equal">
      <formula>"""B"""</formula>
    </cfRule>
  </conditionalFormatting>
  <conditionalFormatting sqref="C238:L238 C240:L240">
    <cfRule type="cellIs" dxfId="24" priority="15" stopIfTrue="1" operator="equal">
      <formula>"""B"""</formula>
    </cfRule>
  </conditionalFormatting>
  <conditionalFormatting sqref="C251:L251 C253:L253">
    <cfRule type="cellIs" dxfId="23" priority="13" stopIfTrue="1" operator="equal">
      <formula>"""B"""</formula>
    </cfRule>
  </conditionalFormatting>
  <conditionalFormatting sqref="C264:L264 C266:L266">
    <cfRule type="cellIs" dxfId="22" priority="11" stopIfTrue="1" operator="equal">
      <formula>"""B"""</formula>
    </cfRule>
  </conditionalFormatting>
  <conditionalFormatting sqref="C277:L277 C279:L279">
    <cfRule type="cellIs" dxfId="21" priority="9" stopIfTrue="1" operator="equal">
      <formula>"""B"""</formula>
    </cfRule>
  </conditionalFormatting>
  <conditionalFormatting sqref="C290:L290 C292:L292">
    <cfRule type="cellIs" dxfId="20" priority="7" stopIfTrue="1" operator="equal">
      <formula>"""B"""</formula>
    </cfRule>
  </conditionalFormatting>
  <conditionalFormatting sqref="C303:L303 C305:L305">
    <cfRule type="cellIs" dxfId="19" priority="5" stopIfTrue="1" operator="equal">
      <formula>"""B"""</formula>
    </cfRule>
  </conditionalFormatting>
  <conditionalFormatting sqref="C316:L316 C318:L318">
    <cfRule type="cellIs" dxfId="18" priority="3" stopIfTrue="1" operator="equal">
      <formula>"""B"""</formula>
    </cfRule>
  </conditionalFormatting>
  <conditionalFormatting sqref="C329:L329 C331:L331">
    <cfRule type="cellIs" dxfId="17" priority="1" stopIfTrue="1" operator="equal">
      <formula>"""B"""</formula>
    </cfRule>
  </conditionalFormatting>
  <conditionalFormatting sqref="D10:L10 D12:L12 D14:L14 D23:L23 D25:L25 D27:L27 D36:L36 D38:L38 D40:L40 D49:L49 D51:L51 D53:L53 D62:L62 D64:L64 D66:L66 D75:L75 D77:L77 D79:L79 D88:L88 D90:L90 D92:L92 D101:L101 D103:L103 D105:L105 D114:L114 D116:L116 D118:L118 D127:L127 D129:L129 D131:L131 D140:L140 D142:L142 D144:L144 D153:L153 D155:L155 D157:L157 D166:L166 D168:L168 D170:L170 D179:L179 D181:L181 D183:L183">
    <cfRule type="cellIs" dxfId="16" priority="25" stopIfTrue="1" operator="equal">
      <formula>NA()</formula>
    </cfRule>
  </conditionalFormatting>
  <conditionalFormatting sqref="D192:L192 D194:L194 D196:L196">
    <cfRule type="cellIs" dxfId="15" priority="24" stopIfTrue="1" operator="equal">
      <formula>NA()</formula>
    </cfRule>
  </conditionalFormatting>
  <conditionalFormatting sqref="D205:L205 D207:L207 D209:L209">
    <cfRule type="cellIs" dxfId="14" priority="22" stopIfTrue="1" operator="equal">
      <formula>NA()</formula>
    </cfRule>
  </conditionalFormatting>
  <conditionalFormatting sqref="D218:L218 D220:L220 D222:L222">
    <cfRule type="cellIs" dxfId="13" priority="20" stopIfTrue="1" operator="equal">
      <formula>NA()</formula>
    </cfRule>
  </conditionalFormatting>
  <conditionalFormatting sqref="D231:L231 D233:L233 D235:L235">
    <cfRule type="cellIs" dxfId="12" priority="18" stopIfTrue="1" operator="equal">
      <formula>NA()</formula>
    </cfRule>
  </conditionalFormatting>
  <conditionalFormatting sqref="D244:L244 D246:L246 D248:L248">
    <cfRule type="cellIs" dxfId="11" priority="16" stopIfTrue="1" operator="equal">
      <formula>NA()</formula>
    </cfRule>
  </conditionalFormatting>
  <conditionalFormatting sqref="D257:L257 D259:L259 D261:L261">
    <cfRule type="cellIs" dxfId="10" priority="14" stopIfTrue="1" operator="equal">
      <formula>NA()</formula>
    </cfRule>
  </conditionalFormatting>
  <conditionalFormatting sqref="D270:L270 D272:L272 D274:L274">
    <cfRule type="cellIs" dxfId="9" priority="12" stopIfTrue="1" operator="equal">
      <formula>NA()</formula>
    </cfRule>
  </conditionalFormatting>
  <conditionalFormatting sqref="D283:L283 D285:L285 D287:L287">
    <cfRule type="cellIs" dxfId="8" priority="10" stopIfTrue="1" operator="equal">
      <formula>NA()</formula>
    </cfRule>
  </conditionalFormatting>
  <conditionalFormatting sqref="D296:L296 D298:L298 D300:L300">
    <cfRule type="cellIs" dxfId="7" priority="8" stopIfTrue="1" operator="equal">
      <formula>NA()</formula>
    </cfRule>
  </conditionalFormatting>
  <conditionalFormatting sqref="D309:L309 D311:L311 D313:L313">
    <cfRule type="cellIs" dxfId="6" priority="6" stopIfTrue="1" operator="equal">
      <formula>NA()</formula>
    </cfRule>
  </conditionalFormatting>
  <conditionalFormatting sqref="D322:L322 D324:L324 D326:L326">
    <cfRule type="cellIs" dxfId="5" priority="4" stopIfTrue="1" operator="equal">
      <formula>NA()</formula>
    </cfRule>
  </conditionalFormatting>
  <conditionalFormatting sqref="D335:L335 D337:L337 D339:L339">
    <cfRule type="cellIs" dxfId="4" priority="2" stopIfTrue="1" operator="equal">
      <formula>NA()</formula>
    </cfRule>
  </conditionalFormatting>
  <pageMargins left="0.39370078740157483" right="0.82677165354330717" top="0.82677165354330717" bottom="0.82677165354330717" header="0.39370078740157483" footer="0.35433070866141736"/>
  <pageSetup paperSize="9" scale="98" firstPageNumber="0" fitToHeight="0" orientation="landscape" horizontalDpi="300" verticalDpi="300" r:id="rId1"/>
  <headerFooter alignWithMargins="0">
    <oddHeader>&amp;C&amp;"Swis721 BT,Regular"&amp;18Team Sheets Showing Pairings and Colours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13"/>
  </sheetPr>
  <dimension ref="A1:N361"/>
  <sheetViews>
    <sheetView workbookViewId="0">
      <pane ySplit="1" topLeftCell="A2" activePane="bottomLeft" state="frozen"/>
      <selection pane="bottomLeft" activeCell="M1" sqref="M1:N1048576"/>
    </sheetView>
  </sheetViews>
  <sheetFormatPr defaultColWidth="9.1796875" defaultRowHeight="13.5" x14ac:dyDescent="0.3"/>
  <cols>
    <col min="1" max="1" width="9.1796875" style="26"/>
    <col min="2" max="2" width="13.54296875" style="27" customWidth="1"/>
    <col min="3" max="3" width="9.7265625" style="27" bestFit="1" customWidth="1"/>
    <col min="4" max="5" width="9.1796875" style="26"/>
    <col min="6" max="7" width="9.7265625" style="26" customWidth="1"/>
    <col min="8" max="8" width="9.1796875" style="79"/>
    <col min="9" max="9" width="9.1796875" style="50"/>
    <col min="10" max="10" width="10.81640625" style="26" customWidth="1"/>
    <col min="11" max="11" width="9.1796875" style="25"/>
    <col min="12" max="12" width="11.453125" style="25" bestFit="1" customWidth="1"/>
    <col min="13" max="13" width="9.1796875" style="25"/>
    <col min="14" max="14" width="11.26953125" style="25" customWidth="1"/>
    <col min="15" max="16384" width="9.1796875" style="25"/>
  </cols>
  <sheetData>
    <row r="1" spans="1:14" s="48" customFormat="1" ht="38.25" customHeight="1" x14ac:dyDescent="0.3">
      <c r="A1" s="45" t="str">
        <f>Pairings!B:B</f>
        <v>Round</v>
      </c>
      <c r="B1" s="51" t="s">
        <v>24</v>
      </c>
      <c r="C1" s="51" t="s">
        <v>192</v>
      </c>
      <c r="D1" s="45" t="s">
        <v>25</v>
      </c>
      <c r="E1" s="45" t="s">
        <v>26</v>
      </c>
      <c r="F1" s="52" t="s">
        <v>193</v>
      </c>
      <c r="G1" s="52" t="s">
        <v>194</v>
      </c>
      <c r="H1" s="79"/>
      <c r="I1" s="50" t="s">
        <v>22</v>
      </c>
      <c r="J1" s="115" t="str">
        <f ca="1">IF(COUNTIF(OFFSET($F$2,0,0,gamesPerRound,1),"&gt;-1")=gamesPerRound,"Complete","Incomplete")</f>
        <v>Incomplete</v>
      </c>
      <c r="K1" s="25" t="s">
        <v>23</v>
      </c>
      <c r="L1" s="115" t="str">
        <f ca="1">IF(COUNTIF(OFFSET($F$2,gamesPerRound,0,gamesPerRound,1),"&gt;-1")=gamesPerRound,"Complete","Incomplete")</f>
        <v>Incomplete</v>
      </c>
    </row>
    <row r="2" spans="1:14" x14ac:dyDescent="0.3">
      <c r="A2" s="26">
        <f>Pairings!B2</f>
        <v>1</v>
      </c>
      <c r="B2" s="63"/>
      <c r="C2" s="28"/>
      <c r="D2" s="26" t="str">
        <f ca="1">IF($B2&gt;0,VLOOKUP($B2,OFFSET(Pairings!$C$2,($A2-1)*gamesPerRound,0,gamesPerRound,3),2,FALSE),"")</f>
        <v/>
      </c>
      <c r="E2" s="26" t="str">
        <f ca="1">IF($B2&gt;0,VLOOKUP($B2,OFFSET(Pairings!$C$2,($A2-1)*gamesPerRound,0,gamesPerRound,3),3,FALSE),"")</f>
        <v/>
      </c>
      <c r="F2" s="26" t="str">
        <f t="shared" ref="F2:F65" si="0">IF(C2="","",IF(C2="n",0,IF(C2="d",0.5,C2)))</f>
        <v/>
      </c>
      <c r="G2" s="26" t="str">
        <f t="shared" ref="G2:G65" si="1">IF(C2="","",IF(C2="n",0,1-F2))</f>
        <v/>
      </c>
      <c r="H2" s="79" t="str">
        <f ca="1">IF(OR(MOD(ROW(B2)-1,gamesPerRound)=1,B2="",ISNA(MATCH(B2,OFFSET($B$1,1+($A2-1)*gamesPerRound,0):B1,0))),"","duplicate result")</f>
        <v/>
      </c>
      <c r="L2" s="26"/>
    </row>
    <row r="3" spans="1:14" x14ac:dyDescent="0.3">
      <c r="A3" s="26">
        <f>Pairings!B3</f>
        <v>1</v>
      </c>
      <c r="B3" s="63"/>
      <c r="C3" s="28"/>
      <c r="D3" s="26" t="str">
        <f ca="1">IF($B3&gt;0,VLOOKUP($B3,OFFSET(Pairings!$C$2,($A3-1)*gamesPerRound,0,gamesPerRound,3),2,FALSE),"")</f>
        <v/>
      </c>
      <c r="E3" s="26" t="str">
        <f ca="1">IF($B3&gt;0,VLOOKUP($B3,OFFSET(Pairings!$C$2,($A3-1)*gamesPerRound,0,gamesPerRound,3),3,FALSE),"")</f>
        <v/>
      </c>
      <c r="F3" s="26" t="str">
        <f t="shared" si="0"/>
        <v/>
      </c>
      <c r="G3" s="26" t="str">
        <f t="shared" si="1"/>
        <v/>
      </c>
      <c r="H3" s="79" t="str">
        <f ca="1">IF(OR(MOD(ROW(B3)-1,gamesPerRound)=1,B3="",ISNA(MATCH(B3,OFFSET($B$1,1+($A3-1)*gamesPerRound,0):B2,0))),"","duplicate result")</f>
        <v/>
      </c>
      <c r="I3" s="99">
        <v>1</v>
      </c>
      <c r="J3" s="116" t="s">
        <v>208</v>
      </c>
      <c r="K3" s="116"/>
      <c r="L3" s="113" t="s">
        <v>50</v>
      </c>
    </row>
    <row r="4" spans="1:14" x14ac:dyDescent="0.3">
      <c r="A4" s="26">
        <f>Pairings!B4</f>
        <v>1</v>
      </c>
      <c r="B4" s="63"/>
      <c r="C4" s="28"/>
      <c r="D4" s="26" t="str">
        <f ca="1">IF($B4&gt;0,VLOOKUP($B4,OFFSET(Pairings!$C$2,($A4-1)*gamesPerRound,0,gamesPerRound,3),2,FALSE),"")</f>
        <v/>
      </c>
      <c r="E4" s="26" t="str">
        <f ca="1">IF($B4&gt;0,VLOOKUP($B4,OFFSET(Pairings!$C$2,($A4-1)*gamesPerRound,0,gamesPerRound,3),3,FALSE),"")</f>
        <v/>
      </c>
      <c r="F4" s="26" t="str">
        <f t="shared" si="0"/>
        <v/>
      </c>
      <c r="G4" s="26" t="str">
        <f t="shared" si="1"/>
        <v/>
      </c>
      <c r="H4" s="79" t="str">
        <f ca="1">IF(OR(MOD(ROW(B4)-1,gamesPerRound)=1,B4="",ISNA(MATCH(B4,OFFSET($B$1,1+($A4-1)*gamesPerRound,0):B3,0))),"","duplicate result")</f>
        <v/>
      </c>
      <c r="I4" s="100" t="s">
        <v>27</v>
      </c>
      <c r="J4" s="25" t="s">
        <v>209</v>
      </c>
      <c r="L4" s="114" t="s">
        <v>606</v>
      </c>
    </row>
    <row r="5" spans="1:14" x14ac:dyDescent="0.3">
      <c r="A5" s="26">
        <f>Pairings!B5</f>
        <v>1</v>
      </c>
      <c r="B5" s="63"/>
      <c r="C5" s="28"/>
      <c r="D5" s="26" t="str">
        <f ca="1">IF($B5&gt;0,VLOOKUP($B5,OFFSET(Pairings!$C$2,($A5-1)*gamesPerRound,0,gamesPerRound,3),2,FALSE),"")</f>
        <v/>
      </c>
      <c r="E5" s="26" t="str">
        <f ca="1">IF($B5&gt;0,VLOOKUP($B5,OFFSET(Pairings!$C$2,($A5-1)*gamesPerRound,0,gamesPerRound,3),3,FALSE),"")</f>
        <v/>
      </c>
      <c r="F5" s="26" t="str">
        <f t="shared" si="0"/>
        <v/>
      </c>
      <c r="G5" s="26" t="str">
        <f t="shared" si="1"/>
        <v/>
      </c>
      <c r="H5" s="79" t="str">
        <f ca="1">IF(OR(MOD(ROW(B5)-1,gamesPerRound)=1,B5="",ISNA(MATCH(B5,OFFSET($B$1,1+($A5-1)*gamesPerRound,0):B4,0))),"","duplicate result")</f>
        <v/>
      </c>
      <c r="I5" s="100">
        <v>0</v>
      </c>
      <c r="J5" s="25" t="s">
        <v>210</v>
      </c>
      <c r="L5" s="114" t="s">
        <v>32</v>
      </c>
    </row>
    <row r="6" spans="1:14" x14ac:dyDescent="0.3">
      <c r="A6" s="26">
        <v>1</v>
      </c>
      <c r="B6" s="63"/>
      <c r="C6" s="28"/>
      <c r="D6" s="26" t="str">
        <f ca="1">IF($B6&gt;0,VLOOKUP($B6,OFFSET(Pairings!$C$2,($A6-1)*gamesPerRound,0,gamesPerRound,3),2,FALSE),"")</f>
        <v/>
      </c>
      <c r="E6" s="26" t="str">
        <f ca="1">IF($B6&gt;0,VLOOKUP($B6,OFFSET(Pairings!$C$2,($A6-1)*gamesPerRound,0,gamesPerRound,3),3,FALSE),"")</f>
        <v/>
      </c>
      <c r="F6" s="26" t="str">
        <f t="shared" si="0"/>
        <v/>
      </c>
      <c r="G6" s="26" t="str">
        <f t="shared" si="1"/>
        <v/>
      </c>
      <c r="H6" s="79" t="str">
        <f ca="1">IF(OR(MOD(ROW(B6)-1,gamesPerRound)=1,B6="",ISNA(MATCH(B6,OFFSET($B$1,1+($A6-1)*gamesPerRound,0):B5,0))),"","duplicate result")</f>
        <v/>
      </c>
      <c r="I6" s="118" t="s">
        <v>207</v>
      </c>
      <c r="J6" s="117" t="s">
        <v>211</v>
      </c>
      <c r="K6" s="117"/>
      <c r="L6" s="119" t="s">
        <v>607</v>
      </c>
      <c r="N6" s="49"/>
    </row>
    <row r="7" spans="1:14" x14ac:dyDescent="0.3">
      <c r="A7" s="26">
        <v>1</v>
      </c>
      <c r="B7" s="63"/>
      <c r="C7" s="28"/>
      <c r="D7" s="26" t="str">
        <f ca="1">IF($B7&gt;0,VLOOKUP($B7,OFFSET(Pairings!$C$2,($A7-1)*gamesPerRound,0,gamesPerRound,3),2,FALSE),"")</f>
        <v/>
      </c>
      <c r="E7" s="26" t="str">
        <f ca="1">IF($B7&gt;0,VLOOKUP($B7,OFFSET(Pairings!$C$2,($A7-1)*gamesPerRound,0,gamesPerRound,3),3,FALSE),"")</f>
        <v/>
      </c>
      <c r="F7" s="26" t="str">
        <f t="shared" si="0"/>
        <v/>
      </c>
      <c r="G7" s="26" t="str">
        <f t="shared" si="1"/>
        <v/>
      </c>
      <c r="H7" s="79" t="str">
        <f ca="1">IF(OR(MOD(ROW(B7)-1,gamesPerRound)=1,B7="",ISNA(MATCH(B7,OFFSET($B$1,1+($A7-1)*gamesPerRound,0):B6,0))),"","duplicate result")</f>
        <v/>
      </c>
      <c r="N7" s="64"/>
    </row>
    <row r="8" spans="1:14" x14ac:dyDescent="0.3">
      <c r="A8" s="26">
        <v>1</v>
      </c>
      <c r="B8" s="63"/>
      <c r="C8" s="28"/>
      <c r="D8" s="26" t="str">
        <f ca="1">IF($B8&gt;0,VLOOKUP($B8,OFFSET(Pairings!$C$2,($A8-1)*gamesPerRound,0,gamesPerRound,3),2,FALSE),"")</f>
        <v/>
      </c>
      <c r="E8" s="26" t="str">
        <f ca="1">IF($B8&gt;0,VLOOKUP($B8,OFFSET(Pairings!$C$2,($A8-1)*gamesPerRound,0,gamesPerRound,3),3,FALSE),"")</f>
        <v/>
      </c>
      <c r="F8" s="26" t="str">
        <f t="shared" si="0"/>
        <v/>
      </c>
      <c r="G8" s="26" t="str">
        <f t="shared" si="1"/>
        <v/>
      </c>
      <c r="H8" s="79" t="str">
        <f ca="1">IF(OR(MOD(ROW(B8)-1,gamesPerRound)=1,B8="",ISNA(MATCH(B8,OFFSET($B$1,1+($A8-1)*gamesPerRound,0):B7,0))),"","duplicate result")</f>
        <v/>
      </c>
    </row>
    <row r="9" spans="1:14" x14ac:dyDescent="0.3">
      <c r="A9" s="26">
        <f>Pairings!B6</f>
        <v>1</v>
      </c>
      <c r="B9" s="63"/>
      <c r="C9" s="28"/>
      <c r="D9" s="26" t="str">
        <f ca="1">IF($B9&gt;0,VLOOKUP($B9,OFFSET(Pairings!$C$2,($A9-1)*gamesPerRound,0,gamesPerRound,3),2,FALSE),"")</f>
        <v/>
      </c>
      <c r="E9" s="26" t="str">
        <f ca="1">IF($B9&gt;0,VLOOKUP($B9,OFFSET(Pairings!$C$2,($A9-1)*gamesPerRound,0,gamesPerRound,3),3,FALSE),"")</f>
        <v/>
      </c>
      <c r="F9" s="26" t="str">
        <f t="shared" si="0"/>
        <v/>
      </c>
      <c r="G9" s="26" t="str">
        <f t="shared" si="1"/>
        <v/>
      </c>
      <c r="H9" s="79" t="str">
        <f ca="1">IF(OR(MOD(ROW(B9)-1,gamesPerRound)=1,B9="",ISNA(MATCH(B9,OFFSET($B$1,1+($A9-1)*gamesPerRound,0):B8,0))),"","duplicate result")</f>
        <v/>
      </c>
      <c r="N9" s="49"/>
    </row>
    <row r="10" spans="1:14" x14ac:dyDescent="0.3">
      <c r="A10" s="26">
        <f>Pairings!B10</f>
        <v>1</v>
      </c>
      <c r="B10" s="63"/>
      <c r="C10" s="28"/>
      <c r="D10" s="26" t="str">
        <f ca="1">IF($B10&gt;0,VLOOKUP($B10,OFFSET(Pairings!$C$2,($A10-1)*gamesPerRound,0,gamesPerRound,3),2,FALSE),"")</f>
        <v/>
      </c>
      <c r="E10" s="26" t="str">
        <f ca="1">IF($B10&gt;0,VLOOKUP($B10,OFFSET(Pairings!$C$2,($A10-1)*gamesPerRound,0,gamesPerRound,3),3,FALSE),"")</f>
        <v/>
      </c>
      <c r="F10" s="26" t="str">
        <f t="shared" si="0"/>
        <v/>
      </c>
      <c r="G10" s="26" t="str">
        <f t="shared" si="1"/>
        <v/>
      </c>
      <c r="H10" s="79" t="str">
        <f ca="1">IF(OR(MOD(ROW(B10)-1,gamesPerRound)=1,B10="",ISNA(MATCH(B10,OFFSET($B$1,1+($A10-1)*gamesPerRound,0):B9,0))),"","duplicate result")</f>
        <v/>
      </c>
    </row>
    <row r="11" spans="1:14" x14ac:dyDescent="0.3">
      <c r="A11" s="26">
        <f>Pairings!B11</f>
        <v>1</v>
      </c>
      <c r="B11" s="63"/>
      <c r="C11" s="28"/>
      <c r="D11" s="26" t="str">
        <f ca="1">IF($B11&gt;0,VLOOKUP($B11,OFFSET(Pairings!$C$2,($A11-1)*gamesPerRound,0,gamesPerRound,3),2,FALSE),"")</f>
        <v/>
      </c>
      <c r="E11" s="26" t="str">
        <f ca="1">IF($B11&gt;0,VLOOKUP($B11,OFFSET(Pairings!$C$2,($A11-1)*gamesPerRound,0,gamesPerRound,3),3,FALSE),"")</f>
        <v/>
      </c>
      <c r="F11" s="26" t="str">
        <f t="shared" si="0"/>
        <v/>
      </c>
      <c r="G11" s="26" t="str">
        <f t="shared" si="1"/>
        <v/>
      </c>
      <c r="H11" s="79" t="str">
        <f ca="1">IF(OR(MOD(ROW(B11)-1,gamesPerRound)=1,B11="",ISNA(MATCH(B11,OFFSET($B$1,1+($A11-1)*gamesPerRound,0):B10,0))),"","duplicate result")</f>
        <v/>
      </c>
    </row>
    <row r="12" spans="1:14" x14ac:dyDescent="0.3">
      <c r="A12" s="26">
        <f>Pairings!B12</f>
        <v>1</v>
      </c>
      <c r="B12" s="63"/>
      <c r="C12" s="28"/>
      <c r="D12" s="26" t="str">
        <f ca="1">IF($B12&gt;0,VLOOKUP($B12,OFFSET(Pairings!$C$2,($A12-1)*gamesPerRound,0,gamesPerRound,3),2,FALSE),"")</f>
        <v/>
      </c>
      <c r="E12" s="26" t="str">
        <f ca="1">IF($B12&gt;0,VLOOKUP($B12,OFFSET(Pairings!$C$2,($A12-1)*gamesPerRound,0,gamesPerRound,3),3,FALSE),"")</f>
        <v/>
      </c>
      <c r="F12" s="26" t="str">
        <f t="shared" si="0"/>
        <v/>
      </c>
      <c r="G12" s="26" t="str">
        <f t="shared" si="1"/>
        <v/>
      </c>
      <c r="H12" s="79" t="str">
        <f ca="1">IF(OR(MOD(ROW(B12)-1,gamesPerRound)=1,B12="",ISNA(MATCH(B12,OFFSET($B$1,1+($A12-1)*gamesPerRound,0):B11,0))),"","duplicate result")</f>
        <v/>
      </c>
    </row>
    <row r="13" spans="1:14" x14ac:dyDescent="0.3">
      <c r="A13" s="26">
        <f>Pairings!B13</f>
        <v>1</v>
      </c>
      <c r="B13" s="63"/>
      <c r="C13" s="28"/>
      <c r="D13" s="26" t="str">
        <f ca="1">IF($B13&gt;0,VLOOKUP($B13,OFFSET(Pairings!$C$2,($A13-1)*gamesPerRound,0,gamesPerRound,3),2,FALSE),"")</f>
        <v/>
      </c>
      <c r="E13" s="26" t="str">
        <f ca="1">IF($B13&gt;0,VLOOKUP($B13,OFFSET(Pairings!$C$2,($A13-1)*gamesPerRound,0,gamesPerRound,3),3,FALSE),"")</f>
        <v/>
      </c>
      <c r="F13" s="26" t="str">
        <f t="shared" si="0"/>
        <v/>
      </c>
      <c r="G13" s="26" t="str">
        <f t="shared" si="1"/>
        <v/>
      </c>
      <c r="H13" s="79" t="str">
        <f ca="1">IF(OR(MOD(ROW(B13)-1,gamesPerRound)=1,B13="",ISNA(MATCH(B13,OFFSET($B$1,1+($A13-1)*gamesPerRound,0):B12,0))),"","duplicate result")</f>
        <v/>
      </c>
    </row>
    <row r="14" spans="1:14" x14ac:dyDescent="0.3">
      <c r="A14" s="26">
        <f>Pairings!B14</f>
        <v>1</v>
      </c>
      <c r="B14" s="63"/>
      <c r="C14" s="28"/>
      <c r="D14" s="26" t="str">
        <f ca="1">IF($B14&gt;0,VLOOKUP($B14,OFFSET(Pairings!$C$2,($A14-1)*gamesPerRound,0,gamesPerRound,3),2,FALSE),"")</f>
        <v/>
      </c>
      <c r="E14" s="26" t="str">
        <f ca="1">IF($B14&gt;0,VLOOKUP($B14,OFFSET(Pairings!$C$2,($A14-1)*gamesPerRound,0,gamesPerRound,3),3,FALSE),"")</f>
        <v/>
      </c>
      <c r="F14" s="26" t="str">
        <f t="shared" si="0"/>
        <v/>
      </c>
      <c r="G14" s="26" t="str">
        <f t="shared" si="1"/>
        <v/>
      </c>
      <c r="H14" s="79" t="str">
        <f ca="1">IF(OR(MOD(ROW(B14)-1,gamesPerRound)=1,B14="",ISNA(MATCH(B14,OFFSET($B$1,1+($A14-1)*gamesPerRound,0):B13,0))),"","duplicate result")</f>
        <v/>
      </c>
    </row>
    <row r="15" spans="1:14" x14ac:dyDescent="0.3">
      <c r="A15" s="26">
        <f>Pairings!B15</f>
        <v>1</v>
      </c>
      <c r="B15" s="63"/>
      <c r="C15" s="28"/>
      <c r="D15" s="26" t="str">
        <f ca="1">IF($B15&gt;0,VLOOKUP($B15,OFFSET(Pairings!$C$2,($A15-1)*gamesPerRound,0,gamesPerRound,3),2,FALSE),"")</f>
        <v/>
      </c>
      <c r="E15" s="26" t="str">
        <f ca="1">IF($B15&gt;0,VLOOKUP($B15,OFFSET(Pairings!$C$2,($A15-1)*gamesPerRound,0,gamesPerRound,3),3,FALSE),"")</f>
        <v/>
      </c>
      <c r="F15" s="26" t="str">
        <f t="shared" si="0"/>
        <v/>
      </c>
      <c r="G15" s="26" t="str">
        <f t="shared" si="1"/>
        <v/>
      </c>
      <c r="H15" s="79" t="str">
        <f ca="1">IF(OR(MOD(ROW(B15)-1,gamesPerRound)=1,B15="",ISNA(MATCH(B15,OFFSET($B$1,1+($A15-1)*gamesPerRound,0):B14,0))),"","duplicate result")</f>
        <v/>
      </c>
    </row>
    <row r="16" spans="1:14" x14ac:dyDescent="0.3">
      <c r="A16" s="26">
        <f>Pairings!B16</f>
        <v>1</v>
      </c>
      <c r="B16" s="63"/>
      <c r="C16" s="28"/>
      <c r="D16" s="26" t="str">
        <f ca="1">IF($B16&gt;0,VLOOKUP($B16,OFFSET(Pairings!$C$2,($A16-1)*gamesPerRound,0,gamesPerRound,3),2,FALSE),"")</f>
        <v/>
      </c>
      <c r="E16" s="26" t="str">
        <f ca="1">IF($B16&gt;0,VLOOKUP($B16,OFFSET(Pairings!$C$2,($A16-1)*gamesPerRound,0,gamesPerRound,3),3,FALSE),"")</f>
        <v/>
      </c>
      <c r="F16" s="26" t="str">
        <f t="shared" si="0"/>
        <v/>
      </c>
      <c r="G16" s="26" t="str">
        <f t="shared" si="1"/>
        <v/>
      </c>
      <c r="H16" s="79" t="str">
        <f ca="1">IF(OR(MOD(ROW(B16)-1,gamesPerRound)=1,B16="",ISNA(MATCH(B16,OFFSET($B$1,1+($A16-1)*gamesPerRound,0):B15,0))),"","duplicate result")</f>
        <v/>
      </c>
    </row>
    <row r="17" spans="1:8" x14ac:dyDescent="0.3">
      <c r="A17" s="26">
        <f>Pairings!B17</f>
        <v>1</v>
      </c>
      <c r="B17" s="63"/>
      <c r="C17" s="28"/>
      <c r="D17" s="26" t="str">
        <f ca="1">IF($B17&gt;0,VLOOKUP($B17,OFFSET(Pairings!$C$2,($A17-1)*gamesPerRound,0,gamesPerRound,3),2,FALSE),"")</f>
        <v/>
      </c>
      <c r="E17" s="26" t="str">
        <f ca="1">IF($B17&gt;0,VLOOKUP($B17,OFFSET(Pairings!$C$2,($A17-1)*gamesPerRound,0,gamesPerRound,3),3,FALSE),"")</f>
        <v/>
      </c>
      <c r="F17" s="26" t="str">
        <f t="shared" si="0"/>
        <v/>
      </c>
      <c r="G17" s="26" t="str">
        <f t="shared" si="1"/>
        <v/>
      </c>
      <c r="H17" s="79" t="str">
        <f ca="1">IF(OR(MOD(ROW(B17)-1,gamesPerRound)=1,B17="",ISNA(MATCH(B17,OFFSET($B$1,1+($A17-1)*gamesPerRound,0):B16,0))),"","duplicate result")</f>
        <v/>
      </c>
    </row>
    <row r="18" spans="1:8" x14ac:dyDescent="0.3">
      <c r="A18" s="26">
        <f>Pairings!B18</f>
        <v>1</v>
      </c>
      <c r="B18" s="63"/>
      <c r="C18" s="28"/>
      <c r="D18" s="26" t="str">
        <f ca="1">IF($B18&gt;0,VLOOKUP($B18,OFFSET(Pairings!$C$2,($A18-1)*gamesPerRound,0,gamesPerRound,3),2,FALSE),"")</f>
        <v/>
      </c>
      <c r="E18" s="26" t="str">
        <f ca="1">IF($B18&gt;0,VLOOKUP($B18,OFFSET(Pairings!$C$2,($A18-1)*gamesPerRound,0,gamesPerRound,3),3,FALSE),"")</f>
        <v/>
      </c>
      <c r="F18" s="26" t="str">
        <f t="shared" si="0"/>
        <v/>
      </c>
      <c r="G18" s="26" t="str">
        <f t="shared" si="1"/>
        <v/>
      </c>
      <c r="H18" s="79" t="str">
        <f ca="1">IF(OR(MOD(ROW(B18)-1,gamesPerRound)=1,B18="",ISNA(MATCH(B18,OFFSET($B$1,1+($A18-1)*gamesPerRound,0):B17,0))),"","duplicate result")</f>
        <v/>
      </c>
    </row>
    <row r="19" spans="1:8" x14ac:dyDescent="0.3">
      <c r="A19" s="26">
        <f>Pairings!B19</f>
        <v>1</v>
      </c>
      <c r="B19" s="63"/>
      <c r="C19" s="28"/>
      <c r="D19" s="26" t="str">
        <f ca="1">IF($B19&gt;0,VLOOKUP($B19,OFFSET(Pairings!$C$2,($A19-1)*gamesPerRound,0,gamesPerRound,3),2,FALSE),"")</f>
        <v/>
      </c>
      <c r="E19" s="26" t="str">
        <f ca="1">IF($B19&gt;0,VLOOKUP($B19,OFFSET(Pairings!$C$2,($A19-1)*gamesPerRound,0,gamesPerRound,3),3,FALSE),"")</f>
        <v/>
      </c>
      <c r="F19" s="26" t="str">
        <f t="shared" si="0"/>
        <v/>
      </c>
      <c r="G19" s="26" t="str">
        <f t="shared" si="1"/>
        <v/>
      </c>
      <c r="H19" s="79" t="str">
        <f ca="1">IF(OR(MOD(ROW(B19)-1,gamesPerRound)=1,B19="",ISNA(MATCH(B19,OFFSET($B$1,1+($A19-1)*gamesPerRound,0):B18,0))),"","duplicate result")</f>
        <v/>
      </c>
    </row>
    <row r="20" spans="1:8" x14ac:dyDescent="0.3">
      <c r="A20" s="26">
        <f>Pairings!B20</f>
        <v>1</v>
      </c>
      <c r="B20" s="63"/>
      <c r="C20" s="28"/>
      <c r="D20" s="26" t="str">
        <f ca="1">IF($B20&gt;0,VLOOKUP($B20,OFFSET(Pairings!$C$2,($A20-1)*gamesPerRound,0,gamesPerRound,3),2,FALSE),"")</f>
        <v/>
      </c>
      <c r="E20" s="26" t="str">
        <f ca="1">IF($B20&gt;0,VLOOKUP($B20,OFFSET(Pairings!$C$2,($A20-1)*gamesPerRound,0,gamesPerRound,3),3,FALSE),"")</f>
        <v/>
      </c>
      <c r="F20" s="26" t="str">
        <f t="shared" si="0"/>
        <v/>
      </c>
      <c r="G20" s="26" t="str">
        <f t="shared" si="1"/>
        <v/>
      </c>
      <c r="H20" s="79" t="str">
        <f ca="1">IF(OR(MOD(ROW(B20)-1,gamesPerRound)=1,B20="",ISNA(MATCH(B20,OFFSET($B$1,1+($A20-1)*gamesPerRound,0):B19,0))),"","duplicate result")</f>
        <v/>
      </c>
    </row>
    <row r="21" spans="1:8" x14ac:dyDescent="0.3">
      <c r="A21" s="26">
        <f>Pairings!B21</f>
        <v>1</v>
      </c>
      <c r="B21" s="63"/>
      <c r="C21" s="28"/>
      <c r="D21" s="26" t="str">
        <f ca="1">IF($B21&gt;0,VLOOKUP($B21,OFFSET(Pairings!$C$2,($A21-1)*gamesPerRound,0,gamesPerRound,3),2,FALSE),"")</f>
        <v/>
      </c>
      <c r="E21" s="26" t="str">
        <f ca="1">IF($B21&gt;0,VLOOKUP($B21,OFFSET(Pairings!$C$2,($A21-1)*gamesPerRound,0,gamesPerRound,3),3,FALSE),"")</f>
        <v/>
      </c>
      <c r="F21" s="26" t="str">
        <f t="shared" si="0"/>
        <v/>
      </c>
      <c r="G21" s="26" t="str">
        <f t="shared" si="1"/>
        <v/>
      </c>
      <c r="H21" s="79" t="str">
        <f ca="1">IF(OR(MOD(ROW(B21)-1,gamesPerRound)=1,B21="",ISNA(MATCH(B21,OFFSET($B$1,1+($A21-1)*gamesPerRound,0):B20,0))),"","duplicate result")</f>
        <v/>
      </c>
    </row>
    <row r="22" spans="1:8" x14ac:dyDescent="0.3">
      <c r="A22" s="26">
        <f>Pairings!B22</f>
        <v>1</v>
      </c>
      <c r="B22" s="63"/>
      <c r="C22" s="28"/>
      <c r="D22" s="26" t="str">
        <f ca="1">IF($B22&gt;0,VLOOKUP($B22,OFFSET(Pairings!$C$2,($A22-1)*gamesPerRound,0,gamesPerRound,3),2,FALSE),"")</f>
        <v/>
      </c>
      <c r="E22" s="26" t="str">
        <f ca="1">IF($B22&gt;0,VLOOKUP($B22,OFFSET(Pairings!$C$2,($A22-1)*gamesPerRound,0,gamesPerRound,3),3,FALSE),"")</f>
        <v/>
      </c>
      <c r="F22" s="26" t="str">
        <f t="shared" si="0"/>
        <v/>
      </c>
      <c r="G22" s="26" t="str">
        <f t="shared" si="1"/>
        <v/>
      </c>
      <c r="H22" s="79" t="str">
        <f ca="1">IF(OR(MOD(ROW(B22)-1,gamesPerRound)=1,B22="",ISNA(MATCH(B22,OFFSET($B$1,1+($A22-1)*gamesPerRound,0):B21,0))),"","duplicate result")</f>
        <v/>
      </c>
    </row>
    <row r="23" spans="1:8" x14ac:dyDescent="0.3">
      <c r="A23" s="26">
        <f>Pairings!B23</f>
        <v>1</v>
      </c>
      <c r="B23" s="63"/>
      <c r="C23" s="28"/>
      <c r="D23" s="26" t="str">
        <f ca="1">IF($B23&gt;0,VLOOKUP($B23,OFFSET(Pairings!$C$2,($A23-1)*gamesPerRound,0,gamesPerRound,3),2,FALSE),"")</f>
        <v/>
      </c>
      <c r="E23" s="26" t="str">
        <f ca="1">IF($B23&gt;0,VLOOKUP($B23,OFFSET(Pairings!$C$2,($A23-1)*gamesPerRound,0,gamesPerRound,3),3,FALSE),"")</f>
        <v/>
      </c>
      <c r="F23" s="26" t="str">
        <f t="shared" si="0"/>
        <v/>
      </c>
      <c r="G23" s="26" t="str">
        <f t="shared" si="1"/>
        <v/>
      </c>
      <c r="H23" s="79" t="str">
        <f ca="1">IF(OR(MOD(ROW(B23)-1,gamesPerRound)=1,B23="",ISNA(MATCH(B23,OFFSET($B$1,1+($A23-1)*gamesPerRound,0):B22,0))),"","duplicate result")</f>
        <v/>
      </c>
    </row>
    <row r="24" spans="1:8" x14ac:dyDescent="0.3">
      <c r="A24" s="26">
        <f>Pairings!B24</f>
        <v>1</v>
      </c>
      <c r="B24" s="63"/>
      <c r="C24" s="28"/>
      <c r="D24" s="26" t="str">
        <f ca="1">IF($B24&gt;0,VLOOKUP($B24,OFFSET(Pairings!$C$2,($A24-1)*gamesPerRound,0,gamesPerRound,3),2,FALSE),"")</f>
        <v/>
      </c>
      <c r="E24" s="26" t="str">
        <f ca="1">IF($B24&gt;0,VLOOKUP($B24,OFFSET(Pairings!$C$2,($A24-1)*gamesPerRound,0,gamesPerRound,3),3,FALSE),"")</f>
        <v/>
      </c>
      <c r="F24" s="26" t="str">
        <f t="shared" si="0"/>
        <v/>
      </c>
      <c r="G24" s="26" t="str">
        <f t="shared" si="1"/>
        <v/>
      </c>
      <c r="H24" s="79" t="str">
        <f ca="1">IF(OR(MOD(ROW(B24)-1,gamesPerRound)=1,B24="",ISNA(MATCH(B24,OFFSET($B$1,1+($A24-1)*gamesPerRound,0):B23,0))),"","duplicate result")</f>
        <v/>
      </c>
    </row>
    <row r="25" spans="1:8" x14ac:dyDescent="0.3">
      <c r="A25" s="26">
        <f>Pairings!B25</f>
        <v>1</v>
      </c>
      <c r="B25" s="63"/>
      <c r="C25" s="28"/>
      <c r="D25" s="26" t="str">
        <f ca="1">IF($B25&gt;0,VLOOKUP($B25,OFFSET(Pairings!$C$2,($A25-1)*gamesPerRound,0,gamesPerRound,3),2,FALSE),"")</f>
        <v/>
      </c>
      <c r="E25" s="26" t="str">
        <f ca="1">IF($B25&gt;0,VLOOKUP($B25,OFFSET(Pairings!$C$2,($A25-1)*gamesPerRound,0,gamesPerRound,3),3,FALSE),"")</f>
        <v/>
      </c>
      <c r="F25" s="26" t="str">
        <f t="shared" si="0"/>
        <v/>
      </c>
      <c r="G25" s="26" t="str">
        <f t="shared" si="1"/>
        <v/>
      </c>
      <c r="H25" s="79" t="str">
        <f ca="1">IF(OR(MOD(ROW(B25)-1,gamesPerRound)=1,B25="",ISNA(MATCH(B25,OFFSET($B$1,1+($A25-1)*gamesPerRound,0):B24,0))),"","duplicate result")</f>
        <v/>
      </c>
    </row>
    <row r="26" spans="1:8" x14ac:dyDescent="0.3">
      <c r="A26" s="26">
        <f>Pairings!B26</f>
        <v>1</v>
      </c>
      <c r="B26" s="63"/>
      <c r="C26" s="28"/>
      <c r="D26" s="26" t="str">
        <f ca="1">IF($B26&gt;0,VLOOKUP($B26,OFFSET(Pairings!$C$2,($A26-1)*gamesPerRound,0,gamesPerRound,3),2,FALSE),"")</f>
        <v/>
      </c>
      <c r="E26" s="26" t="str">
        <f ca="1">IF($B26&gt;0,VLOOKUP($B26,OFFSET(Pairings!$C$2,($A26-1)*gamesPerRound,0,gamesPerRound,3),3,FALSE),"")</f>
        <v/>
      </c>
      <c r="F26" s="26" t="str">
        <f t="shared" si="0"/>
        <v/>
      </c>
      <c r="G26" s="26" t="str">
        <f t="shared" si="1"/>
        <v/>
      </c>
      <c r="H26" s="79" t="str">
        <f ca="1">IF(OR(MOD(ROW(B26)-1,gamesPerRound)=1,B26="",ISNA(MATCH(B26,OFFSET($B$1,1+($A26-1)*gamesPerRound,0):B25,0))),"","duplicate result")</f>
        <v/>
      </c>
    </row>
    <row r="27" spans="1:8" x14ac:dyDescent="0.3">
      <c r="A27" s="26">
        <f>Pairings!B27</f>
        <v>1</v>
      </c>
      <c r="B27" s="63"/>
      <c r="C27" s="28"/>
      <c r="D27" s="26" t="str">
        <f ca="1">IF($B27&gt;0,VLOOKUP($B27,OFFSET(Pairings!$C$2,($A27-1)*gamesPerRound,0,gamesPerRound,3),2,FALSE),"")</f>
        <v/>
      </c>
      <c r="E27" s="26" t="str">
        <f ca="1">IF($B27&gt;0,VLOOKUP($B27,OFFSET(Pairings!$C$2,($A27-1)*gamesPerRound,0,gamesPerRound,3),3,FALSE),"")</f>
        <v/>
      </c>
      <c r="F27" s="26" t="str">
        <f t="shared" si="0"/>
        <v/>
      </c>
      <c r="G27" s="26" t="str">
        <f t="shared" si="1"/>
        <v/>
      </c>
      <c r="H27" s="79" t="str">
        <f ca="1">IF(OR(MOD(ROW(B27)-1,gamesPerRound)=1,B27="",ISNA(MATCH(B27,OFFSET($B$1,1+($A27-1)*gamesPerRound,0):B26,0))),"","duplicate result")</f>
        <v/>
      </c>
    </row>
    <row r="28" spans="1:8" x14ac:dyDescent="0.3">
      <c r="A28" s="26">
        <f>Pairings!B28</f>
        <v>1</v>
      </c>
      <c r="B28" s="63"/>
      <c r="C28" s="28"/>
      <c r="D28" s="26" t="str">
        <f ca="1">IF($B28&gt;0,VLOOKUP($B28,OFFSET(Pairings!$C$2,($A28-1)*gamesPerRound,0,gamesPerRound,3),2,FALSE),"")</f>
        <v/>
      </c>
      <c r="E28" s="26" t="str">
        <f ca="1">IF($B28&gt;0,VLOOKUP($B28,OFFSET(Pairings!$C$2,($A28-1)*gamesPerRound,0,gamesPerRound,3),3,FALSE),"")</f>
        <v/>
      </c>
      <c r="F28" s="26" t="str">
        <f t="shared" si="0"/>
        <v/>
      </c>
      <c r="G28" s="26" t="str">
        <f t="shared" si="1"/>
        <v/>
      </c>
      <c r="H28" s="79" t="str">
        <f ca="1">IF(OR(MOD(ROW(B28)-1,gamesPerRound)=1,B28="",ISNA(MATCH(B28,OFFSET($B$1,1+($A28-1)*gamesPerRound,0):B27,0))),"","duplicate result")</f>
        <v/>
      </c>
    </row>
    <row r="29" spans="1:8" x14ac:dyDescent="0.3">
      <c r="A29" s="26">
        <f>Pairings!B29</f>
        <v>1</v>
      </c>
      <c r="B29" s="63"/>
      <c r="C29" s="28"/>
      <c r="D29" s="26" t="str">
        <f ca="1">IF($B29&gt;0,VLOOKUP($B29,OFFSET(Pairings!$C$2,($A29-1)*gamesPerRound,0,gamesPerRound,3),2,FALSE),"")</f>
        <v/>
      </c>
      <c r="E29" s="26" t="str">
        <f ca="1">IF($B29&gt;0,VLOOKUP($B29,OFFSET(Pairings!$C$2,($A29-1)*gamesPerRound,0,gamesPerRound,3),3,FALSE),"")</f>
        <v/>
      </c>
      <c r="F29" s="26" t="str">
        <f t="shared" si="0"/>
        <v/>
      </c>
      <c r="G29" s="26" t="str">
        <f t="shared" si="1"/>
        <v/>
      </c>
      <c r="H29" s="79" t="str">
        <f ca="1">IF(OR(MOD(ROW(B29)-1,gamesPerRound)=1,B29="",ISNA(MATCH(B29,OFFSET($B$1,1+($A29-1)*gamesPerRound,0):B28,0))),"","duplicate result")</f>
        <v/>
      </c>
    </row>
    <row r="30" spans="1:8" x14ac:dyDescent="0.3">
      <c r="A30" s="26">
        <f>Pairings!B30</f>
        <v>1</v>
      </c>
      <c r="B30" s="63"/>
      <c r="C30" s="28"/>
      <c r="D30" s="26" t="str">
        <f ca="1">IF($B30&gt;0,VLOOKUP($B30,OFFSET(Pairings!$C$2,($A30-1)*gamesPerRound,0,gamesPerRound,3),2,FALSE),"")</f>
        <v/>
      </c>
      <c r="E30" s="26" t="str">
        <f ca="1">IF($B30&gt;0,VLOOKUP($B30,OFFSET(Pairings!$C$2,($A30-1)*gamesPerRound,0,gamesPerRound,3),3,FALSE),"")</f>
        <v/>
      </c>
      <c r="F30" s="26" t="str">
        <f t="shared" si="0"/>
        <v/>
      </c>
      <c r="G30" s="26" t="str">
        <f t="shared" si="1"/>
        <v/>
      </c>
      <c r="H30" s="79" t="str">
        <f ca="1">IF(OR(MOD(ROW(B30)-1,gamesPerRound)=1,B30="",ISNA(MATCH(B30,OFFSET($B$1,1+($A30-1)*gamesPerRound,0):B29,0))),"","duplicate result")</f>
        <v/>
      </c>
    </row>
    <row r="31" spans="1:8" x14ac:dyDescent="0.3">
      <c r="A31" s="26">
        <f>Pairings!B31</f>
        <v>1</v>
      </c>
      <c r="B31" s="63"/>
      <c r="C31" s="28"/>
      <c r="D31" s="26" t="str">
        <f ca="1">IF($B31&gt;0,VLOOKUP($B31,OFFSET(Pairings!$C$2,($A31-1)*gamesPerRound,0,gamesPerRound,3),2,FALSE),"")</f>
        <v/>
      </c>
      <c r="E31" s="26" t="str">
        <f ca="1">IF($B31&gt;0,VLOOKUP($B31,OFFSET(Pairings!$C$2,($A31-1)*gamesPerRound,0,gamesPerRound,3),3,FALSE),"")</f>
        <v/>
      </c>
      <c r="F31" s="26" t="str">
        <f t="shared" si="0"/>
        <v/>
      </c>
      <c r="G31" s="26" t="str">
        <f t="shared" si="1"/>
        <v/>
      </c>
      <c r="H31" s="79" t="str">
        <f ca="1">IF(OR(MOD(ROW(B31)-1,gamesPerRound)=1,B31="",ISNA(MATCH(B31,OFFSET($B$1,1+($A31-1)*gamesPerRound,0):B30,0))),"","duplicate result")</f>
        <v/>
      </c>
    </row>
    <row r="32" spans="1:8" x14ac:dyDescent="0.3">
      <c r="A32" s="26">
        <f>Pairings!B32</f>
        <v>2</v>
      </c>
      <c r="B32" s="63"/>
      <c r="C32" s="28"/>
      <c r="D32" s="26" t="str">
        <f ca="1">IF($B32&gt;0,VLOOKUP($B32,OFFSET(Pairings!$C$2,($A32-1)*gamesPerRound,0,gamesPerRound,3),2,FALSE),"")</f>
        <v/>
      </c>
      <c r="E32" s="26" t="str">
        <f ca="1">IF($B32&gt;0,VLOOKUP($B32,OFFSET(Pairings!$C$2,($A32-1)*gamesPerRound,0,gamesPerRound,3),3,FALSE),"")</f>
        <v/>
      </c>
      <c r="F32" s="26" t="str">
        <f t="shared" si="0"/>
        <v/>
      </c>
      <c r="G32" s="26" t="str">
        <f t="shared" si="1"/>
        <v/>
      </c>
      <c r="H32" s="79" t="str">
        <f ca="1">IF(OR(MOD(ROW(B32)-1,gamesPerRound)=1,B32="",ISNA(MATCH(B32,OFFSET($B$1,1+($A32-1)*gamesPerRound,0):B31,0))),"","duplicate result")</f>
        <v/>
      </c>
    </row>
    <row r="33" spans="1:8" x14ac:dyDescent="0.3">
      <c r="A33" s="26">
        <f>Pairings!B33</f>
        <v>2</v>
      </c>
      <c r="B33" s="63"/>
      <c r="C33" s="28"/>
      <c r="D33" s="26" t="str">
        <f ca="1">IF($B33&gt;0,VLOOKUP($B33,OFFSET(Pairings!$C$2,($A33-1)*gamesPerRound,0,gamesPerRound,3),2,FALSE),"")</f>
        <v/>
      </c>
      <c r="E33" s="26" t="str">
        <f ca="1">IF($B33&gt;0,VLOOKUP($B33,OFFSET(Pairings!$C$2,($A33-1)*gamesPerRound,0,gamesPerRound,3),3,FALSE),"")</f>
        <v/>
      </c>
      <c r="F33" s="26" t="str">
        <f t="shared" si="0"/>
        <v/>
      </c>
      <c r="G33" s="26" t="str">
        <f t="shared" si="1"/>
        <v/>
      </c>
      <c r="H33" s="79" t="str">
        <f ca="1">IF(OR(MOD(ROW(B33)-1,gamesPerRound)=1,B33="",ISNA(MATCH(B33,OFFSET($B$1,1+($A33-1)*gamesPerRound,0):B32,0))),"","duplicate result")</f>
        <v/>
      </c>
    </row>
    <row r="34" spans="1:8" x14ac:dyDescent="0.3">
      <c r="A34" s="26">
        <f>Pairings!B34</f>
        <v>2</v>
      </c>
      <c r="B34" s="63"/>
      <c r="C34" s="28"/>
      <c r="D34" s="26" t="str">
        <f ca="1">IF($B34&gt;0,VLOOKUP($B34,OFFSET(Pairings!$C$2,($A34-1)*gamesPerRound,0,gamesPerRound,3),2,FALSE),"")</f>
        <v/>
      </c>
      <c r="E34" s="26" t="str">
        <f ca="1">IF($B34&gt;0,VLOOKUP($B34,OFFSET(Pairings!$C$2,($A34-1)*gamesPerRound,0,gamesPerRound,3),3,FALSE),"")</f>
        <v/>
      </c>
      <c r="F34" s="26" t="str">
        <f t="shared" si="0"/>
        <v/>
      </c>
      <c r="G34" s="26" t="str">
        <f t="shared" si="1"/>
        <v/>
      </c>
      <c r="H34" s="79" t="str">
        <f ca="1">IF(OR(MOD(ROW(B34)-1,gamesPerRound)=1,B34="",ISNA(MATCH(B34,OFFSET($B$1,1+($A34-1)*gamesPerRound,0):B33,0))),"","duplicate result")</f>
        <v/>
      </c>
    </row>
    <row r="35" spans="1:8" x14ac:dyDescent="0.3">
      <c r="A35" s="26">
        <f>Pairings!B35</f>
        <v>2</v>
      </c>
      <c r="B35" s="63"/>
      <c r="C35" s="28"/>
      <c r="D35" s="26" t="str">
        <f ca="1">IF($B35&gt;0,VLOOKUP($B35,OFFSET(Pairings!$C$2,($A35-1)*gamesPerRound,0,gamesPerRound,3),2,FALSE),"")</f>
        <v/>
      </c>
      <c r="E35" s="26" t="str">
        <f ca="1">IF($B35&gt;0,VLOOKUP($B35,OFFSET(Pairings!$C$2,($A35-1)*gamesPerRound,0,gamesPerRound,3),3,FALSE),"")</f>
        <v/>
      </c>
      <c r="F35" s="26" t="str">
        <f t="shared" si="0"/>
        <v/>
      </c>
      <c r="G35" s="26" t="str">
        <f t="shared" si="1"/>
        <v/>
      </c>
      <c r="H35" s="79" t="str">
        <f ca="1">IF(OR(MOD(ROW(B35)-1,gamesPerRound)=1,B35="",ISNA(MATCH(B35,OFFSET($B$1,1+($A35-1)*gamesPerRound,0):B34,0))),"","duplicate result")</f>
        <v/>
      </c>
    </row>
    <row r="36" spans="1:8" x14ac:dyDescent="0.3">
      <c r="A36" s="26">
        <f>Pairings!B36</f>
        <v>2</v>
      </c>
      <c r="B36" s="63"/>
      <c r="C36" s="28"/>
      <c r="D36" s="26" t="str">
        <f ca="1">IF($B36&gt;0,VLOOKUP($B36,OFFSET(Pairings!$C$2,($A36-1)*gamesPerRound,0,gamesPerRound,3),2,FALSE),"")</f>
        <v/>
      </c>
      <c r="E36" s="26" t="str">
        <f ca="1">IF($B36&gt;0,VLOOKUP($B36,OFFSET(Pairings!$C$2,($A36-1)*gamesPerRound,0,gamesPerRound,3),3,FALSE),"")</f>
        <v/>
      </c>
      <c r="F36" s="26" t="str">
        <f t="shared" si="0"/>
        <v/>
      </c>
      <c r="G36" s="26" t="str">
        <f t="shared" si="1"/>
        <v/>
      </c>
      <c r="H36" s="79" t="str">
        <f ca="1">IF(OR(MOD(ROW(B36)-1,gamesPerRound)=1,B36="",ISNA(MATCH(B36,OFFSET($B$1,1+($A36-1)*gamesPerRound,0):B35,0))),"","duplicate result")</f>
        <v/>
      </c>
    </row>
    <row r="37" spans="1:8" x14ac:dyDescent="0.3">
      <c r="A37" s="26">
        <f>Pairings!B37</f>
        <v>2</v>
      </c>
      <c r="B37" s="63"/>
      <c r="C37" s="28"/>
      <c r="D37" s="26" t="str">
        <f ca="1">IF($B37&gt;0,VLOOKUP($B37,OFFSET(Pairings!$C$2,($A37-1)*gamesPerRound,0,gamesPerRound,3),2,FALSE),"")</f>
        <v/>
      </c>
      <c r="E37" s="26" t="str">
        <f ca="1">IF($B37&gt;0,VLOOKUP($B37,OFFSET(Pairings!$C$2,($A37-1)*gamesPerRound,0,gamesPerRound,3),3,FALSE),"")</f>
        <v/>
      </c>
      <c r="F37" s="26" t="str">
        <f t="shared" si="0"/>
        <v/>
      </c>
      <c r="G37" s="26" t="str">
        <f t="shared" si="1"/>
        <v/>
      </c>
      <c r="H37" s="79" t="str">
        <f ca="1">IF(OR(MOD(ROW(B37)-1,gamesPerRound)=1,B37="",ISNA(MATCH(B37,OFFSET($B$1,1+($A37-1)*gamesPerRound,0):B36,0))),"","duplicate result")</f>
        <v/>
      </c>
    </row>
    <row r="38" spans="1:8" x14ac:dyDescent="0.3">
      <c r="A38" s="26">
        <f>Pairings!B38</f>
        <v>2</v>
      </c>
      <c r="B38" s="63"/>
      <c r="C38" s="28"/>
      <c r="D38" s="26" t="str">
        <f ca="1">IF($B38&gt;0,VLOOKUP($B38,OFFSET(Pairings!$C$2,($A38-1)*gamesPerRound,0,gamesPerRound,3),2,FALSE),"")</f>
        <v/>
      </c>
      <c r="E38" s="26" t="str">
        <f ca="1">IF($B38&gt;0,VLOOKUP($B38,OFFSET(Pairings!$C$2,($A38-1)*gamesPerRound,0,gamesPerRound,3),3,FALSE),"")</f>
        <v/>
      </c>
      <c r="F38" s="26" t="str">
        <f t="shared" si="0"/>
        <v/>
      </c>
      <c r="G38" s="26" t="str">
        <f t="shared" si="1"/>
        <v/>
      </c>
      <c r="H38" s="79" t="str">
        <f ca="1">IF(OR(MOD(ROW(B38)-1,gamesPerRound)=1,B38="",ISNA(MATCH(B38,OFFSET($B$1,1+($A38-1)*gamesPerRound,0):B37,0))),"","duplicate result")</f>
        <v/>
      </c>
    </row>
    <row r="39" spans="1:8" x14ac:dyDescent="0.3">
      <c r="A39" s="26">
        <f>Pairings!B39</f>
        <v>2</v>
      </c>
      <c r="B39" s="63"/>
      <c r="C39" s="28"/>
      <c r="D39" s="26" t="str">
        <f ca="1">IF($B39&gt;0,VLOOKUP($B39,OFFSET(Pairings!$C$2,($A39-1)*gamesPerRound,0,gamesPerRound,3),2,FALSE),"")</f>
        <v/>
      </c>
      <c r="E39" s="26" t="str">
        <f ca="1">IF($B39&gt;0,VLOOKUP($B39,OFFSET(Pairings!$C$2,($A39-1)*gamesPerRound,0,gamesPerRound,3),3,FALSE),"")</f>
        <v/>
      </c>
      <c r="F39" s="26" t="str">
        <f t="shared" si="0"/>
        <v/>
      </c>
      <c r="G39" s="26" t="str">
        <f t="shared" si="1"/>
        <v/>
      </c>
      <c r="H39" s="79" t="str">
        <f ca="1">IF(OR(MOD(ROW(B39)-1,gamesPerRound)=1,B39="",ISNA(MATCH(B39,OFFSET($B$1,1+($A39-1)*gamesPerRound,0):B38,0))),"","duplicate result")</f>
        <v/>
      </c>
    </row>
    <row r="40" spans="1:8" x14ac:dyDescent="0.3">
      <c r="A40" s="26">
        <f>Pairings!B40</f>
        <v>2</v>
      </c>
      <c r="B40" s="63"/>
      <c r="C40" s="28"/>
      <c r="D40" s="26" t="str">
        <f ca="1">IF($B40&gt;0,VLOOKUP($B40,OFFSET(Pairings!$C$2,($A40-1)*gamesPerRound,0,gamesPerRound,3),2,FALSE),"")</f>
        <v/>
      </c>
      <c r="E40" s="26" t="str">
        <f ca="1">IF($B40&gt;0,VLOOKUP($B40,OFFSET(Pairings!$C$2,($A40-1)*gamesPerRound,0,gamesPerRound,3),3,FALSE),"")</f>
        <v/>
      </c>
      <c r="F40" s="26" t="str">
        <f t="shared" si="0"/>
        <v/>
      </c>
      <c r="G40" s="26" t="str">
        <f t="shared" si="1"/>
        <v/>
      </c>
      <c r="H40" s="79" t="str">
        <f ca="1">IF(OR(MOD(ROW(B40)-1,gamesPerRound)=1,B40="",ISNA(MATCH(B40,OFFSET($B$1,1+($A40-1)*gamesPerRound,0):B39,0))),"","duplicate result")</f>
        <v/>
      </c>
    </row>
    <row r="41" spans="1:8" x14ac:dyDescent="0.3">
      <c r="A41" s="26">
        <f>Pairings!B41</f>
        <v>2</v>
      </c>
      <c r="B41" s="63"/>
      <c r="C41" s="28"/>
      <c r="D41" s="26" t="str">
        <f ca="1">IF($B41&gt;0,VLOOKUP($B41,OFFSET(Pairings!$C$2,($A41-1)*gamesPerRound,0,gamesPerRound,3),2,FALSE),"")</f>
        <v/>
      </c>
      <c r="E41" s="26" t="str">
        <f ca="1">IF($B41&gt;0,VLOOKUP($B41,OFFSET(Pairings!$C$2,($A41-1)*gamesPerRound,0,gamesPerRound,3),3,FALSE),"")</f>
        <v/>
      </c>
      <c r="F41" s="26" t="str">
        <f t="shared" si="0"/>
        <v/>
      </c>
      <c r="G41" s="26" t="str">
        <f t="shared" si="1"/>
        <v/>
      </c>
      <c r="H41" s="79" t="str">
        <f ca="1">IF(OR(MOD(ROW(B41)-1,gamesPerRound)=1,B41="",ISNA(MATCH(B41,OFFSET($B$1,1+($A41-1)*gamesPerRound,0):B40,0))),"","duplicate result")</f>
        <v/>
      </c>
    </row>
    <row r="42" spans="1:8" x14ac:dyDescent="0.3">
      <c r="A42" s="26">
        <f>Pairings!B42</f>
        <v>2</v>
      </c>
      <c r="B42" s="63"/>
      <c r="C42" s="28"/>
      <c r="D42" s="26" t="str">
        <f ca="1">IF($B42&gt;0,VLOOKUP($B42,OFFSET(Pairings!$C$2,($A42-1)*gamesPerRound,0,gamesPerRound,3),2,FALSE),"")</f>
        <v/>
      </c>
      <c r="E42" s="26" t="str">
        <f ca="1">IF($B42&gt;0,VLOOKUP($B42,OFFSET(Pairings!$C$2,($A42-1)*gamesPerRound,0,gamesPerRound,3),3,FALSE),"")</f>
        <v/>
      </c>
      <c r="F42" s="26" t="str">
        <f t="shared" si="0"/>
        <v/>
      </c>
      <c r="G42" s="26" t="str">
        <f t="shared" si="1"/>
        <v/>
      </c>
      <c r="H42" s="79" t="str">
        <f ca="1">IF(OR(MOD(ROW(B42)-1,gamesPerRound)=1,B42="",ISNA(MATCH(B42,OFFSET($B$1,1+($A42-1)*gamesPerRound,0):B41,0))),"","duplicate result")</f>
        <v/>
      </c>
    </row>
    <row r="43" spans="1:8" x14ac:dyDescent="0.3">
      <c r="A43" s="26">
        <f>Pairings!B43</f>
        <v>2</v>
      </c>
      <c r="B43" s="63"/>
      <c r="C43" s="28"/>
      <c r="D43" s="26" t="str">
        <f ca="1">IF($B43&gt;0,VLOOKUP($B43,OFFSET(Pairings!$C$2,($A43-1)*gamesPerRound,0,gamesPerRound,3),2,FALSE),"")</f>
        <v/>
      </c>
      <c r="E43" s="26" t="str">
        <f ca="1">IF($B43&gt;0,VLOOKUP($B43,OFFSET(Pairings!$C$2,($A43-1)*gamesPerRound,0,gamesPerRound,3),3,FALSE),"")</f>
        <v/>
      </c>
      <c r="F43" s="26" t="str">
        <f t="shared" si="0"/>
        <v/>
      </c>
      <c r="G43" s="26" t="str">
        <f t="shared" si="1"/>
        <v/>
      </c>
      <c r="H43" s="79" t="str">
        <f ca="1">IF(OR(MOD(ROW(B43)-1,gamesPerRound)=1,B43="",ISNA(MATCH(B43,OFFSET($B$1,1+($A43-1)*gamesPerRound,0):B42,0))),"","duplicate result")</f>
        <v/>
      </c>
    </row>
    <row r="44" spans="1:8" x14ac:dyDescent="0.3">
      <c r="A44" s="26">
        <f>Pairings!B44</f>
        <v>2</v>
      </c>
      <c r="B44" s="63"/>
      <c r="C44" s="28"/>
      <c r="D44" s="26" t="str">
        <f ca="1">IF($B44&gt;0,VLOOKUP($B44,OFFSET(Pairings!$C$2,($A44-1)*gamesPerRound,0,gamesPerRound,3),2,FALSE),"")</f>
        <v/>
      </c>
      <c r="E44" s="26" t="str">
        <f ca="1">IF($B44&gt;0,VLOOKUP($B44,OFFSET(Pairings!$C$2,($A44-1)*gamesPerRound,0,gamesPerRound,3),3,FALSE),"")</f>
        <v/>
      </c>
      <c r="F44" s="26" t="str">
        <f t="shared" si="0"/>
        <v/>
      </c>
      <c r="G44" s="26" t="str">
        <f t="shared" si="1"/>
        <v/>
      </c>
      <c r="H44" s="79" t="str">
        <f ca="1">IF(OR(MOD(ROW(B44)-1,gamesPerRound)=1,B44="",ISNA(MATCH(B44,OFFSET($B$1,1+($A44-1)*gamesPerRound,0):B43,0))),"","duplicate result")</f>
        <v/>
      </c>
    </row>
    <row r="45" spans="1:8" x14ac:dyDescent="0.3">
      <c r="A45" s="26">
        <f>Pairings!B45</f>
        <v>2</v>
      </c>
      <c r="B45" s="63"/>
      <c r="C45" s="28"/>
      <c r="D45" s="26" t="str">
        <f ca="1">IF($B45&gt;0,VLOOKUP($B45,OFFSET(Pairings!$C$2,($A45-1)*gamesPerRound,0,gamesPerRound,3),2,FALSE),"")</f>
        <v/>
      </c>
      <c r="E45" s="26" t="str">
        <f ca="1">IF($B45&gt;0,VLOOKUP($B45,OFFSET(Pairings!$C$2,($A45-1)*gamesPerRound,0,gamesPerRound,3),3,FALSE),"")</f>
        <v/>
      </c>
      <c r="F45" s="26" t="str">
        <f t="shared" si="0"/>
        <v/>
      </c>
      <c r="G45" s="26" t="str">
        <f t="shared" si="1"/>
        <v/>
      </c>
      <c r="H45" s="79" t="str">
        <f ca="1">IF(OR(MOD(ROW(B45)-1,gamesPerRound)=1,B45="",ISNA(MATCH(B45,OFFSET($B$1,1+($A45-1)*gamesPerRound,0):B44,0))),"","duplicate result")</f>
        <v/>
      </c>
    </row>
    <row r="46" spans="1:8" x14ac:dyDescent="0.3">
      <c r="A46" s="26">
        <f>Pairings!B46</f>
        <v>2</v>
      </c>
      <c r="B46" s="63"/>
      <c r="C46" s="28"/>
      <c r="D46" s="26" t="str">
        <f ca="1">IF($B46&gt;0,VLOOKUP($B46,OFFSET(Pairings!$C$2,($A46-1)*gamesPerRound,0,gamesPerRound,3),2,FALSE),"")</f>
        <v/>
      </c>
      <c r="E46" s="26" t="str">
        <f ca="1">IF($B46&gt;0,VLOOKUP($B46,OFFSET(Pairings!$C$2,($A46-1)*gamesPerRound,0,gamesPerRound,3),3,FALSE),"")</f>
        <v/>
      </c>
      <c r="F46" s="26" t="str">
        <f t="shared" si="0"/>
        <v/>
      </c>
      <c r="G46" s="26" t="str">
        <f t="shared" si="1"/>
        <v/>
      </c>
      <c r="H46" s="79" t="str">
        <f ca="1">IF(OR(MOD(ROW(B46)-1,gamesPerRound)=1,B46="",ISNA(MATCH(B46,OFFSET($B$1,1+($A46-1)*gamesPerRound,0):B45,0))),"","duplicate result")</f>
        <v/>
      </c>
    </row>
    <row r="47" spans="1:8" x14ac:dyDescent="0.3">
      <c r="A47" s="26">
        <f>Pairings!B47</f>
        <v>2</v>
      </c>
      <c r="B47" s="63"/>
      <c r="C47" s="28"/>
      <c r="D47" s="26" t="str">
        <f ca="1">IF($B47&gt;0,VLOOKUP($B47,OFFSET(Pairings!$C$2,($A47-1)*gamesPerRound,0,gamesPerRound,3),2,FALSE),"")</f>
        <v/>
      </c>
      <c r="E47" s="26" t="str">
        <f ca="1">IF($B47&gt;0,VLOOKUP($B47,OFFSET(Pairings!$C$2,($A47-1)*gamesPerRound,0,gamesPerRound,3),3,FALSE),"")</f>
        <v/>
      </c>
      <c r="F47" s="26" t="str">
        <f t="shared" si="0"/>
        <v/>
      </c>
      <c r="G47" s="26" t="str">
        <f t="shared" si="1"/>
        <v/>
      </c>
      <c r="H47" s="79" t="str">
        <f ca="1">IF(OR(MOD(ROW(B47)-1,gamesPerRound)=1,B47="",ISNA(MATCH(B47,OFFSET($B$1,1+($A47-1)*gamesPerRound,0):B46,0))),"","duplicate result")</f>
        <v/>
      </c>
    </row>
    <row r="48" spans="1:8" x14ac:dyDescent="0.3">
      <c r="A48" s="26">
        <f>Pairings!B48</f>
        <v>2</v>
      </c>
      <c r="B48" s="63"/>
      <c r="C48" s="28"/>
      <c r="D48" s="26" t="str">
        <f ca="1">IF($B48&gt;0,VLOOKUP($B48,OFFSET(Pairings!$C$2,($A48-1)*gamesPerRound,0,gamesPerRound,3),2,FALSE),"")</f>
        <v/>
      </c>
      <c r="E48" s="26" t="str">
        <f ca="1">IF($B48&gt;0,VLOOKUP($B48,OFFSET(Pairings!$C$2,($A48-1)*gamesPerRound,0,gamesPerRound,3),3,FALSE),"")</f>
        <v/>
      </c>
      <c r="F48" s="26" t="str">
        <f t="shared" si="0"/>
        <v/>
      </c>
      <c r="G48" s="26" t="str">
        <f t="shared" si="1"/>
        <v/>
      </c>
      <c r="H48" s="79" t="str">
        <f ca="1">IF(OR(MOD(ROW(B48)-1,gamesPerRound)=1,B48="",ISNA(MATCH(B48,OFFSET($B$1,1+($A48-1)*gamesPerRound,0):B47,0))),"","duplicate result")</f>
        <v/>
      </c>
    </row>
    <row r="49" spans="1:8" x14ac:dyDescent="0.3">
      <c r="A49" s="26">
        <f>Pairings!B49</f>
        <v>2</v>
      </c>
      <c r="B49" s="63"/>
      <c r="C49" s="28"/>
      <c r="D49" s="26" t="str">
        <f ca="1">IF($B49&gt;0,VLOOKUP($B49,OFFSET(Pairings!$C$2,($A49-1)*gamesPerRound,0,gamesPerRound,3),2,FALSE),"")</f>
        <v/>
      </c>
      <c r="E49" s="26" t="str">
        <f ca="1">IF($B49&gt;0,VLOOKUP($B49,OFFSET(Pairings!$C$2,($A49-1)*gamesPerRound,0,gamesPerRound,3),3,FALSE),"")</f>
        <v/>
      </c>
      <c r="F49" s="26" t="str">
        <f t="shared" si="0"/>
        <v/>
      </c>
      <c r="G49" s="26" t="str">
        <f t="shared" si="1"/>
        <v/>
      </c>
      <c r="H49" s="79" t="str">
        <f ca="1">IF(OR(MOD(ROW(B49)-1,gamesPerRound)=1,B49="",ISNA(MATCH(B49,OFFSET($B$1,1+($A49-1)*gamesPerRound,0):B48,0))),"","duplicate result")</f>
        <v/>
      </c>
    </row>
    <row r="50" spans="1:8" x14ac:dyDescent="0.3">
      <c r="A50" s="26">
        <f>Pairings!B50</f>
        <v>2</v>
      </c>
      <c r="B50" s="63"/>
      <c r="C50" s="28"/>
      <c r="D50" s="26" t="str">
        <f ca="1">IF($B50&gt;0,VLOOKUP($B50,OFFSET(Pairings!$C$2,($A50-1)*gamesPerRound,0,gamesPerRound,3),2,FALSE),"")</f>
        <v/>
      </c>
      <c r="E50" s="26" t="str">
        <f ca="1">IF($B50&gt;0,VLOOKUP($B50,OFFSET(Pairings!$C$2,($A50-1)*gamesPerRound,0,gamesPerRound,3),3,FALSE),"")</f>
        <v/>
      </c>
      <c r="F50" s="26" t="str">
        <f t="shared" si="0"/>
        <v/>
      </c>
      <c r="G50" s="26" t="str">
        <f t="shared" si="1"/>
        <v/>
      </c>
      <c r="H50" s="79" t="str">
        <f ca="1">IF(OR(MOD(ROW(B50)-1,gamesPerRound)=1,B50="",ISNA(MATCH(B50,OFFSET($B$1,1+($A50-1)*gamesPerRound,0):B49,0))),"","duplicate result")</f>
        <v/>
      </c>
    </row>
    <row r="51" spans="1:8" x14ac:dyDescent="0.3">
      <c r="A51" s="26">
        <f>Pairings!B51</f>
        <v>2</v>
      </c>
      <c r="B51" s="63"/>
      <c r="C51" s="28"/>
      <c r="D51" s="26" t="str">
        <f ca="1">IF($B51&gt;0,VLOOKUP($B51,OFFSET(Pairings!$C$2,($A51-1)*gamesPerRound,0,gamesPerRound,3),2,FALSE),"")</f>
        <v/>
      </c>
      <c r="E51" s="26" t="str">
        <f ca="1">IF($B51&gt;0,VLOOKUP($B51,OFFSET(Pairings!$C$2,($A51-1)*gamesPerRound,0,gamesPerRound,3),3,FALSE),"")</f>
        <v/>
      </c>
      <c r="F51" s="26" t="str">
        <f t="shared" si="0"/>
        <v/>
      </c>
      <c r="G51" s="26" t="str">
        <f t="shared" si="1"/>
        <v/>
      </c>
      <c r="H51" s="79" t="str">
        <f ca="1">IF(OR(MOD(ROW(B51)-1,gamesPerRound)=1,B51="",ISNA(MATCH(B51,OFFSET($B$1,1+($A51-1)*gamesPerRound,0):B50,0))),"","duplicate result")</f>
        <v/>
      </c>
    </row>
    <row r="52" spans="1:8" x14ac:dyDescent="0.3">
      <c r="A52" s="26">
        <f>Pairings!B52</f>
        <v>2</v>
      </c>
      <c r="B52" s="63"/>
      <c r="C52" s="28"/>
      <c r="D52" s="26" t="str">
        <f ca="1">IF($B52&gt;0,VLOOKUP($B52,OFFSET(Pairings!$C$2,($A52-1)*gamesPerRound,0,gamesPerRound,3),2,FALSE),"")</f>
        <v/>
      </c>
      <c r="E52" s="26" t="str">
        <f ca="1">IF($B52&gt;0,VLOOKUP($B52,OFFSET(Pairings!$C$2,($A52-1)*gamesPerRound,0,gamesPerRound,3),3,FALSE),"")</f>
        <v/>
      </c>
      <c r="F52" s="26" t="str">
        <f t="shared" si="0"/>
        <v/>
      </c>
      <c r="G52" s="26" t="str">
        <f t="shared" si="1"/>
        <v/>
      </c>
      <c r="H52" s="79" t="str">
        <f ca="1">IF(OR(MOD(ROW(B52)-1,gamesPerRound)=1,B52="",ISNA(MATCH(B52,OFFSET($B$1,1+($A52-1)*gamesPerRound,0):B51,0))),"","duplicate result")</f>
        <v/>
      </c>
    </row>
    <row r="53" spans="1:8" x14ac:dyDescent="0.3">
      <c r="A53" s="26">
        <f>Pairings!B53</f>
        <v>2</v>
      </c>
      <c r="B53" s="63"/>
      <c r="C53" s="28"/>
      <c r="D53" s="26" t="str">
        <f ca="1">IF($B53&gt;0,VLOOKUP($B53,OFFSET(Pairings!$C$2,($A53-1)*gamesPerRound,0,gamesPerRound,3),2,FALSE),"")</f>
        <v/>
      </c>
      <c r="E53" s="26" t="str">
        <f ca="1">IF($B53&gt;0,VLOOKUP($B53,OFFSET(Pairings!$C$2,($A53-1)*gamesPerRound,0,gamesPerRound,3),3,FALSE),"")</f>
        <v/>
      </c>
      <c r="F53" s="26" t="str">
        <f t="shared" si="0"/>
        <v/>
      </c>
      <c r="G53" s="26" t="str">
        <f t="shared" si="1"/>
        <v/>
      </c>
      <c r="H53" s="79" t="str">
        <f ca="1">IF(OR(MOD(ROW(B53)-1,gamesPerRound)=1,B53="",ISNA(MATCH(B53,OFFSET($B$1,1+($A53-1)*gamesPerRound,0):B52,0))),"","duplicate result")</f>
        <v/>
      </c>
    </row>
    <row r="54" spans="1:8" x14ac:dyDescent="0.3">
      <c r="A54" s="26">
        <f>Pairings!B54</f>
        <v>2</v>
      </c>
      <c r="B54" s="63"/>
      <c r="C54" s="28"/>
      <c r="D54" s="26" t="str">
        <f ca="1">IF($B54&gt;0,VLOOKUP($B54,OFFSET(Pairings!$C$2,($A54-1)*gamesPerRound,0,gamesPerRound,3),2,FALSE),"")</f>
        <v/>
      </c>
      <c r="E54" s="26" t="str">
        <f ca="1">IF($B54&gt;0,VLOOKUP($B54,OFFSET(Pairings!$C$2,($A54-1)*gamesPerRound,0,gamesPerRound,3),3,FALSE),"")</f>
        <v/>
      </c>
      <c r="F54" s="26" t="str">
        <f t="shared" si="0"/>
        <v/>
      </c>
      <c r="G54" s="26" t="str">
        <f t="shared" si="1"/>
        <v/>
      </c>
      <c r="H54" s="79" t="str">
        <f ca="1">IF(OR(MOD(ROW(B54)-1,gamesPerRound)=1,B54="",ISNA(MATCH(B54,OFFSET($B$1,1+($A54-1)*gamesPerRound,0):B53,0))),"","duplicate result")</f>
        <v/>
      </c>
    </row>
    <row r="55" spans="1:8" x14ac:dyDescent="0.3">
      <c r="A55" s="26">
        <f>Pairings!B55</f>
        <v>2</v>
      </c>
      <c r="B55" s="63"/>
      <c r="C55" s="28"/>
      <c r="D55" s="26" t="str">
        <f ca="1">IF($B55&gt;0,VLOOKUP($B55,OFFSET(Pairings!$C$2,($A55-1)*gamesPerRound,0,gamesPerRound,3),2,FALSE),"")</f>
        <v/>
      </c>
      <c r="E55" s="26" t="str">
        <f ca="1">IF($B55&gt;0,VLOOKUP($B55,OFFSET(Pairings!$C$2,($A55-1)*gamesPerRound,0,gamesPerRound,3),3,FALSE),"")</f>
        <v/>
      </c>
      <c r="F55" s="26" t="str">
        <f t="shared" si="0"/>
        <v/>
      </c>
      <c r="G55" s="26" t="str">
        <f t="shared" si="1"/>
        <v/>
      </c>
      <c r="H55" s="79" t="str">
        <f ca="1">IF(OR(MOD(ROW(B55)-1,gamesPerRound)=1,B55="",ISNA(MATCH(B55,OFFSET($B$1,1+($A55-1)*gamesPerRound,0):B54,0))),"","duplicate result")</f>
        <v/>
      </c>
    </row>
    <row r="56" spans="1:8" x14ac:dyDescent="0.3">
      <c r="A56" s="26">
        <f>Pairings!B56</f>
        <v>2</v>
      </c>
      <c r="B56" s="63"/>
      <c r="C56" s="28"/>
      <c r="D56" s="26" t="str">
        <f ca="1">IF($B56&gt;0,VLOOKUP($B56,OFFSET(Pairings!$C$2,($A56-1)*gamesPerRound,0,gamesPerRound,3),2,FALSE),"")</f>
        <v/>
      </c>
      <c r="E56" s="26" t="str">
        <f ca="1">IF($B56&gt;0,VLOOKUP($B56,OFFSET(Pairings!$C$2,($A56-1)*gamesPerRound,0,gamesPerRound,3),3,FALSE),"")</f>
        <v/>
      </c>
      <c r="F56" s="26" t="str">
        <f t="shared" si="0"/>
        <v/>
      </c>
      <c r="G56" s="26" t="str">
        <f t="shared" si="1"/>
        <v/>
      </c>
      <c r="H56" s="79" t="str">
        <f ca="1">IF(OR(MOD(ROW(B56)-1,gamesPerRound)=1,B56="",ISNA(MATCH(B56,OFFSET($B$1,1+($A56-1)*gamesPerRound,0):B55,0))),"","duplicate result")</f>
        <v/>
      </c>
    </row>
    <row r="57" spans="1:8" x14ac:dyDescent="0.3">
      <c r="A57" s="26">
        <f>Pairings!B57</f>
        <v>2</v>
      </c>
      <c r="B57" s="63"/>
      <c r="C57" s="28"/>
      <c r="D57" s="26" t="str">
        <f ca="1">IF($B57&gt;0,VLOOKUP($B57,OFFSET(Pairings!$C$2,($A57-1)*gamesPerRound,0,gamesPerRound,3),2,FALSE),"")</f>
        <v/>
      </c>
      <c r="E57" s="26" t="str">
        <f ca="1">IF($B57&gt;0,VLOOKUP($B57,OFFSET(Pairings!$C$2,($A57-1)*gamesPerRound,0,gamesPerRound,3),3,FALSE),"")</f>
        <v/>
      </c>
      <c r="F57" s="26" t="str">
        <f t="shared" si="0"/>
        <v/>
      </c>
      <c r="G57" s="26" t="str">
        <f t="shared" si="1"/>
        <v/>
      </c>
      <c r="H57" s="79" t="str">
        <f ca="1">IF(OR(MOD(ROW(B57)-1,gamesPerRound)=1,B57="",ISNA(MATCH(B57,OFFSET($B$1,1+($A57-1)*gamesPerRound,0):B56,0))),"","duplicate result")</f>
        <v/>
      </c>
    </row>
    <row r="58" spans="1:8" x14ac:dyDescent="0.3">
      <c r="A58" s="26">
        <f>Pairings!B58</f>
        <v>2</v>
      </c>
      <c r="B58" s="63"/>
      <c r="C58" s="28"/>
      <c r="D58" s="26" t="str">
        <f ca="1">IF($B58&gt;0,VLOOKUP($B58,OFFSET(Pairings!$C$2,($A58-1)*gamesPerRound,0,gamesPerRound,3),2,FALSE),"")</f>
        <v/>
      </c>
      <c r="E58" s="26" t="str">
        <f ca="1">IF($B58&gt;0,VLOOKUP($B58,OFFSET(Pairings!$C$2,($A58-1)*gamesPerRound,0,gamesPerRound,3),3,FALSE),"")</f>
        <v/>
      </c>
      <c r="F58" s="26" t="str">
        <f t="shared" si="0"/>
        <v/>
      </c>
      <c r="G58" s="26" t="str">
        <f t="shared" si="1"/>
        <v/>
      </c>
      <c r="H58" s="79" t="str">
        <f ca="1">IF(OR(MOD(ROW(B58)-1,gamesPerRound)=1,B58="",ISNA(MATCH(B58,OFFSET($B$1,1+($A58-1)*gamesPerRound,0):B57,0))),"","duplicate result")</f>
        <v/>
      </c>
    </row>
    <row r="59" spans="1:8" x14ac:dyDescent="0.3">
      <c r="A59" s="26">
        <f>Pairings!B59</f>
        <v>2</v>
      </c>
      <c r="B59" s="63"/>
      <c r="C59" s="28"/>
      <c r="D59" s="26" t="str">
        <f ca="1">IF($B59&gt;0,VLOOKUP($B59,OFFSET(Pairings!$C$2,($A59-1)*gamesPerRound,0,gamesPerRound,3),2,FALSE),"")</f>
        <v/>
      </c>
      <c r="E59" s="26" t="str">
        <f ca="1">IF($B59&gt;0,VLOOKUP($B59,OFFSET(Pairings!$C$2,($A59-1)*gamesPerRound,0,gamesPerRound,3),3,FALSE),"")</f>
        <v/>
      </c>
      <c r="F59" s="26" t="str">
        <f t="shared" si="0"/>
        <v/>
      </c>
      <c r="G59" s="26" t="str">
        <f t="shared" si="1"/>
        <v/>
      </c>
      <c r="H59" s="79" t="str">
        <f ca="1">IF(OR(MOD(ROW(B59)-1,gamesPerRound)=1,B59="",ISNA(MATCH(B59,OFFSET($B$1,1+($A59-1)*gamesPerRound,0):B58,0))),"","duplicate result")</f>
        <v/>
      </c>
    </row>
    <row r="60" spans="1:8" x14ac:dyDescent="0.3">
      <c r="A60" s="26">
        <f>Pairings!B60</f>
        <v>2</v>
      </c>
      <c r="B60" s="63"/>
      <c r="C60" s="28"/>
      <c r="D60" s="26" t="str">
        <f ca="1">IF($B60&gt;0,VLOOKUP($B60,OFFSET(Pairings!$C$2,($A60-1)*gamesPerRound,0,gamesPerRound,3),2,FALSE),"")</f>
        <v/>
      </c>
      <c r="E60" s="26" t="str">
        <f ca="1">IF($B60&gt;0,VLOOKUP($B60,OFFSET(Pairings!$C$2,($A60-1)*gamesPerRound,0,gamesPerRound,3),3,FALSE),"")</f>
        <v/>
      </c>
      <c r="F60" s="26" t="str">
        <f t="shared" si="0"/>
        <v/>
      </c>
      <c r="G60" s="26" t="str">
        <f t="shared" si="1"/>
        <v/>
      </c>
      <c r="H60" s="79" t="str">
        <f ca="1">IF(OR(MOD(ROW(B60)-1,gamesPerRound)=1,B60="",ISNA(MATCH(B60,OFFSET($B$1,1+($A60-1)*gamesPerRound,0):B59,0))),"","duplicate result")</f>
        <v/>
      </c>
    </row>
    <row r="61" spans="1:8" x14ac:dyDescent="0.3">
      <c r="A61" s="26">
        <f>Pairings!B61</f>
        <v>2</v>
      </c>
      <c r="B61" s="63"/>
      <c r="C61" s="28"/>
      <c r="D61" s="26" t="str">
        <f ca="1">IF($B61&gt;0,VLOOKUP($B61,OFFSET(Pairings!$C$2,($A61-1)*gamesPerRound,0,gamesPerRound,3),2,FALSE),"")</f>
        <v/>
      </c>
      <c r="E61" s="26" t="str">
        <f ca="1">IF($B61&gt;0,VLOOKUP($B61,OFFSET(Pairings!$C$2,($A61-1)*gamesPerRound,0,gamesPerRound,3),3,FALSE),"")</f>
        <v/>
      </c>
      <c r="F61" s="26" t="str">
        <f t="shared" si="0"/>
        <v/>
      </c>
      <c r="G61" s="26" t="str">
        <f t="shared" si="1"/>
        <v/>
      </c>
      <c r="H61" s="79" t="str">
        <f ca="1">IF(OR(MOD(ROW(B61)-1,gamesPerRound)=1,B61="",ISNA(MATCH(B61,OFFSET($B$1,1+($A61-1)*gamesPerRound,0):B60,0))),"","duplicate result")</f>
        <v/>
      </c>
    </row>
    <row r="62" spans="1:8" x14ac:dyDescent="0.3">
      <c r="A62" s="26" t="str">
        <f>Pairings!B62</f>
        <v/>
      </c>
      <c r="B62" s="63"/>
      <c r="C62" s="28"/>
      <c r="D62" s="26" t="str">
        <f ca="1">IF($B62&gt;0,VLOOKUP($B62,OFFSET(Pairings!$C$2,($A62-1)*gamesPerRound,0,gamesPerRound,3),2,FALSE),"")</f>
        <v/>
      </c>
      <c r="E62" s="26" t="str">
        <f ca="1">IF($B62&gt;0,VLOOKUP($B62,OFFSET(Pairings!$C$2,($A62-1)*gamesPerRound,0,gamesPerRound,3),3,FALSE),"")</f>
        <v/>
      </c>
      <c r="F62" s="26" t="str">
        <f t="shared" si="0"/>
        <v/>
      </c>
      <c r="G62" s="26" t="str">
        <f t="shared" si="1"/>
        <v/>
      </c>
      <c r="H62" s="79" t="str">
        <f ca="1">IF(OR(MOD(ROW(B62)-1,gamesPerRound)=1,B62="",ISNA(MATCH(B62,OFFSET($B$1,1+($A62-1)*gamesPerRound,0):B61,0))),"","duplicate result")</f>
        <v/>
      </c>
    </row>
    <row r="63" spans="1:8" x14ac:dyDescent="0.3">
      <c r="A63" s="26" t="str">
        <f>Pairings!B63</f>
        <v/>
      </c>
      <c r="B63" s="63"/>
      <c r="C63" s="28"/>
      <c r="D63" s="26" t="str">
        <f ca="1">IF($B63&gt;0,VLOOKUP($B63,OFFSET(Pairings!$C$2,($A63-1)*gamesPerRound,0,gamesPerRound,3),2,FALSE),"")</f>
        <v/>
      </c>
      <c r="E63" s="26" t="str">
        <f ca="1">IF($B63&gt;0,VLOOKUP($B63,OFFSET(Pairings!$C$2,($A63-1)*gamesPerRound,0,gamesPerRound,3),3,FALSE),"")</f>
        <v/>
      </c>
      <c r="F63" s="26" t="str">
        <f t="shared" si="0"/>
        <v/>
      </c>
      <c r="G63" s="26" t="str">
        <f t="shared" si="1"/>
        <v/>
      </c>
      <c r="H63" s="79" t="str">
        <f ca="1">IF(OR(MOD(ROW(B63)-1,gamesPerRound)=1,B63="",ISNA(MATCH(B63,OFFSET($B$1,1+($A63-1)*gamesPerRound,0):B62,0))),"","duplicate result")</f>
        <v/>
      </c>
    </row>
    <row r="64" spans="1:8" x14ac:dyDescent="0.3">
      <c r="A64" s="26" t="str">
        <f>Pairings!B64</f>
        <v/>
      </c>
      <c r="B64" s="63"/>
      <c r="C64" s="28"/>
      <c r="D64" s="26" t="str">
        <f ca="1">IF($B64&gt;0,VLOOKUP($B64,OFFSET(Pairings!$C$2,($A64-1)*gamesPerRound,0,gamesPerRound,3),2,FALSE),"")</f>
        <v/>
      </c>
      <c r="E64" s="26" t="str">
        <f ca="1">IF($B64&gt;0,VLOOKUP($B64,OFFSET(Pairings!$C$2,($A64-1)*gamesPerRound,0,gamesPerRound,3),3,FALSE),"")</f>
        <v/>
      </c>
      <c r="F64" s="26" t="str">
        <f t="shared" si="0"/>
        <v/>
      </c>
      <c r="G64" s="26" t="str">
        <f t="shared" si="1"/>
        <v/>
      </c>
      <c r="H64" s="79" t="str">
        <f ca="1">IF(OR(MOD(ROW(B64)-1,gamesPerRound)=1,B64="",ISNA(MATCH(B64,OFFSET($B$1,1+($A64-1)*gamesPerRound,0):B63,0))),"","duplicate result")</f>
        <v/>
      </c>
    </row>
    <row r="65" spans="1:8" x14ac:dyDescent="0.3">
      <c r="A65" s="26" t="str">
        <f>Pairings!B65</f>
        <v/>
      </c>
      <c r="B65" s="63"/>
      <c r="C65" s="28"/>
      <c r="D65" s="26" t="str">
        <f ca="1">IF($B65&gt;0,VLOOKUP($B65,OFFSET(Pairings!$C$2,($A65-1)*gamesPerRound,0,gamesPerRound,3),2,FALSE),"")</f>
        <v/>
      </c>
      <c r="E65" s="26" t="str">
        <f ca="1">IF($B65&gt;0,VLOOKUP($B65,OFFSET(Pairings!$C$2,($A65-1)*gamesPerRound,0,gamesPerRound,3),3,FALSE),"")</f>
        <v/>
      </c>
      <c r="F65" s="26" t="str">
        <f t="shared" si="0"/>
        <v/>
      </c>
      <c r="G65" s="26" t="str">
        <f t="shared" si="1"/>
        <v/>
      </c>
      <c r="H65" s="79" t="str">
        <f ca="1">IF(OR(MOD(ROW(B65)-1,gamesPerRound)=1,B65="",ISNA(MATCH(B65,OFFSET($B$1,1+($A65-1)*gamesPerRound,0):B64,0))),"","duplicate result")</f>
        <v/>
      </c>
    </row>
    <row r="66" spans="1:8" x14ac:dyDescent="0.3">
      <c r="A66" s="26" t="str">
        <f>Pairings!B66</f>
        <v/>
      </c>
      <c r="B66" s="63"/>
      <c r="C66" s="28"/>
      <c r="D66" s="26" t="str">
        <f ca="1">IF($B66&gt;0,VLOOKUP($B66,OFFSET(Pairings!$C$2,($A66-1)*gamesPerRound,0,gamesPerRound,3),2,FALSE),"")</f>
        <v/>
      </c>
      <c r="E66" s="26" t="str">
        <f ca="1">IF($B66&gt;0,VLOOKUP($B66,OFFSET(Pairings!$C$2,($A66-1)*gamesPerRound,0,gamesPerRound,3),3,FALSE),"")</f>
        <v/>
      </c>
      <c r="F66" s="26" t="str">
        <f t="shared" ref="F66:F129" si="2">IF(C66="","",IF(C66="n",0,IF(C66="d",0.5,C66)))</f>
        <v/>
      </c>
      <c r="G66" s="26" t="str">
        <f t="shared" ref="G66:G129" si="3">IF(C66="","",IF(C66="n",0,1-F66))</f>
        <v/>
      </c>
      <c r="H66" s="79" t="str">
        <f ca="1">IF(OR(MOD(ROW(B66)-1,gamesPerRound)=1,B66="",ISNA(MATCH(B66,OFFSET($B$1,1+($A66-1)*gamesPerRound,0):B65,0))),"","duplicate result")</f>
        <v/>
      </c>
    </row>
    <row r="67" spans="1:8" x14ac:dyDescent="0.3">
      <c r="A67" s="26" t="str">
        <f>Pairings!B67</f>
        <v/>
      </c>
      <c r="B67" s="63"/>
      <c r="C67" s="28"/>
      <c r="D67" s="26" t="str">
        <f ca="1">IF($B67&gt;0,VLOOKUP($B67,OFFSET(Pairings!$C$2,($A67-1)*gamesPerRound,0,gamesPerRound,3),2,FALSE),"")</f>
        <v/>
      </c>
      <c r="E67" s="26" t="str">
        <f ca="1">IF($B67&gt;0,VLOOKUP($B67,OFFSET(Pairings!$C$2,($A67-1)*gamesPerRound,0,gamesPerRound,3),3,FALSE),"")</f>
        <v/>
      </c>
      <c r="F67" s="26" t="str">
        <f t="shared" si="2"/>
        <v/>
      </c>
      <c r="G67" s="26" t="str">
        <f t="shared" si="3"/>
        <v/>
      </c>
      <c r="H67" s="79" t="str">
        <f ca="1">IF(OR(MOD(ROW(B67)-1,gamesPerRound)=1,B67="",ISNA(MATCH(B67,OFFSET($B$1,1+($A67-1)*gamesPerRound,0):B66,0))),"","duplicate result")</f>
        <v/>
      </c>
    </row>
    <row r="68" spans="1:8" x14ac:dyDescent="0.3">
      <c r="A68" s="26" t="str">
        <f>Pairings!B68</f>
        <v/>
      </c>
      <c r="B68" s="63"/>
      <c r="C68" s="28"/>
      <c r="D68" s="26" t="str">
        <f ca="1">IF($B68&gt;0,VLOOKUP($B68,OFFSET(Pairings!$C$2,($A68-1)*gamesPerRound,0,gamesPerRound,3),2,FALSE),"")</f>
        <v/>
      </c>
      <c r="E68" s="26" t="str">
        <f ca="1">IF($B68&gt;0,VLOOKUP($B68,OFFSET(Pairings!$C$2,($A68-1)*gamesPerRound,0,gamesPerRound,3),3,FALSE),"")</f>
        <v/>
      </c>
      <c r="F68" s="26" t="str">
        <f t="shared" si="2"/>
        <v/>
      </c>
      <c r="G68" s="26" t="str">
        <f t="shared" si="3"/>
        <v/>
      </c>
      <c r="H68" s="79" t="str">
        <f ca="1">IF(OR(MOD(ROW(B68)-1,gamesPerRound)=1,B68="",ISNA(MATCH(B68,OFFSET($B$1,1+($A68-1)*gamesPerRound,0):B67,0))),"","duplicate result")</f>
        <v/>
      </c>
    </row>
    <row r="69" spans="1:8" x14ac:dyDescent="0.3">
      <c r="A69" s="26" t="str">
        <f>Pairings!B69</f>
        <v/>
      </c>
      <c r="B69" s="63"/>
      <c r="C69" s="28"/>
      <c r="D69" s="26" t="str">
        <f ca="1">IF($B69&gt;0,VLOOKUP($B69,OFFSET(Pairings!$C$2,($A69-1)*gamesPerRound,0,gamesPerRound,3),2,FALSE),"")</f>
        <v/>
      </c>
      <c r="E69" s="26" t="str">
        <f ca="1">IF($B69&gt;0,VLOOKUP($B69,OFFSET(Pairings!$C$2,($A69-1)*gamesPerRound,0,gamesPerRound,3),3,FALSE),"")</f>
        <v/>
      </c>
      <c r="F69" s="26" t="str">
        <f t="shared" si="2"/>
        <v/>
      </c>
      <c r="G69" s="26" t="str">
        <f t="shared" si="3"/>
        <v/>
      </c>
      <c r="H69" s="79" t="str">
        <f ca="1">IF(OR(MOD(ROW(B69)-1,gamesPerRound)=1,B69="",ISNA(MATCH(B69,OFFSET($B$1,1+($A69-1)*gamesPerRound,0):B68,0))),"","duplicate result")</f>
        <v/>
      </c>
    </row>
    <row r="70" spans="1:8" x14ac:dyDescent="0.3">
      <c r="A70" s="26" t="str">
        <f>Pairings!B70</f>
        <v/>
      </c>
      <c r="B70" s="63"/>
      <c r="C70" s="28"/>
      <c r="D70" s="26" t="str">
        <f ca="1">IF($B70&gt;0,VLOOKUP($B70,OFFSET(Pairings!$C$2,($A70-1)*gamesPerRound,0,gamesPerRound,3),2,FALSE),"")</f>
        <v/>
      </c>
      <c r="E70" s="26" t="str">
        <f ca="1">IF($B70&gt;0,VLOOKUP($B70,OFFSET(Pairings!$C$2,($A70-1)*gamesPerRound,0,gamesPerRound,3),3,FALSE),"")</f>
        <v/>
      </c>
      <c r="F70" s="26" t="str">
        <f t="shared" si="2"/>
        <v/>
      </c>
      <c r="G70" s="26" t="str">
        <f t="shared" si="3"/>
        <v/>
      </c>
      <c r="H70" s="79" t="str">
        <f ca="1">IF(OR(MOD(ROW(B70)-1,gamesPerRound)=1,B70="",ISNA(MATCH(B70,OFFSET($B$1,1+($A70-1)*gamesPerRound,0):B69,0))),"","duplicate result")</f>
        <v/>
      </c>
    </row>
    <row r="71" spans="1:8" x14ac:dyDescent="0.3">
      <c r="A71" s="26" t="str">
        <f>Pairings!B71</f>
        <v/>
      </c>
      <c r="B71" s="63"/>
      <c r="C71" s="28"/>
      <c r="D71" s="26" t="str">
        <f ca="1">IF($B71&gt;0,VLOOKUP($B71,OFFSET(Pairings!$C$2,($A71-1)*gamesPerRound,0,gamesPerRound,3),2,FALSE),"")</f>
        <v/>
      </c>
      <c r="E71" s="26" t="str">
        <f ca="1">IF($B71&gt;0,VLOOKUP($B71,OFFSET(Pairings!$C$2,($A71-1)*gamesPerRound,0,gamesPerRound,3),3,FALSE),"")</f>
        <v/>
      </c>
      <c r="F71" s="26" t="str">
        <f t="shared" si="2"/>
        <v/>
      </c>
      <c r="G71" s="26" t="str">
        <f t="shared" si="3"/>
        <v/>
      </c>
      <c r="H71" s="79" t="str">
        <f ca="1">IF(OR(MOD(ROW(B71)-1,gamesPerRound)=1,B71="",ISNA(MATCH(B71,OFFSET($B$1,1+($A71-1)*gamesPerRound,0):B70,0))),"","duplicate result")</f>
        <v/>
      </c>
    </row>
    <row r="72" spans="1:8" x14ac:dyDescent="0.3">
      <c r="A72" s="26" t="str">
        <f>Pairings!B72</f>
        <v/>
      </c>
      <c r="B72" s="63"/>
      <c r="C72" s="28"/>
      <c r="D72" s="26" t="str">
        <f ca="1">IF($B72&gt;0,VLOOKUP($B72,OFFSET(Pairings!$C$2,($A72-1)*gamesPerRound,0,gamesPerRound,3),2,FALSE),"")</f>
        <v/>
      </c>
      <c r="E72" s="26" t="str">
        <f ca="1">IF($B72&gt;0,VLOOKUP($B72,OFFSET(Pairings!$C$2,($A72-1)*gamesPerRound,0,gamesPerRound,3),3,FALSE),"")</f>
        <v/>
      </c>
      <c r="F72" s="26" t="str">
        <f t="shared" si="2"/>
        <v/>
      </c>
      <c r="G72" s="26" t="str">
        <f t="shared" si="3"/>
        <v/>
      </c>
      <c r="H72" s="79" t="str">
        <f ca="1">IF(OR(MOD(ROW(B72)-1,gamesPerRound)=1,B72="",ISNA(MATCH(B72,OFFSET($B$1,1+($A72-1)*gamesPerRound,0):B71,0))),"","duplicate result")</f>
        <v/>
      </c>
    </row>
    <row r="73" spans="1:8" x14ac:dyDescent="0.3">
      <c r="A73" s="26" t="str">
        <f>Pairings!B73</f>
        <v/>
      </c>
      <c r="B73" s="63"/>
      <c r="C73" s="28"/>
      <c r="D73" s="26" t="str">
        <f ca="1">IF($B73&gt;0,VLOOKUP($B73,OFFSET(Pairings!$C$2,($A73-1)*gamesPerRound,0,gamesPerRound,3),2,FALSE),"")</f>
        <v/>
      </c>
      <c r="E73" s="26" t="str">
        <f ca="1">IF($B73&gt;0,VLOOKUP($B73,OFFSET(Pairings!$C$2,($A73-1)*gamesPerRound,0,gamesPerRound,3),3,FALSE),"")</f>
        <v/>
      </c>
      <c r="F73" s="26" t="str">
        <f t="shared" si="2"/>
        <v/>
      </c>
      <c r="G73" s="26" t="str">
        <f t="shared" si="3"/>
        <v/>
      </c>
      <c r="H73" s="79" t="str">
        <f ca="1">IF(OR(MOD(ROW(B73)-1,gamesPerRound)=1,B73="",ISNA(MATCH(B73,OFFSET($B$1,1+($A73-1)*gamesPerRound,0):B72,0))),"","duplicate result")</f>
        <v/>
      </c>
    </row>
    <row r="74" spans="1:8" x14ac:dyDescent="0.3">
      <c r="A74" s="26" t="str">
        <f>Pairings!B74</f>
        <v/>
      </c>
      <c r="B74" s="63"/>
      <c r="C74" s="28"/>
      <c r="D74" s="26" t="str">
        <f ca="1">IF($B74&gt;0,VLOOKUP($B74,OFFSET(Pairings!$C$2,($A74-1)*gamesPerRound,0,gamesPerRound,3),2,FALSE),"")</f>
        <v/>
      </c>
      <c r="E74" s="26" t="str">
        <f ca="1">IF($B74&gt;0,VLOOKUP($B74,OFFSET(Pairings!$C$2,($A74-1)*gamesPerRound,0,gamesPerRound,3),3,FALSE),"")</f>
        <v/>
      </c>
      <c r="F74" s="26" t="str">
        <f t="shared" si="2"/>
        <v/>
      </c>
      <c r="G74" s="26" t="str">
        <f t="shared" si="3"/>
        <v/>
      </c>
      <c r="H74" s="79" t="str">
        <f ca="1">IF(OR(MOD(ROW(B74)-1,gamesPerRound)=1,B74="",ISNA(MATCH(B74,OFFSET($B$1,1+($A74-1)*gamesPerRound,0):B73,0))),"","duplicate result")</f>
        <v/>
      </c>
    </row>
    <row r="75" spans="1:8" x14ac:dyDescent="0.3">
      <c r="A75" s="26" t="str">
        <f>Pairings!B75</f>
        <v/>
      </c>
      <c r="B75" s="63"/>
      <c r="C75" s="28"/>
      <c r="D75" s="26" t="str">
        <f ca="1">IF($B75&gt;0,VLOOKUP($B75,OFFSET(Pairings!$C$2,($A75-1)*gamesPerRound,0,gamesPerRound,3),2,FALSE),"")</f>
        <v/>
      </c>
      <c r="E75" s="26" t="str">
        <f ca="1">IF($B75&gt;0,VLOOKUP($B75,OFFSET(Pairings!$C$2,($A75-1)*gamesPerRound,0,gamesPerRound,3),3,FALSE),"")</f>
        <v/>
      </c>
      <c r="F75" s="26" t="str">
        <f t="shared" si="2"/>
        <v/>
      </c>
      <c r="G75" s="26" t="str">
        <f t="shared" si="3"/>
        <v/>
      </c>
      <c r="H75" s="79" t="str">
        <f ca="1">IF(OR(MOD(ROW(B75)-1,gamesPerRound)=1,B75="",ISNA(MATCH(B75,OFFSET($B$1,1+($A75-1)*gamesPerRound,0):B74,0))),"","duplicate result")</f>
        <v/>
      </c>
    </row>
    <row r="76" spans="1:8" x14ac:dyDescent="0.3">
      <c r="A76" s="26" t="str">
        <f>Pairings!B76</f>
        <v/>
      </c>
      <c r="B76" s="63"/>
      <c r="C76" s="28"/>
      <c r="D76" s="26" t="str">
        <f ca="1">IF($B76&gt;0,VLOOKUP($B76,OFFSET(Pairings!$C$2,($A76-1)*gamesPerRound,0,gamesPerRound,3),2,FALSE),"")</f>
        <v/>
      </c>
      <c r="E76" s="26" t="str">
        <f ca="1">IF($B76&gt;0,VLOOKUP($B76,OFFSET(Pairings!$C$2,($A76-1)*gamesPerRound,0,gamesPerRound,3),3,FALSE),"")</f>
        <v/>
      </c>
      <c r="F76" s="26" t="str">
        <f t="shared" si="2"/>
        <v/>
      </c>
      <c r="G76" s="26" t="str">
        <f t="shared" si="3"/>
        <v/>
      </c>
      <c r="H76" s="79" t="str">
        <f ca="1">IF(OR(MOD(ROW(B76)-1,gamesPerRound)=1,B76="",ISNA(MATCH(B76,OFFSET($B$1,1+($A76-1)*gamesPerRound,0):B75,0))),"","duplicate result")</f>
        <v/>
      </c>
    </row>
    <row r="77" spans="1:8" x14ac:dyDescent="0.3">
      <c r="A77" s="26" t="str">
        <f>Pairings!B77</f>
        <v/>
      </c>
      <c r="B77" s="63"/>
      <c r="C77" s="28"/>
      <c r="D77" s="26" t="str">
        <f ca="1">IF($B77&gt;0,VLOOKUP($B77,OFFSET(Pairings!$C$2,($A77-1)*gamesPerRound,0,gamesPerRound,3),2,FALSE),"")</f>
        <v/>
      </c>
      <c r="E77" s="26" t="str">
        <f ca="1">IF($B77&gt;0,VLOOKUP($B77,OFFSET(Pairings!$C$2,($A77-1)*gamesPerRound,0,gamesPerRound,3),3,FALSE),"")</f>
        <v/>
      </c>
      <c r="F77" s="26" t="str">
        <f t="shared" si="2"/>
        <v/>
      </c>
      <c r="G77" s="26" t="str">
        <f t="shared" si="3"/>
        <v/>
      </c>
      <c r="H77" s="79" t="str">
        <f ca="1">IF(OR(MOD(ROW(B77)-1,gamesPerRound)=1,B77="",ISNA(MATCH(B77,OFFSET($B$1,1+($A77-1)*gamesPerRound,0):B76,0))),"","duplicate result")</f>
        <v/>
      </c>
    </row>
    <row r="78" spans="1:8" x14ac:dyDescent="0.3">
      <c r="A78" s="26" t="str">
        <f>Pairings!B78</f>
        <v/>
      </c>
      <c r="B78" s="63"/>
      <c r="C78" s="28"/>
      <c r="D78" s="26" t="str">
        <f ca="1">IF($B78&gt;0,VLOOKUP($B78,OFFSET(Pairings!$C$2,($A78-1)*gamesPerRound,0,gamesPerRound,3),2,FALSE),"")</f>
        <v/>
      </c>
      <c r="E78" s="26" t="str">
        <f ca="1">IF($B78&gt;0,VLOOKUP($B78,OFFSET(Pairings!$C$2,($A78-1)*gamesPerRound,0,gamesPerRound,3),3,FALSE),"")</f>
        <v/>
      </c>
      <c r="F78" s="26" t="str">
        <f t="shared" si="2"/>
        <v/>
      </c>
      <c r="G78" s="26" t="str">
        <f t="shared" si="3"/>
        <v/>
      </c>
      <c r="H78" s="79" t="str">
        <f ca="1">IF(OR(MOD(ROW(B78)-1,gamesPerRound)=1,B78="",ISNA(MATCH(B78,OFFSET($B$1,1+($A78-1)*gamesPerRound,0):B77,0))),"","duplicate result")</f>
        <v/>
      </c>
    </row>
    <row r="79" spans="1:8" x14ac:dyDescent="0.3">
      <c r="A79" s="26" t="str">
        <f>Pairings!B79</f>
        <v/>
      </c>
      <c r="B79" s="63"/>
      <c r="C79" s="28"/>
      <c r="D79" s="26" t="str">
        <f ca="1">IF($B79&gt;0,VLOOKUP($B79,OFFSET(Pairings!$C$2,($A79-1)*gamesPerRound,0,gamesPerRound,3),2,FALSE),"")</f>
        <v/>
      </c>
      <c r="E79" s="26" t="str">
        <f ca="1">IF($B79&gt;0,VLOOKUP($B79,OFFSET(Pairings!$C$2,($A79-1)*gamesPerRound,0,gamesPerRound,3),3,FALSE),"")</f>
        <v/>
      </c>
      <c r="F79" s="26" t="str">
        <f t="shared" si="2"/>
        <v/>
      </c>
      <c r="G79" s="26" t="str">
        <f t="shared" si="3"/>
        <v/>
      </c>
      <c r="H79" s="79" t="str">
        <f ca="1">IF(OR(MOD(ROW(B79)-1,gamesPerRound)=1,B79="",ISNA(MATCH(B79,OFFSET($B$1,1+($A79-1)*gamesPerRound,0):B78,0))),"","duplicate result")</f>
        <v/>
      </c>
    </row>
    <row r="80" spans="1:8" x14ac:dyDescent="0.3">
      <c r="A80" s="26" t="str">
        <f>Pairings!B80</f>
        <v/>
      </c>
      <c r="B80" s="63"/>
      <c r="C80" s="28"/>
      <c r="D80" s="26" t="str">
        <f ca="1">IF($B80&gt;0,VLOOKUP($B80,OFFSET(Pairings!$C$2,($A80-1)*gamesPerRound,0,gamesPerRound,3),2,FALSE),"")</f>
        <v/>
      </c>
      <c r="E80" s="26" t="str">
        <f ca="1">IF($B80&gt;0,VLOOKUP($B80,OFFSET(Pairings!$C$2,($A80-1)*gamesPerRound,0,gamesPerRound,3),3,FALSE),"")</f>
        <v/>
      </c>
      <c r="F80" s="26" t="str">
        <f t="shared" si="2"/>
        <v/>
      </c>
      <c r="G80" s="26" t="str">
        <f t="shared" si="3"/>
        <v/>
      </c>
      <c r="H80" s="79" t="str">
        <f ca="1">IF(OR(MOD(ROW(B80)-1,gamesPerRound)=1,B80="",ISNA(MATCH(B80,OFFSET($B$1,1+($A80-1)*gamesPerRound,0):B79,0))),"","duplicate result")</f>
        <v/>
      </c>
    </row>
    <row r="81" spans="1:8" x14ac:dyDescent="0.3">
      <c r="A81" s="26" t="str">
        <f>Pairings!B81</f>
        <v/>
      </c>
      <c r="B81" s="63"/>
      <c r="C81" s="28"/>
      <c r="D81" s="26" t="str">
        <f ca="1">IF($B81&gt;0,VLOOKUP($B81,OFFSET(Pairings!$C$2,($A81-1)*gamesPerRound,0,gamesPerRound,3),2,FALSE),"")</f>
        <v/>
      </c>
      <c r="E81" s="26" t="str">
        <f ca="1">IF($B81&gt;0,VLOOKUP($B81,OFFSET(Pairings!$C$2,($A81-1)*gamesPerRound,0,gamesPerRound,3),3,FALSE),"")</f>
        <v/>
      </c>
      <c r="F81" s="26" t="str">
        <f t="shared" si="2"/>
        <v/>
      </c>
      <c r="G81" s="26" t="str">
        <f t="shared" si="3"/>
        <v/>
      </c>
      <c r="H81" s="79" t="str">
        <f ca="1">IF(OR(MOD(ROW(B81)-1,gamesPerRound)=1,B81="",ISNA(MATCH(B81,OFFSET($B$1,1+($A81-1)*gamesPerRound,0):B80,0))),"","duplicate result")</f>
        <v/>
      </c>
    </row>
    <row r="82" spans="1:8" x14ac:dyDescent="0.3">
      <c r="A82" s="26" t="str">
        <f>Pairings!B82</f>
        <v/>
      </c>
      <c r="B82" s="63"/>
      <c r="C82" s="28"/>
      <c r="D82" s="26" t="str">
        <f ca="1">IF($B82&gt;0,VLOOKUP($B82,OFFSET(Pairings!$C$2,($A82-1)*gamesPerRound,0,gamesPerRound,3),2,FALSE),"")</f>
        <v/>
      </c>
      <c r="E82" s="26" t="str">
        <f ca="1">IF($B82&gt;0,VLOOKUP($B82,OFFSET(Pairings!$C$2,($A82-1)*gamesPerRound,0,gamesPerRound,3),3,FALSE),"")</f>
        <v/>
      </c>
      <c r="F82" s="26" t="str">
        <f t="shared" si="2"/>
        <v/>
      </c>
      <c r="G82" s="26" t="str">
        <f t="shared" si="3"/>
        <v/>
      </c>
      <c r="H82" s="79" t="str">
        <f ca="1">IF(OR(MOD(ROW(B82)-1,gamesPerRound)=1,B82="",ISNA(MATCH(B82,OFFSET($B$1,1+($A82-1)*gamesPerRound,0):B81,0))),"","duplicate result")</f>
        <v/>
      </c>
    </row>
    <row r="83" spans="1:8" x14ac:dyDescent="0.3">
      <c r="A83" s="26" t="str">
        <f>Pairings!B83</f>
        <v/>
      </c>
      <c r="B83" s="63"/>
      <c r="C83" s="28"/>
      <c r="D83" s="26" t="str">
        <f ca="1">IF($B83&gt;0,VLOOKUP($B83,OFFSET(Pairings!$C$2,($A83-1)*gamesPerRound,0,gamesPerRound,3),2,FALSE),"")</f>
        <v/>
      </c>
      <c r="E83" s="26" t="str">
        <f ca="1">IF($B83&gt;0,VLOOKUP($B83,OFFSET(Pairings!$C$2,($A83-1)*gamesPerRound,0,gamesPerRound,3),3,FALSE),"")</f>
        <v/>
      </c>
      <c r="F83" s="26" t="str">
        <f t="shared" si="2"/>
        <v/>
      </c>
      <c r="G83" s="26" t="str">
        <f t="shared" si="3"/>
        <v/>
      </c>
      <c r="H83" s="79" t="str">
        <f ca="1">IF(OR(MOD(ROW(B83)-1,gamesPerRound)=1,B83="",ISNA(MATCH(B83,OFFSET($B$1,1+($A83-1)*gamesPerRound,0):B82,0))),"","duplicate result")</f>
        <v/>
      </c>
    </row>
    <row r="84" spans="1:8" x14ac:dyDescent="0.3">
      <c r="A84" s="26" t="str">
        <f>Pairings!B84</f>
        <v/>
      </c>
      <c r="B84" s="63"/>
      <c r="C84" s="28"/>
      <c r="D84" s="26" t="str">
        <f ca="1">IF($B84&gt;0,VLOOKUP($B84,OFFSET(Pairings!$C$2,($A84-1)*gamesPerRound,0,gamesPerRound,3),2,FALSE),"")</f>
        <v/>
      </c>
      <c r="E84" s="26" t="str">
        <f ca="1">IF($B84&gt;0,VLOOKUP($B84,OFFSET(Pairings!$C$2,($A84-1)*gamesPerRound,0,gamesPerRound,3),3,FALSE),"")</f>
        <v/>
      </c>
      <c r="F84" s="26" t="str">
        <f t="shared" si="2"/>
        <v/>
      </c>
      <c r="G84" s="26" t="str">
        <f t="shared" si="3"/>
        <v/>
      </c>
      <c r="H84" s="79" t="str">
        <f ca="1">IF(OR(MOD(ROW(B84)-1,gamesPerRound)=1,B84="",ISNA(MATCH(B84,OFFSET($B$1,1+($A84-1)*gamesPerRound,0):B83,0))),"","duplicate result")</f>
        <v/>
      </c>
    </row>
    <row r="85" spans="1:8" x14ac:dyDescent="0.3">
      <c r="A85" s="26" t="str">
        <f>Pairings!B85</f>
        <v/>
      </c>
      <c r="B85" s="63"/>
      <c r="C85" s="28"/>
      <c r="D85" s="26" t="str">
        <f ca="1">IF($B85&gt;0,VLOOKUP($B85,OFFSET(Pairings!$C$2,($A85-1)*gamesPerRound,0,gamesPerRound,3),2,FALSE),"")</f>
        <v/>
      </c>
      <c r="E85" s="26" t="str">
        <f ca="1">IF($B85&gt;0,VLOOKUP($B85,OFFSET(Pairings!$C$2,($A85-1)*gamesPerRound,0,gamesPerRound,3),3,FALSE),"")</f>
        <v/>
      </c>
      <c r="F85" s="26" t="str">
        <f t="shared" si="2"/>
        <v/>
      </c>
      <c r="G85" s="26" t="str">
        <f t="shared" si="3"/>
        <v/>
      </c>
      <c r="H85" s="79" t="str">
        <f ca="1">IF(OR(MOD(ROW(B85)-1,gamesPerRound)=1,B85="",ISNA(MATCH(B85,OFFSET($B$1,1+($A85-1)*gamesPerRound,0):B84,0))),"","duplicate result")</f>
        <v/>
      </c>
    </row>
    <row r="86" spans="1:8" x14ac:dyDescent="0.3">
      <c r="A86" s="26" t="str">
        <f>Pairings!B86</f>
        <v/>
      </c>
      <c r="B86" s="63"/>
      <c r="C86" s="28"/>
      <c r="D86" s="26" t="str">
        <f ca="1">IF($B86&gt;0,VLOOKUP($B86,OFFSET(Pairings!$C$2,($A86-1)*gamesPerRound,0,gamesPerRound,3),2,FALSE),"")</f>
        <v/>
      </c>
      <c r="E86" s="26" t="str">
        <f ca="1">IF($B86&gt;0,VLOOKUP($B86,OFFSET(Pairings!$C$2,($A86-1)*gamesPerRound,0,gamesPerRound,3),3,FALSE),"")</f>
        <v/>
      </c>
      <c r="F86" s="26" t="str">
        <f t="shared" si="2"/>
        <v/>
      </c>
      <c r="G86" s="26" t="str">
        <f t="shared" si="3"/>
        <v/>
      </c>
      <c r="H86" s="79" t="str">
        <f ca="1">IF(OR(MOD(ROW(B86)-1,gamesPerRound)=1,B86="",ISNA(MATCH(B86,OFFSET($B$1,1+($A86-1)*gamesPerRound,0):B85,0))),"","duplicate result")</f>
        <v/>
      </c>
    </row>
    <row r="87" spans="1:8" x14ac:dyDescent="0.3">
      <c r="A87" s="26" t="str">
        <f>Pairings!B87</f>
        <v/>
      </c>
      <c r="B87" s="63"/>
      <c r="C87" s="28"/>
      <c r="D87" s="26" t="str">
        <f ca="1">IF($B87&gt;0,VLOOKUP($B87,OFFSET(Pairings!$C$2,($A87-1)*gamesPerRound,0,gamesPerRound,3),2,FALSE),"")</f>
        <v/>
      </c>
      <c r="E87" s="26" t="str">
        <f ca="1">IF($B87&gt;0,VLOOKUP($B87,OFFSET(Pairings!$C$2,($A87-1)*gamesPerRound,0,gamesPerRound,3),3,FALSE),"")</f>
        <v/>
      </c>
      <c r="F87" s="26" t="str">
        <f t="shared" si="2"/>
        <v/>
      </c>
      <c r="G87" s="26" t="str">
        <f t="shared" si="3"/>
        <v/>
      </c>
      <c r="H87" s="79" t="str">
        <f ca="1">IF(OR(MOD(ROW(B87)-1,gamesPerRound)=1,B87="",ISNA(MATCH(B87,OFFSET($B$1,1+($A87-1)*gamesPerRound,0):B86,0))),"","duplicate result")</f>
        <v/>
      </c>
    </row>
    <row r="88" spans="1:8" x14ac:dyDescent="0.3">
      <c r="A88" s="26" t="str">
        <f>Pairings!B88</f>
        <v/>
      </c>
      <c r="B88" s="63"/>
      <c r="C88" s="28"/>
      <c r="D88" s="26" t="str">
        <f ca="1">IF($B88&gt;0,VLOOKUP($B88,OFFSET(Pairings!$C$2,($A88-1)*gamesPerRound,0,gamesPerRound,3),2,FALSE),"")</f>
        <v/>
      </c>
      <c r="E88" s="26" t="str">
        <f ca="1">IF($B88&gt;0,VLOOKUP($B88,OFFSET(Pairings!$C$2,($A88-1)*gamesPerRound,0,gamesPerRound,3),3,FALSE),"")</f>
        <v/>
      </c>
      <c r="F88" s="26" t="str">
        <f t="shared" si="2"/>
        <v/>
      </c>
      <c r="G88" s="26" t="str">
        <f t="shared" si="3"/>
        <v/>
      </c>
      <c r="H88" s="79" t="str">
        <f ca="1">IF(OR(MOD(ROW(B88)-1,gamesPerRound)=1,B88="",ISNA(MATCH(B88,OFFSET($B$1,1+($A88-1)*gamesPerRound,0):B87,0))),"","duplicate result")</f>
        <v/>
      </c>
    </row>
    <row r="89" spans="1:8" x14ac:dyDescent="0.3">
      <c r="A89" s="26" t="str">
        <f>Pairings!B89</f>
        <v/>
      </c>
      <c r="B89" s="63"/>
      <c r="C89" s="28"/>
      <c r="D89" s="26" t="str">
        <f ca="1">IF($B89&gt;0,VLOOKUP($B89,OFFSET(Pairings!$C$2,($A89-1)*gamesPerRound,0,gamesPerRound,3),2,FALSE),"")</f>
        <v/>
      </c>
      <c r="E89" s="26" t="str">
        <f ca="1">IF($B89&gt;0,VLOOKUP($B89,OFFSET(Pairings!$C$2,($A89-1)*gamesPerRound,0,gamesPerRound,3),3,FALSE),"")</f>
        <v/>
      </c>
      <c r="F89" s="26" t="str">
        <f t="shared" si="2"/>
        <v/>
      </c>
      <c r="G89" s="26" t="str">
        <f t="shared" si="3"/>
        <v/>
      </c>
      <c r="H89" s="79" t="str">
        <f ca="1">IF(OR(MOD(ROW(B89)-1,gamesPerRound)=1,B89="",ISNA(MATCH(B89,OFFSET($B$1,1+($A89-1)*gamesPerRound,0):B88,0))),"","duplicate result")</f>
        <v/>
      </c>
    </row>
    <row r="90" spans="1:8" x14ac:dyDescent="0.3">
      <c r="A90" s="26" t="str">
        <f>Pairings!B90</f>
        <v/>
      </c>
      <c r="B90" s="63"/>
      <c r="C90" s="28"/>
      <c r="D90" s="26" t="str">
        <f ca="1">IF($B90&gt;0,VLOOKUP($B90,OFFSET(Pairings!$C$2,($A90-1)*gamesPerRound,0,gamesPerRound,3),2,FALSE),"")</f>
        <v/>
      </c>
      <c r="E90" s="26" t="str">
        <f ca="1">IF($B90&gt;0,VLOOKUP($B90,OFFSET(Pairings!$C$2,($A90-1)*gamesPerRound,0,gamesPerRound,3),3,FALSE),"")</f>
        <v/>
      </c>
      <c r="F90" s="26" t="str">
        <f t="shared" si="2"/>
        <v/>
      </c>
      <c r="G90" s="26" t="str">
        <f t="shared" si="3"/>
        <v/>
      </c>
      <c r="H90" s="79" t="str">
        <f ca="1">IF(OR(MOD(ROW(B90)-1,gamesPerRound)=1,B90="",ISNA(MATCH(B90,OFFSET($B$1,1+($A90-1)*gamesPerRound,0):B89,0))),"","duplicate result")</f>
        <v/>
      </c>
    </row>
    <row r="91" spans="1:8" x14ac:dyDescent="0.3">
      <c r="A91" s="26" t="str">
        <f>Pairings!B91</f>
        <v/>
      </c>
      <c r="B91" s="63"/>
      <c r="C91" s="28"/>
      <c r="D91" s="26" t="str">
        <f ca="1">IF($B91&gt;0,VLOOKUP($B91,OFFSET(Pairings!$C$2,($A91-1)*gamesPerRound,0,gamesPerRound,3),2,FALSE),"")</f>
        <v/>
      </c>
      <c r="E91" s="26" t="str">
        <f ca="1">IF($B91&gt;0,VLOOKUP($B91,OFFSET(Pairings!$C$2,($A91-1)*gamesPerRound,0,gamesPerRound,3),3,FALSE),"")</f>
        <v/>
      </c>
      <c r="F91" s="26" t="str">
        <f t="shared" si="2"/>
        <v/>
      </c>
      <c r="G91" s="26" t="str">
        <f t="shared" si="3"/>
        <v/>
      </c>
      <c r="H91" s="79" t="str">
        <f ca="1">IF(OR(MOD(ROW(B91)-1,gamesPerRound)=1,B91="",ISNA(MATCH(B91,OFFSET($B$1,1+($A91-1)*gamesPerRound,0):B90,0))),"","duplicate result")</f>
        <v/>
      </c>
    </row>
    <row r="92" spans="1:8" x14ac:dyDescent="0.3">
      <c r="A92" s="26" t="str">
        <f>Pairings!B92</f>
        <v/>
      </c>
      <c r="B92" s="63"/>
      <c r="C92" s="28"/>
      <c r="D92" s="26" t="str">
        <f ca="1">IF($B92&gt;0,VLOOKUP($B92,OFFSET(Pairings!$C$2,($A92-1)*gamesPerRound,0,gamesPerRound,3),2,FALSE),"")</f>
        <v/>
      </c>
      <c r="E92" s="26" t="str">
        <f ca="1">IF($B92&gt;0,VLOOKUP($B92,OFFSET(Pairings!$C$2,($A92-1)*gamesPerRound,0,gamesPerRound,3),3,FALSE),"")</f>
        <v/>
      </c>
      <c r="F92" s="26" t="str">
        <f t="shared" si="2"/>
        <v/>
      </c>
      <c r="G92" s="26" t="str">
        <f t="shared" si="3"/>
        <v/>
      </c>
      <c r="H92" s="79" t="str">
        <f ca="1">IF(OR(MOD(ROW(B92)-1,gamesPerRound)=1,B92="",ISNA(MATCH(B92,OFFSET($B$1,1+($A92-1)*gamesPerRound,0):B91,0))),"","duplicate result")</f>
        <v/>
      </c>
    </row>
    <row r="93" spans="1:8" x14ac:dyDescent="0.3">
      <c r="A93" s="26" t="str">
        <f>Pairings!B93</f>
        <v/>
      </c>
      <c r="B93" s="63"/>
      <c r="C93" s="28"/>
      <c r="D93" s="26" t="str">
        <f ca="1">IF($B93&gt;0,VLOOKUP($B93,OFFSET(Pairings!$C$2,($A93-1)*gamesPerRound,0,gamesPerRound,3),2,FALSE),"")</f>
        <v/>
      </c>
      <c r="E93" s="26" t="str">
        <f ca="1">IF($B93&gt;0,VLOOKUP($B93,OFFSET(Pairings!$C$2,($A93-1)*gamesPerRound,0,gamesPerRound,3),3,FALSE),"")</f>
        <v/>
      </c>
      <c r="F93" s="26" t="str">
        <f t="shared" si="2"/>
        <v/>
      </c>
      <c r="G93" s="26" t="str">
        <f t="shared" si="3"/>
        <v/>
      </c>
      <c r="H93" s="79" t="str">
        <f ca="1">IF(OR(MOD(ROW(B93)-1,gamesPerRound)=1,B93="",ISNA(MATCH(B93,OFFSET($B$1,1+($A93-1)*gamesPerRound,0):B92,0))),"","duplicate result")</f>
        <v/>
      </c>
    </row>
    <row r="94" spans="1:8" x14ac:dyDescent="0.3">
      <c r="A94" s="26" t="str">
        <f>Pairings!B94</f>
        <v/>
      </c>
      <c r="B94" s="63"/>
      <c r="C94" s="28"/>
      <c r="D94" s="26" t="str">
        <f ca="1">IF($B94&gt;0,VLOOKUP($B94,OFFSET(Pairings!$C$2,($A94-1)*gamesPerRound,0,gamesPerRound,3),2,FALSE),"")</f>
        <v/>
      </c>
      <c r="E94" s="26" t="str">
        <f ca="1">IF($B94&gt;0,VLOOKUP($B94,OFFSET(Pairings!$C$2,($A94-1)*gamesPerRound,0,gamesPerRound,3),3,FALSE),"")</f>
        <v/>
      </c>
      <c r="F94" s="26" t="str">
        <f t="shared" si="2"/>
        <v/>
      </c>
      <c r="G94" s="26" t="str">
        <f t="shared" si="3"/>
        <v/>
      </c>
      <c r="H94" s="79" t="str">
        <f ca="1">IF(OR(MOD(ROW(B94)-1,gamesPerRound)=1,B94="",ISNA(MATCH(B94,OFFSET($B$1,1+($A94-1)*gamesPerRound,0):B93,0))),"","duplicate result")</f>
        <v/>
      </c>
    </row>
    <row r="95" spans="1:8" x14ac:dyDescent="0.3">
      <c r="A95" s="26" t="str">
        <f>Pairings!B95</f>
        <v/>
      </c>
      <c r="B95" s="63"/>
      <c r="C95" s="28"/>
      <c r="D95" s="26" t="str">
        <f ca="1">IF($B95&gt;0,VLOOKUP($B95,OFFSET(Pairings!$C$2,($A95-1)*gamesPerRound,0,gamesPerRound,3),2,FALSE),"")</f>
        <v/>
      </c>
      <c r="E95" s="26" t="str">
        <f ca="1">IF($B95&gt;0,VLOOKUP($B95,OFFSET(Pairings!$C$2,($A95-1)*gamesPerRound,0,gamesPerRound,3),3,FALSE),"")</f>
        <v/>
      </c>
      <c r="F95" s="26" t="str">
        <f t="shared" si="2"/>
        <v/>
      </c>
      <c r="G95" s="26" t="str">
        <f t="shared" si="3"/>
        <v/>
      </c>
      <c r="H95" s="79" t="str">
        <f ca="1">IF(OR(MOD(ROW(B95)-1,gamesPerRound)=1,B95="",ISNA(MATCH(B95,OFFSET($B$1,1+($A95-1)*gamesPerRound,0):B94,0))),"","duplicate result")</f>
        <v/>
      </c>
    </row>
    <row r="96" spans="1:8" x14ac:dyDescent="0.3">
      <c r="A96" s="26" t="str">
        <f>Pairings!B96</f>
        <v/>
      </c>
      <c r="B96" s="63"/>
      <c r="C96" s="28"/>
      <c r="D96" s="26" t="str">
        <f ca="1">IF($B96&gt;0,VLOOKUP($B96,OFFSET(Pairings!$C$2,($A96-1)*gamesPerRound,0,gamesPerRound,3),2,FALSE),"")</f>
        <v/>
      </c>
      <c r="E96" s="26" t="str">
        <f ca="1">IF($B96&gt;0,VLOOKUP($B96,OFFSET(Pairings!$C$2,($A96-1)*gamesPerRound,0,gamesPerRound,3),3,FALSE),"")</f>
        <v/>
      </c>
      <c r="F96" s="26" t="str">
        <f t="shared" si="2"/>
        <v/>
      </c>
      <c r="G96" s="26" t="str">
        <f t="shared" si="3"/>
        <v/>
      </c>
      <c r="H96" s="79" t="str">
        <f ca="1">IF(OR(MOD(ROW(B96)-1,gamesPerRound)=1,B96="",ISNA(MATCH(B96,OFFSET($B$1,1+($A96-1)*gamesPerRound,0):B95,0))),"","duplicate result")</f>
        <v/>
      </c>
    </row>
    <row r="97" spans="1:8" x14ac:dyDescent="0.3">
      <c r="A97" s="26" t="str">
        <f>Pairings!B97</f>
        <v/>
      </c>
      <c r="B97" s="63"/>
      <c r="C97" s="28"/>
      <c r="D97" s="26" t="str">
        <f ca="1">IF($B97&gt;0,VLOOKUP($B97,OFFSET(Pairings!$C$2,($A97-1)*gamesPerRound,0,gamesPerRound,3),2,FALSE),"")</f>
        <v/>
      </c>
      <c r="E97" s="26" t="str">
        <f ca="1">IF($B97&gt;0,VLOOKUP($B97,OFFSET(Pairings!$C$2,($A97-1)*gamesPerRound,0,gamesPerRound,3),3,FALSE),"")</f>
        <v/>
      </c>
      <c r="F97" s="26" t="str">
        <f t="shared" si="2"/>
        <v/>
      </c>
      <c r="G97" s="26" t="str">
        <f t="shared" si="3"/>
        <v/>
      </c>
      <c r="H97" s="79" t="str">
        <f ca="1">IF(OR(MOD(ROW(B97)-1,gamesPerRound)=1,B97="",ISNA(MATCH(B97,OFFSET($B$1,1+($A97-1)*gamesPerRound,0):B96,0))),"","duplicate result")</f>
        <v/>
      </c>
    </row>
    <row r="98" spans="1:8" x14ac:dyDescent="0.3">
      <c r="A98" s="26" t="str">
        <f>Pairings!B98</f>
        <v/>
      </c>
      <c r="B98" s="63"/>
      <c r="C98" s="28"/>
      <c r="D98" s="26" t="str">
        <f ca="1">IF($B98&gt;0,VLOOKUP($B98,OFFSET(Pairings!$C$2,($A98-1)*gamesPerRound,0,gamesPerRound,3),2,FALSE),"")</f>
        <v/>
      </c>
      <c r="E98" s="26" t="str">
        <f ca="1">IF($B98&gt;0,VLOOKUP($B98,OFFSET(Pairings!$C$2,($A98-1)*gamesPerRound,0,gamesPerRound,3),3,FALSE),"")</f>
        <v/>
      </c>
      <c r="F98" s="26" t="str">
        <f t="shared" si="2"/>
        <v/>
      </c>
      <c r="G98" s="26" t="str">
        <f t="shared" si="3"/>
        <v/>
      </c>
      <c r="H98" s="79" t="str">
        <f ca="1">IF(OR(MOD(ROW(B98)-1,gamesPerRound)=1,B98="",ISNA(MATCH(B98,OFFSET($B$1,1+($A98-1)*gamesPerRound,0):B97,0))),"","duplicate result")</f>
        <v/>
      </c>
    </row>
    <row r="99" spans="1:8" x14ac:dyDescent="0.3">
      <c r="A99" s="26" t="str">
        <f>Pairings!B99</f>
        <v/>
      </c>
      <c r="B99" s="63"/>
      <c r="C99" s="28"/>
      <c r="D99" s="26" t="str">
        <f ca="1">IF($B99&gt;0,VLOOKUP($B99,OFFSET(Pairings!$C$2,($A99-1)*gamesPerRound,0,gamesPerRound,3),2,FALSE),"")</f>
        <v/>
      </c>
      <c r="E99" s="26" t="str">
        <f ca="1">IF($B99&gt;0,VLOOKUP($B99,OFFSET(Pairings!$C$2,($A99-1)*gamesPerRound,0,gamesPerRound,3),3,FALSE),"")</f>
        <v/>
      </c>
      <c r="F99" s="26" t="str">
        <f t="shared" si="2"/>
        <v/>
      </c>
      <c r="G99" s="26" t="str">
        <f t="shared" si="3"/>
        <v/>
      </c>
      <c r="H99" s="79" t="str">
        <f ca="1">IF(OR(MOD(ROW(B99)-1,gamesPerRound)=1,B99="",ISNA(MATCH(B99,OFFSET($B$1,1+($A99-1)*gamesPerRound,0):B98,0))),"","duplicate result")</f>
        <v/>
      </c>
    </row>
    <row r="100" spans="1:8" x14ac:dyDescent="0.3">
      <c r="A100" s="26" t="str">
        <f>Pairings!B100</f>
        <v/>
      </c>
      <c r="B100" s="63"/>
      <c r="C100" s="28"/>
      <c r="D100" s="26" t="str">
        <f ca="1">IF($B100&gt;0,VLOOKUP($B100,OFFSET(Pairings!$C$2,($A100-1)*gamesPerRound,0,gamesPerRound,3),2,FALSE),"")</f>
        <v/>
      </c>
      <c r="E100" s="26" t="str">
        <f ca="1">IF($B100&gt;0,VLOOKUP($B100,OFFSET(Pairings!$C$2,($A100-1)*gamesPerRound,0,gamesPerRound,3),3,FALSE),"")</f>
        <v/>
      </c>
      <c r="F100" s="26" t="str">
        <f t="shared" si="2"/>
        <v/>
      </c>
      <c r="G100" s="26" t="str">
        <f t="shared" si="3"/>
        <v/>
      </c>
      <c r="H100" s="79" t="str">
        <f ca="1">IF(OR(MOD(ROW(B100)-1,gamesPerRound)=1,B100="",ISNA(MATCH(B100,OFFSET($B$1,1+($A100-1)*gamesPerRound,0):B99,0))),"","duplicate result")</f>
        <v/>
      </c>
    </row>
    <row r="101" spans="1:8" x14ac:dyDescent="0.3">
      <c r="A101" s="26" t="str">
        <f>Pairings!B101</f>
        <v/>
      </c>
      <c r="B101" s="63"/>
      <c r="C101" s="28"/>
      <c r="D101" s="26" t="str">
        <f ca="1">IF($B101&gt;0,VLOOKUP($B101,OFFSET(Pairings!$C$2,($A101-1)*gamesPerRound,0,gamesPerRound,3),2,FALSE),"")</f>
        <v/>
      </c>
      <c r="E101" s="26" t="str">
        <f ca="1">IF($B101&gt;0,VLOOKUP($B101,OFFSET(Pairings!$C$2,($A101-1)*gamesPerRound,0,gamesPerRound,3),3,FALSE),"")</f>
        <v/>
      </c>
      <c r="F101" s="26" t="str">
        <f t="shared" si="2"/>
        <v/>
      </c>
      <c r="G101" s="26" t="str">
        <f t="shared" si="3"/>
        <v/>
      </c>
      <c r="H101" s="79" t="str">
        <f ca="1">IF(OR(MOD(ROW(B101)-1,gamesPerRound)=1,B101="",ISNA(MATCH(B101,OFFSET($B$1,1+($A101-1)*gamesPerRound,0):B100,0))),"","duplicate result")</f>
        <v/>
      </c>
    </row>
    <row r="102" spans="1:8" x14ac:dyDescent="0.3">
      <c r="A102" s="26" t="str">
        <f>Pairings!B102</f>
        <v/>
      </c>
      <c r="B102" s="63"/>
      <c r="C102" s="28"/>
      <c r="D102" s="26" t="str">
        <f ca="1">IF($B102&gt;0,VLOOKUP($B102,OFFSET(Pairings!$C$2,($A102-1)*gamesPerRound,0,gamesPerRound,3),2,FALSE),"")</f>
        <v/>
      </c>
      <c r="E102" s="26" t="str">
        <f ca="1">IF($B102&gt;0,VLOOKUP($B102,OFFSET(Pairings!$C$2,($A102-1)*gamesPerRound,0,gamesPerRound,3),3,FALSE),"")</f>
        <v/>
      </c>
      <c r="F102" s="26" t="str">
        <f t="shared" si="2"/>
        <v/>
      </c>
      <c r="G102" s="26" t="str">
        <f t="shared" si="3"/>
        <v/>
      </c>
      <c r="H102" s="79" t="str">
        <f ca="1">IF(OR(MOD(ROW(B102)-1,gamesPerRound)=1,B102="",ISNA(MATCH(B102,OFFSET($B$1,1+($A102-1)*gamesPerRound,0):B101,0))),"","duplicate result")</f>
        <v/>
      </c>
    </row>
    <row r="103" spans="1:8" x14ac:dyDescent="0.3">
      <c r="A103" s="26" t="str">
        <f>Pairings!B103</f>
        <v/>
      </c>
      <c r="B103" s="63"/>
      <c r="C103" s="28"/>
      <c r="D103" s="26" t="str">
        <f ca="1">IF($B103&gt;0,VLOOKUP($B103,OFFSET(Pairings!$C$2,($A103-1)*gamesPerRound,0,gamesPerRound,3),2,FALSE),"")</f>
        <v/>
      </c>
      <c r="E103" s="26" t="str">
        <f ca="1">IF($B103&gt;0,VLOOKUP($B103,OFFSET(Pairings!$C$2,($A103-1)*gamesPerRound,0,gamesPerRound,3),3,FALSE),"")</f>
        <v/>
      </c>
      <c r="F103" s="26" t="str">
        <f t="shared" si="2"/>
        <v/>
      </c>
      <c r="G103" s="26" t="str">
        <f t="shared" si="3"/>
        <v/>
      </c>
      <c r="H103" s="79" t="str">
        <f ca="1">IF(OR(MOD(ROW(B103)-1,gamesPerRound)=1,B103="",ISNA(MATCH(B103,OFFSET($B$1,1+($A103-1)*gamesPerRound,0):B102,0))),"","duplicate result")</f>
        <v/>
      </c>
    </row>
    <row r="104" spans="1:8" x14ac:dyDescent="0.3">
      <c r="A104" s="26" t="str">
        <f>Pairings!B104</f>
        <v/>
      </c>
      <c r="B104" s="63"/>
      <c r="C104" s="28"/>
      <c r="D104" s="26" t="str">
        <f ca="1">IF($B104&gt;0,VLOOKUP($B104,OFFSET(Pairings!$C$2,($A104-1)*gamesPerRound,0,gamesPerRound,3),2,FALSE),"")</f>
        <v/>
      </c>
      <c r="E104" s="26" t="str">
        <f ca="1">IF($B104&gt;0,VLOOKUP($B104,OFFSET(Pairings!$C$2,($A104-1)*gamesPerRound,0,gamesPerRound,3),3,FALSE),"")</f>
        <v/>
      </c>
      <c r="F104" s="26" t="str">
        <f t="shared" si="2"/>
        <v/>
      </c>
      <c r="G104" s="26" t="str">
        <f t="shared" si="3"/>
        <v/>
      </c>
      <c r="H104" s="79" t="str">
        <f ca="1">IF(OR(MOD(ROW(B104)-1,gamesPerRound)=1,B104="",ISNA(MATCH(B104,OFFSET($B$1,1+($A104-1)*gamesPerRound,0):B103,0))),"","duplicate result")</f>
        <v/>
      </c>
    </row>
    <row r="105" spans="1:8" x14ac:dyDescent="0.3">
      <c r="A105" s="26" t="str">
        <f>Pairings!B105</f>
        <v/>
      </c>
      <c r="B105" s="63"/>
      <c r="C105" s="28"/>
      <c r="D105" s="26" t="str">
        <f ca="1">IF($B105&gt;0,VLOOKUP($B105,OFFSET(Pairings!$C$2,($A105-1)*gamesPerRound,0,gamesPerRound,3),2,FALSE),"")</f>
        <v/>
      </c>
      <c r="E105" s="26" t="str">
        <f ca="1">IF($B105&gt;0,VLOOKUP($B105,OFFSET(Pairings!$C$2,($A105-1)*gamesPerRound,0,gamesPerRound,3),3,FALSE),"")</f>
        <v/>
      </c>
      <c r="F105" s="26" t="str">
        <f t="shared" si="2"/>
        <v/>
      </c>
      <c r="G105" s="26" t="str">
        <f t="shared" si="3"/>
        <v/>
      </c>
      <c r="H105" s="79" t="str">
        <f ca="1">IF(OR(MOD(ROW(B105)-1,gamesPerRound)=1,B105="",ISNA(MATCH(B105,OFFSET($B$1,1+($A105-1)*gamesPerRound,0):B104,0))),"","duplicate result")</f>
        <v/>
      </c>
    </row>
    <row r="106" spans="1:8" x14ac:dyDescent="0.3">
      <c r="A106" s="26" t="str">
        <f>Pairings!B106</f>
        <v/>
      </c>
      <c r="B106" s="63"/>
      <c r="C106" s="28"/>
      <c r="D106" s="26" t="str">
        <f ca="1">IF($B106&gt;0,VLOOKUP($B106,OFFSET(Pairings!$C$2,($A106-1)*gamesPerRound,0,gamesPerRound,3),2,FALSE),"")</f>
        <v/>
      </c>
      <c r="E106" s="26" t="str">
        <f ca="1">IF($B106&gt;0,VLOOKUP($B106,OFFSET(Pairings!$C$2,($A106-1)*gamesPerRound,0,gamesPerRound,3),3,FALSE),"")</f>
        <v/>
      </c>
      <c r="F106" s="26" t="str">
        <f t="shared" si="2"/>
        <v/>
      </c>
      <c r="G106" s="26" t="str">
        <f t="shared" si="3"/>
        <v/>
      </c>
      <c r="H106" s="79" t="str">
        <f ca="1">IF(OR(MOD(ROW(B106)-1,gamesPerRound)=1,B106="",ISNA(MATCH(B106,OFFSET($B$1,1+($A106-1)*gamesPerRound,0):B105,0))),"","duplicate result")</f>
        <v/>
      </c>
    </row>
    <row r="107" spans="1:8" x14ac:dyDescent="0.3">
      <c r="A107" s="26" t="str">
        <f>Pairings!B107</f>
        <v/>
      </c>
      <c r="B107" s="63"/>
      <c r="C107" s="28"/>
      <c r="D107" s="26" t="str">
        <f ca="1">IF($B107&gt;0,VLOOKUP($B107,OFFSET(Pairings!$C$2,($A107-1)*gamesPerRound,0,gamesPerRound,3),2,FALSE),"")</f>
        <v/>
      </c>
      <c r="E107" s="26" t="str">
        <f ca="1">IF($B107&gt;0,VLOOKUP($B107,OFFSET(Pairings!$C$2,($A107-1)*gamesPerRound,0,gamesPerRound,3),3,FALSE),"")</f>
        <v/>
      </c>
      <c r="F107" s="26" t="str">
        <f t="shared" si="2"/>
        <v/>
      </c>
      <c r="G107" s="26" t="str">
        <f t="shared" si="3"/>
        <v/>
      </c>
      <c r="H107" s="79" t="str">
        <f ca="1">IF(OR(MOD(ROW(B107)-1,gamesPerRound)=1,B107="",ISNA(MATCH(B107,OFFSET($B$1,1+($A107-1)*gamesPerRound,0):B106,0))),"","duplicate result")</f>
        <v/>
      </c>
    </row>
    <row r="108" spans="1:8" x14ac:dyDescent="0.3">
      <c r="A108" s="26" t="str">
        <f>Pairings!B108</f>
        <v/>
      </c>
      <c r="B108" s="63"/>
      <c r="C108" s="28"/>
      <c r="D108" s="26" t="str">
        <f ca="1">IF($B108&gt;0,VLOOKUP($B108,OFFSET(Pairings!$C$2,($A108-1)*gamesPerRound,0,gamesPerRound,3),2,FALSE),"")</f>
        <v/>
      </c>
      <c r="E108" s="26" t="str">
        <f ca="1">IF($B108&gt;0,VLOOKUP($B108,OFFSET(Pairings!$C$2,($A108-1)*gamesPerRound,0,gamesPerRound,3),3,FALSE),"")</f>
        <v/>
      </c>
      <c r="F108" s="26" t="str">
        <f t="shared" si="2"/>
        <v/>
      </c>
      <c r="G108" s="26" t="str">
        <f t="shared" si="3"/>
        <v/>
      </c>
      <c r="H108" s="79" t="str">
        <f ca="1">IF(OR(MOD(ROW(B108)-1,gamesPerRound)=1,B108="",ISNA(MATCH(B108,OFFSET($B$1,1+($A108-1)*gamesPerRound,0):B107,0))),"","duplicate result")</f>
        <v/>
      </c>
    </row>
    <row r="109" spans="1:8" x14ac:dyDescent="0.3">
      <c r="A109" s="26" t="str">
        <f>Pairings!B109</f>
        <v/>
      </c>
      <c r="B109" s="63"/>
      <c r="C109" s="28"/>
      <c r="D109" s="26" t="str">
        <f ca="1">IF($B109&gt;0,VLOOKUP($B109,OFFSET(Pairings!$C$2,($A109-1)*gamesPerRound,0,gamesPerRound,3),2,FALSE),"")</f>
        <v/>
      </c>
      <c r="E109" s="26" t="str">
        <f ca="1">IF($B109&gt;0,VLOOKUP($B109,OFFSET(Pairings!$C$2,($A109-1)*gamesPerRound,0,gamesPerRound,3),3,FALSE),"")</f>
        <v/>
      </c>
      <c r="F109" s="26" t="str">
        <f t="shared" si="2"/>
        <v/>
      </c>
      <c r="G109" s="26" t="str">
        <f t="shared" si="3"/>
        <v/>
      </c>
      <c r="H109" s="79" t="str">
        <f ca="1">IF(OR(MOD(ROW(B109)-1,gamesPerRound)=1,B109="",ISNA(MATCH(B109,OFFSET($B$1,1+($A109-1)*gamesPerRound,0):B108,0))),"","duplicate result")</f>
        <v/>
      </c>
    </row>
    <row r="110" spans="1:8" x14ac:dyDescent="0.3">
      <c r="A110" s="26" t="str">
        <f>Pairings!B110</f>
        <v/>
      </c>
      <c r="B110" s="63"/>
      <c r="C110" s="28"/>
      <c r="D110" s="26" t="str">
        <f ca="1">IF($B110&gt;0,VLOOKUP($B110,OFFSET(Pairings!$C$2,($A110-1)*gamesPerRound,0,gamesPerRound,3),2,FALSE),"")</f>
        <v/>
      </c>
      <c r="E110" s="26" t="str">
        <f ca="1">IF($B110&gt;0,VLOOKUP($B110,OFFSET(Pairings!$C$2,($A110-1)*gamesPerRound,0,gamesPerRound,3),3,FALSE),"")</f>
        <v/>
      </c>
      <c r="F110" s="26" t="str">
        <f t="shared" si="2"/>
        <v/>
      </c>
      <c r="G110" s="26" t="str">
        <f t="shared" si="3"/>
        <v/>
      </c>
      <c r="H110" s="79" t="str">
        <f ca="1">IF(OR(MOD(ROW(B110)-1,gamesPerRound)=1,B110="",ISNA(MATCH(B110,OFFSET($B$1,1+($A110-1)*gamesPerRound,0):B109,0))),"","duplicate result")</f>
        <v/>
      </c>
    </row>
    <row r="111" spans="1:8" x14ac:dyDescent="0.3">
      <c r="A111" s="26" t="str">
        <f>Pairings!B111</f>
        <v/>
      </c>
      <c r="B111" s="63"/>
      <c r="C111" s="28"/>
      <c r="D111" s="26" t="str">
        <f ca="1">IF($B111&gt;0,VLOOKUP($B111,OFFSET(Pairings!$C$2,($A111-1)*gamesPerRound,0,gamesPerRound,3),2,FALSE),"")</f>
        <v/>
      </c>
      <c r="E111" s="26" t="str">
        <f ca="1">IF($B111&gt;0,VLOOKUP($B111,OFFSET(Pairings!$C$2,($A111-1)*gamesPerRound,0,gamesPerRound,3),3,FALSE),"")</f>
        <v/>
      </c>
      <c r="F111" s="26" t="str">
        <f t="shared" si="2"/>
        <v/>
      </c>
      <c r="G111" s="26" t="str">
        <f t="shared" si="3"/>
        <v/>
      </c>
      <c r="H111" s="79" t="str">
        <f ca="1">IF(OR(MOD(ROW(B111)-1,gamesPerRound)=1,B111="",ISNA(MATCH(B111,OFFSET($B$1,1+($A111-1)*gamesPerRound,0):B110,0))),"","duplicate result")</f>
        <v/>
      </c>
    </row>
    <row r="112" spans="1:8" x14ac:dyDescent="0.3">
      <c r="A112" s="26" t="str">
        <f>Pairings!B112</f>
        <v/>
      </c>
      <c r="B112" s="63"/>
      <c r="C112" s="28"/>
      <c r="D112" s="26" t="str">
        <f ca="1">IF($B112&gt;0,VLOOKUP($B112,OFFSET(Pairings!$C$2,($A112-1)*gamesPerRound,0,gamesPerRound,3),2,FALSE),"")</f>
        <v/>
      </c>
      <c r="E112" s="26" t="str">
        <f ca="1">IF($B112&gt;0,VLOOKUP($B112,OFFSET(Pairings!$C$2,($A112-1)*gamesPerRound,0,gamesPerRound,3),3,FALSE),"")</f>
        <v/>
      </c>
      <c r="F112" s="26" t="str">
        <f t="shared" si="2"/>
        <v/>
      </c>
      <c r="G112" s="26" t="str">
        <f t="shared" si="3"/>
        <v/>
      </c>
      <c r="H112" s="79" t="str">
        <f ca="1">IF(OR(MOD(ROW(B112)-1,gamesPerRound)=1,B112="",ISNA(MATCH(B112,OFFSET($B$1,1+($A112-1)*gamesPerRound,0):B111,0))),"","duplicate result")</f>
        <v/>
      </c>
    </row>
    <row r="113" spans="1:8" x14ac:dyDescent="0.3">
      <c r="A113" s="26" t="str">
        <f>Pairings!B113</f>
        <v/>
      </c>
      <c r="B113" s="63"/>
      <c r="C113" s="28"/>
      <c r="D113" s="26" t="str">
        <f ca="1">IF($B113&gt;0,VLOOKUP($B113,OFFSET(Pairings!$C$2,($A113-1)*gamesPerRound,0,gamesPerRound,3),2,FALSE),"")</f>
        <v/>
      </c>
      <c r="E113" s="26" t="str">
        <f ca="1">IF($B113&gt;0,VLOOKUP($B113,OFFSET(Pairings!$C$2,($A113-1)*gamesPerRound,0,gamesPerRound,3),3,FALSE),"")</f>
        <v/>
      </c>
      <c r="F113" s="26" t="str">
        <f t="shared" si="2"/>
        <v/>
      </c>
      <c r="G113" s="26" t="str">
        <f t="shared" si="3"/>
        <v/>
      </c>
      <c r="H113" s="79" t="str">
        <f ca="1">IF(OR(MOD(ROW(B113)-1,gamesPerRound)=1,B113="",ISNA(MATCH(B113,OFFSET($B$1,1+($A113-1)*gamesPerRound,0):B112,0))),"","duplicate result")</f>
        <v/>
      </c>
    </row>
    <row r="114" spans="1:8" x14ac:dyDescent="0.3">
      <c r="A114" s="26" t="str">
        <f>Pairings!B114</f>
        <v/>
      </c>
      <c r="B114" s="63"/>
      <c r="C114" s="28"/>
      <c r="D114" s="26" t="str">
        <f ca="1">IF($B114&gt;0,VLOOKUP($B114,OFFSET(Pairings!$C$2,($A114-1)*gamesPerRound,0,gamesPerRound,3),2,FALSE),"")</f>
        <v/>
      </c>
      <c r="E114" s="26" t="str">
        <f ca="1">IF($B114&gt;0,VLOOKUP($B114,OFFSET(Pairings!$C$2,($A114-1)*gamesPerRound,0,gamesPerRound,3),3,FALSE),"")</f>
        <v/>
      </c>
      <c r="F114" s="26" t="str">
        <f t="shared" si="2"/>
        <v/>
      </c>
      <c r="G114" s="26" t="str">
        <f t="shared" si="3"/>
        <v/>
      </c>
      <c r="H114" s="79" t="str">
        <f ca="1">IF(OR(MOD(ROW(B114)-1,gamesPerRound)=1,B114="",ISNA(MATCH(B114,OFFSET($B$1,1+($A114-1)*gamesPerRound,0):B113,0))),"","duplicate result")</f>
        <v/>
      </c>
    </row>
    <row r="115" spans="1:8" x14ac:dyDescent="0.3">
      <c r="A115" s="26" t="str">
        <f>Pairings!B115</f>
        <v/>
      </c>
      <c r="B115" s="63"/>
      <c r="C115" s="28"/>
      <c r="D115" s="26" t="str">
        <f ca="1">IF($B115&gt;0,VLOOKUP($B115,OFFSET(Pairings!$C$2,($A115-1)*gamesPerRound,0,gamesPerRound,3),2,FALSE),"")</f>
        <v/>
      </c>
      <c r="E115" s="26" t="str">
        <f ca="1">IF($B115&gt;0,VLOOKUP($B115,OFFSET(Pairings!$C$2,($A115-1)*gamesPerRound,0,gamesPerRound,3),3,FALSE),"")</f>
        <v/>
      </c>
      <c r="F115" s="26" t="str">
        <f t="shared" si="2"/>
        <v/>
      </c>
      <c r="G115" s="26" t="str">
        <f t="shared" si="3"/>
        <v/>
      </c>
      <c r="H115" s="79" t="str">
        <f ca="1">IF(OR(MOD(ROW(B115)-1,gamesPerRound)=1,B115="",ISNA(MATCH(B115,OFFSET($B$1,1+($A115-1)*gamesPerRound,0):B114,0))),"","duplicate result")</f>
        <v/>
      </c>
    </row>
    <row r="116" spans="1:8" x14ac:dyDescent="0.3">
      <c r="A116" s="26" t="str">
        <f>Pairings!B116</f>
        <v/>
      </c>
      <c r="B116" s="63"/>
      <c r="C116" s="28"/>
      <c r="D116" s="26" t="str">
        <f ca="1">IF($B116&gt;0,VLOOKUP($B116,OFFSET(Pairings!$C$2,($A116-1)*gamesPerRound,0,gamesPerRound,3),2,FALSE),"")</f>
        <v/>
      </c>
      <c r="E116" s="26" t="str">
        <f ca="1">IF($B116&gt;0,VLOOKUP($B116,OFFSET(Pairings!$C$2,($A116-1)*gamesPerRound,0,gamesPerRound,3),3,FALSE),"")</f>
        <v/>
      </c>
      <c r="F116" s="26" t="str">
        <f t="shared" si="2"/>
        <v/>
      </c>
      <c r="G116" s="26" t="str">
        <f t="shared" si="3"/>
        <v/>
      </c>
      <c r="H116" s="79" t="str">
        <f ca="1">IF(OR(MOD(ROW(B116)-1,gamesPerRound)=1,B116="",ISNA(MATCH(B116,OFFSET($B$1,1+($A116-1)*gamesPerRound,0):B115,0))),"","duplicate result")</f>
        <v/>
      </c>
    </row>
    <row r="117" spans="1:8" x14ac:dyDescent="0.3">
      <c r="A117" s="26" t="str">
        <f>Pairings!B117</f>
        <v/>
      </c>
      <c r="B117" s="63"/>
      <c r="C117" s="28"/>
      <c r="D117" s="26" t="str">
        <f ca="1">IF($B117&gt;0,VLOOKUP($B117,OFFSET(Pairings!$C$2,($A117-1)*gamesPerRound,0,gamesPerRound,3),2,FALSE),"")</f>
        <v/>
      </c>
      <c r="E117" s="26" t="str">
        <f ca="1">IF($B117&gt;0,VLOOKUP($B117,OFFSET(Pairings!$C$2,($A117-1)*gamesPerRound,0,gamesPerRound,3),3,FALSE),"")</f>
        <v/>
      </c>
      <c r="F117" s="26" t="str">
        <f t="shared" si="2"/>
        <v/>
      </c>
      <c r="G117" s="26" t="str">
        <f t="shared" si="3"/>
        <v/>
      </c>
      <c r="H117" s="79" t="str">
        <f ca="1">IF(OR(MOD(ROW(B117)-1,gamesPerRound)=1,B117="",ISNA(MATCH(B117,OFFSET($B$1,1+($A117-1)*gamesPerRound,0):B116,0))),"","duplicate result")</f>
        <v/>
      </c>
    </row>
    <row r="118" spans="1:8" x14ac:dyDescent="0.3">
      <c r="A118" s="26" t="str">
        <f>Pairings!B118</f>
        <v/>
      </c>
      <c r="B118" s="63"/>
      <c r="C118" s="28"/>
      <c r="D118" s="26" t="str">
        <f ca="1">IF($B118&gt;0,VLOOKUP($B118,OFFSET(Pairings!$C$2,($A118-1)*gamesPerRound,0,gamesPerRound,3),2,FALSE),"")</f>
        <v/>
      </c>
      <c r="E118" s="26" t="str">
        <f ca="1">IF($B118&gt;0,VLOOKUP($B118,OFFSET(Pairings!$C$2,($A118-1)*gamesPerRound,0,gamesPerRound,3),3,FALSE),"")</f>
        <v/>
      </c>
      <c r="F118" s="26" t="str">
        <f t="shared" si="2"/>
        <v/>
      </c>
      <c r="G118" s="26" t="str">
        <f t="shared" si="3"/>
        <v/>
      </c>
      <c r="H118" s="79" t="str">
        <f ca="1">IF(OR(MOD(ROW(B118)-1,gamesPerRound)=1,B118="",ISNA(MATCH(B118,OFFSET($B$1,1+($A118-1)*gamesPerRound,0):B117,0))),"","duplicate result")</f>
        <v/>
      </c>
    </row>
    <row r="119" spans="1:8" x14ac:dyDescent="0.3">
      <c r="A119" s="26" t="str">
        <f>Pairings!B119</f>
        <v/>
      </c>
      <c r="B119" s="63"/>
      <c r="C119" s="28"/>
      <c r="D119" s="26" t="str">
        <f ca="1">IF($B119&gt;0,VLOOKUP($B119,OFFSET(Pairings!$C$2,($A119-1)*gamesPerRound,0,gamesPerRound,3),2,FALSE),"")</f>
        <v/>
      </c>
      <c r="E119" s="26" t="str">
        <f ca="1">IF($B119&gt;0,VLOOKUP($B119,OFFSET(Pairings!$C$2,($A119-1)*gamesPerRound,0,gamesPerRound,3),3,FALSE),"")</f>
        <v/>
      </c>
      <c r="F119" s="26" t="str">
        <f t="shared" si="2"/>
        <v/>
      </c>
      <c r="G119" s="26" t="str">
        <f t="shared" si="3"/>
        <v/>
      </c>
      <c r="H119" s="79" t="str">
        <f ca="1">IF(OR(MOD(ROW(B119)-1,gamesPerRound)=1,B119="",ISNA(MATCH(B119,OFFSET($B$1,1+($A119-1)*gamesPerRound,0):B118,0))),"","duplicate result")</f>
        <v/>
      </c>
    </row>
    <row r="120" spans="1:8" x14ac:dyDescent="0.3">
      <c r="A120" s="26" t="str">
        <f>Pairings!B120</f>
        <v/>
      </c>
      <c r="B120" s="63"/>
      <c r="C120" s="28"/>
      <c r="D120" s="26" t="str">
        <f ca="1">IF($B120&gt;0,VLOOKUP($B120,OFFSET(Pairings!$C$2,($A120-1)*gamesPerRound,0,gamesPerRound,3),2,FALSE),"")</f>
        <v/>
      </c>
      <c r="E120" s="26" t="str">
        <f ca="1">IF($B120&gt;0,VLOOKUP($B120,OFFSET(Pairings!$C$2,($A120-1)*gamesPerRound,0,gamesPerRound,3),3,FALSE),"")</f>
        <v/>
      </c>
      <c r="F120" s="26" t="str">
        <f t="shared" si="2"/>
        <v/>
      </c>
      <c r="G120" s="26" t="str">
        <f t="shared" si="3"/>
        <v/>
      </c>
      <c r="H120" s="79" t="str">
        <f ca="1">IF(OR(MOD(ROW(B120)-1,gamesPerRound)=1,B120="",ISNA(MATCH(B120,OFFSET($B$1,1+($A120-1)*gamesPerRound,0):B119,0))),"","duplicate result")</f>
        <v/>
      </c>
    </row>
    <row r="121" spans="1:8" x14ac:dyDescent="0.3">
      <c r="A121" s="26" t="str">
        <f>Pairings!B121</f>
        <v/>
      </c>
      <c r="B121" s="63"/>
      <c r="C121" s="28"/>
      <c r="D121" s="26" t="str">
        <f ca="1">IF($B121&gt;0,VLOOKUP($B121,OFFSET(Pairings!$C$2,($A121-1)*gamesPerRound,0,gamesPerRound,3),2,FALSE),"")</f>
        <v/>
      </c>
      <c r="E121" s="26" t="str">
        <f ca="1">IF($B121&gt;0,VLOOKUP($B121,OFFSET(Pairings!$C$2,($A121-1)*gamesPerRound,0,gamesPerRound,3),3,FALSE),"")</f>
        <v/>
      </c>
      <c r="F121" s="26" t="str">
        <f t="shared" si="2"/>
        <v/>
      </c>
      <c r="G121" s="26" t="str">
        <f t="shared" si="3"/>
        <v/>
      </c>
      <c r="H121" s="79" t="str">
        <f ca="1">IF(OR(MOD(ROW(B121)-1,gamesPerRound)=1,B121="",ISNA(MATCH(B121,OFFSET($B$1,1+($A121-1)*gamesPerRound,0):B120,0))),"","duplicate result")</f>
        <v/>
      </c>
    </row>
    <row r="122" spans="1:8" x14ac:dyDescent="0.3">
      <c r="A122" s="26" t="str">
        <f>Pairings!B122</f>
        <v/>
      </c>
      <c r="B122" s="63"/>
      <c r="C122" s="28"/>
      <c r="D122" s="26" t="str">
        <f ca="1">IF($B122&gt;0,VLOOKUP($B122,OFFSET(Pairings!$C$2,($A122-1)*gamesPerRound,0,gamesPerRound,3),2,FALSE),"")</f>
        <v/>
      </c>
      <c r="E122" s="26" t="str">
        <f ca="1">IF($B122&gt;0,VLOOKUP($B122,OFFSET(Pairings!$C$2,($A122-1)*gamesPerRound,0,gamesPerRound,3),3,FALSE),"")</f>
        <v/>
      </c>
      <c r="F122" s="26" t="str">
        <f t="shared" si="2"/>
        <v/>
      </c>
      <c r="G122" s="26" t="str">
        <f t="shared" si="3"/>
        <v/>
      </c>
      <c r="H122" s="79" t="str">
        <f ca="1">IF(OR(MOD(ROW(B122)-1,gamesPerRound)=1,B122="",ISNA(MATCH(B122,OFFSET($B$1,1+($A122-1)*gamesPerRound,0):B121,0))),"","duplicate result")</f>
        <v/>
      </c>
    </row>
    <row r="123" spans="1:8" x14ac:dyDescent="0.3">
      <c r="A123" s="26" t="str">
        <f>Pairings!B123</f>
        <v/>
      </c>
      <c r="B123" s="63"/>
      <c r="C123" s="28"/>
      <c r="D123" s="26" t="str">
        <f ca="1">IF($B123&gt;0,VLOOKUP($B123,OFFSET(Pairings!$C$2,($A123-1)*gamesPerRound,0,gamesPerRound,3),2,FALSE),"")</f>
        <v/>
      </c>
      <c r="E123" s="26" t="str">
        <f ca="1">IF($B123&gt;0,VLOOKUP($B123,OFFSET(Pairings!$C$2,($A123-1)*gamesPerRound,0,gamesPerRound,3),3,FALSE),"")</f>
        <v/>
      </c>
      <c r="F123" s="26" t="str">
        <f t="shared" si="2"/>
        <v/>
      </c>
      <c r="G123" s="26" t="str">
        <f t="shared" si="3"/>
        <v/>
      </c>
      <c r="H123" s="79" t="str">
        <f ca="1">IF(OR(MOD(ROW(B123)-1,gamesPerRound)=1,B123="",ISNA(MATCH(B123,OFFSET($B$1,1+($A123-1)*gamesPerRound,0):B122,0))),"","duplicate result")</f>
        <v/>
      </c>
    </row>
    <row r="124" spans="1:8" x14ac:dyDescent="0.3">
      <c r="A124" s="26" t="str">
        <f>Pairings!B124</f>
        <v/>
      </c>
      <c r="B124" s="63"/>
      <c r="C124" s="28"/>
      <c r="D124" s="26" t="str">
        <f ca="1">IF($B124&gt;0,VLOOKUP($B124,OFFSET(Pairings!$C$2,($A124-1)*gamesPerRound,0,gamesPerRound,3),2,FALSE),"")</f>
        <v/>
      </c>
      <c r="E124" s="26" t="str">
        <f ca="1">IF($B124&gt;0,VLOOKUP($B124,OFFSET(Pairings!$C$2,($A124-1)*gamesPerRound,0,gamesPerRound,3),3,FALSE),"")</f>
        <v/>
      </c>
      <c r="F124" s="26" t="str">
        <f t="shared" si="2"/>
        <v/>
      </c>
      <c r="G124" s="26" t="str">
        <f t="shared" si="3"/>
        <v/>
      </c>
      <c r="H124" s="79" t="str">
        <f ca="1">IF(OR(MOD(ROW(B124)-1,gamesPerRound)=1,B124="",ISNA(MATCH(B124,OFFSET($B$1,1+($A124-1)*gamesPerRound,0):B123,0))),"","duplicate result")</f>
        <v/>
      </c>
    </row>
    <row r="125" spans="1:8" x14ac:dyDescent="0.3">
      <c r="A125" s="26" t="str">
        <f>Pairings!B125</f>
        <v/>
      </c>
      <c r="B125" s="63"/>
      <c r="C125" s="28"/>
      <c r="D125" s="26" t="str">
        <f ca="1">IF($B125&gt;0,VLOOKUP($B125,OFFSET(Pairings!$C$2,($A125-1)*gamesPerRound,0,gamesPerRound,3),2,FALSE),"")</f>
        <v/>
      </c>
      <c r="E125" s="26" t="str">
        <f ca="1">IF($B125&gt;0,VLOOKUP($B125,OFFSET(Pairings!$C$2,($A125-1)*gamesPerRound,0,gamesPerRound,3),3,FALSE),"")</f>
        <v/>
      </c>
      <c r="F125" s="26" t="str">
        <f t="shared" si="2"/>
        <v/>
      </c>
      <c r="G125" s="26" t="str">
        <f t="shared" si="3"/>
        <v/>
      </c>
      <c r="H125" s="79" t="str">
        <f ca="1">IF(OR(MOD(ROW(B125)-1,gamesPerRound)=1,B125="",ISNA(MATCH(B125,OFFSET($B$1,1+($A125-1)*gamesPerRound,0):B124,0))),"","duplicate result")</f>
        <v/>
      </c>
    </row>
    <row r="126" spans="1:8" x14ac:dyDescent="0.3">
      <c r="A126" s="26" t="str">
        <f>Pairings!B126</f>
        <v/>
      </c>
      <c r="B126" s="63"/>
      <c r="C126" s="28"/>
      <c r="D126" s="26" t="str">
        <f ca="1">IF($B126&gt;0,VLOOKUP($B126,OFFSET(Pairings!$C$2,($A126-1)*gamesPerRound,0,gamesPerRound,3),2,FALSE),"")</f>
        <v/>
      </c>
      <c r="E126" s="26" t="str">
        <f ca="1">IF($B126&gt;0,VLOOKUP($B126,OFFSET(Pairings!$C$2,($A126-1)*gamesPerRound,0,gamesPerRound,3),3,FALSE),"")</f>
        <v/>
      </c>
      <c r="F126" s="26" t="str">
        <f t="shared" si="2"/>
        <v/>
      </c>
      <c r="G126" s="26" t="str">
        <f t="shared" si="3"/>
        <v/>
      </c>
      <c r="H126" s="79" t="str">
        <f ca="1">IF(OR(MOD(ROW(B126)-1,gamesPerRound)=1,B126="",ISNA(MATCH(B126,OFFSET($B$1,1+($A126-1)*gamesPerRound,0):B125,0))),"","duplicate result")</f>
        <v/>
      </c>
    </row>
    <row r="127" spans="1:8" x14ac:dyDescent="0.3">
      <c r="A127" s="26" t="str">
        <f>Pairings!B127</f>
        <v/>
      </c>
      <c r="B127" s="63"/>
      <c r="C127" s="28"/>
      <c r="D127" s="26" t="str">
        <f ca="1">IF($B127&gt;0,VLOOKUP($B127,OFFSET(Pairings!$C$2,($A127-1)*gamesPerRound,0,gamesPerRound,3),2,FALSE),"")</f>
        <v/>
      </c>
      <c r="E127" s="26" t="str">
        <f ca="1">IF($B127&gt;0,VLOOKUP($B127,OFFSET(Pairings!$C$2,($A127-1)*gamesPerRound,0,gamesPerRound,3),3,FALSE),"")</f>
        <v/>
      </c>
      <c r="F127" s="26" t="str">
        <f t="shared" si="2"/>
        <v/>
      </c>
      <c r="G127" s="26" t="str">
        <f t="shared" si="3"/>
        <v/>
      </c>
      <c r="H127" s="79" t="str">
        <f ca="1">IF(OR(MOD(ROW(B127)-1,gamesPerRound)=1,B127="",ISNA(MATCH(B127,OFFSET($B$1,1+($A127-1)*gamesPerRound,0):B126,0))),"","duplicate result")</f>
        <v/>
      </c>
    </row>
    <row r="128" spans="1:8" x14ac:dyDescent="0.3">
      <c r="A128" s="26" t="str">
        <f>Pairings!B128</f>
        <v/>
      </c>
      <c r="B128" s="63"/>
      <c r="C128" s="28"/>
      <c r="D128" s="26" t="str">
        <f ca="1">IF($B128&gt;0,VLOOKUP($B128,OFFSET(Pairings!$C$2,($A128-1)*gamesPerRound,0,gamesPerRound,3),2,FALSE),"")</f>
        <v/>
      </c>
      <c r="E128" s="26" t="str">
        <f ca="1">IF($B128&gt;0,VLOOKUP($B128,OFFSET(Pairings!$C$2,($A128-1)*gamesPerRound,0,gamesPerRound,3),3,FALSE),"")</f>
        <v/>
      </c>
      <c r="F128" s="26" t="str">
        <f t="shared" si="2"/>
        <v/>
      </c>
      <c r="G128" s="26" t="str">
        <f t="shared" si="3"/>
        <v/>
      </c>
      <c r="H128" s="79" t="str">
        <f ca="1">IF(OR(MOD(ROW(B128)-1,gamesPerRound)=1,B128="",ISNA(MATCH(B128,OFFSET($B$1,1+($A128-1)*gamesPerRound,0):B127,0))),"","duplicate result")</f>
        <v/>
      </c>
    </row>
    <row r="129" spans="1:8" x14ac:dyDescent="0.3">
      <c r="A129" s="26" t="str">
        <f>Pairings!B129</f>
        <v/>
      </c>
      <c r="B129" s="63"/>
      <c r="C129" s="28"/>
      <c r="D129" s="26" t="str">
        <f ca="1">IF($B129&gt;0,VLOOKUP($B129,OFFSET(Pairings!$C$2,($A129-1)*gamesPerRound,0,gamesPerRound,3),2,FALSE),"")</f>
        <v/>
      </c>
      <c r="E129" s="26" t="str">
        <f ca="1">IF($B129&gt;0,VLOOKUP($B129,OFFSET(Pairings!$C$2,($A129-1)*gamesPerRound,0,gamesPerRound,3),3,FALSE),"")</f>
        <v/>
      </c>
      <c r="F129" s="26" t="str">
        <f t="shared" si="2"/>
        <v/>
      </c>
      <c r="G129" s="26" t="str">
        <f t="shared" si="3"/>
        <v/>
      </c>
      <c r="H129" s="79" t="str">
        <f ca="1">IF(OR(MOD(ROW(B129)-1,gamesPerRound)=1,B129="",ISNA(MATCH(B129,OFFSET($B$1,1+($A129-1)*gamesPerRound,0):B128,0))),"","duplicate result")</f>
        <v/>
      </c>
    </row>
    <row r="130" spans="1:8" x14ac:dyDescent="0.3">
      <c r="A130" s="26" t="str">
        <f>Pairings!B130</f>
        <v/>
      </c>
      <c r="B130" s="63"/>
      <c r="C130" s="28"/>
      <c r="D130" s="26" t="str">
        <f ca="1">IF($B130&gt;0,VLOOKUP($B130,OFFSET(Pairings!$C$2,($A130-1)*gamesPerRound,0,gamesPerRound,3),2,FALSE),"")</f>
        <v/>
      </c>
      <c r="E130" s="26" t="str">
        <f ca="1">IF($B130&gt;0,VLOOKUP($B130,OFFSET(Pairings!$C$2,($A130-1)*gamesPerRound,0,gamesPerRound,3),3,FALSE),"")</f>
        <v/>
      </c>
      <c r="F130" s="26" t="str">
        <f t="shared" ref="F130:F193" si="4">IF(C130="","",IF(C130="n",0,IF(C130="d",0.5,C130)))</f>
        <v/>
      </c>
      <c r="G130" s="26" t="str">
        <f t="shared" ref="G130:G193" si="5">IF(C130="","",IF(C130="n",0,1-F130))</f>
        <v/>
      </c>
      <c r="H130" s="79" t="str">
        <f ca="1">IF(OR(MOD(ROW(B130)-1,gamesPerRound)=1,B130="",ISNA(MATCH(B130,OFFSET($B$1,1+($A130-1)*gamesPerRound,0):B129,0))),"","duplicate result")</f>
        <v/>
      </c>
    </row>
    <row r="131" spans="1:8" x14ac:dyDescent="0.3">
      <c r="A131" s="26" t="str">
        <f>Pairings!B131</f>
        <v/>
      </c>
      <c r="B131" s="63"/>
      <c r="C131" s="28"/>
      <c r="D131" s="26" t="str">
        <f ca="1">IF($B131&gt;0,VLOOKUP($B131,OFFSET(Pairings!$C$2,($A131-1)*gamesPerRound,0,gamesPerRound,3),2,FALSE),"")</f>
        <v/>
      </c>
      <c r="E131" s="26" t="str">
        <f ca="1">IF($B131&gt;0,VLOOKUP($B131,OFFSET(Pairings!$C$2,($A131-1)*gamesPerRound,0,gamesPerRound,3),3,FALSE),"")</f>
        <v/>
      </c>
      <c r="F131" s="26" t="str">
        <f t="shared" si="4"/>
        <v/>
      </c>
      <c r="G131" s="26" t="str">
        <f t="shared" si="5"/>
        <v/>
      </c>
      <c r="H131" s="79" t="str">
        <f ca="1">IF(OR(MOD(ROW(B131)-1,gamesPerRound)=1,B131="",ISNA(MATCH(B131,OFFSET($B$1,1+($A131-1)*gamesPerRound,0):B130,0))),"","duplicate result")</f>
        <v/>
      </c>
    </row>
    <row r="132" spans="1:8" x14ac:dyDescent="0.3">
      <c r="A132" s="26" t="str">
        <f>Pairings!B132</f>
        <v/>
      </c>
      <c r="B132" s="63"/>
      <c r="C132" s="28"/>
      <c r="D132" s="26" t="str">
        <f ca="1">IF($B132&gt;0,VLOOKUP($B132,OFFSET(Pairings!$C$2,($A132-1)*gamesPerRound,0,gamesPerRound,3),2,FALSE),"")</f>
        <v/>
      </c>
      <c r="E132" s="26" t="str">
        <f ca="1">IF($B132&gt;0,VLOOKUP($B132,OFFSET(Pairings!$C$2,($A132-1)*gamesPerRound,0,gamesPerRound,3),3,FALSE),"")</f>
        <v/>
      </c>
      <c r="F132" s="26" t="str">
        <f t="shared" si="4"/>
        <v/>
      </c>
      <c r="G132" s="26" t="str">
        <f t="shared" si="5"/>
        <v/>
      </c>
      <c r="H132" s="79" t="str">
        <f ca="1">IF(OR(MOD(ROW(B132)-1,gamesPerRound)=1,B132="",ISNA(MATCH(B132,OFFSET($B$1,1+($A132-1)*gamesPerRound,0):B131,0))),"","duplicate result")</f>
        <v/>
      </c>
    </row>
    <row r="133" spans="1:8" x14ac:dyDescent="0.3">
      <c r="A133" s="26" t="str">
        <f>Pairings!B133</f>
        <v/>
      </c>
      <c r="B133" s="63"/>
      <c r="C133" s="28"/>
      <c r="D133" s="26" t="str">
        <f ca="1">IF($B133&gt;0,VLOOKUP($B133,OFFSET(Pairings!$C$2,($A133-1)*gamesPerRound,0,gamesPerRound,3),2,FALSE),"")</f>
        <v/>
      </c>
      <c r="E133" s="26" t="str">
        <f ca="1">IF($B133&gt;0,VLOOKUP($B133,OFFSET(Pairings!$C$2,($A133-1)*gamesPerRound,0,gamesPerRound,3),3,FALSE),"")</f>
        <v/>
      </c>
      <c r="F133" s="26" t="str">
        <f t="shared" si="4"/>
        <v/>
      </c>
      <c r="G133" s="26" t="str">
        <f t="shared" si="5"/>
        <v/>
      </c>
      <c r="H133" s="79" t="str">
        <f ca="1">IF(OR(MOD(ROW(B133)-1,gamesPerRound)=1,B133="",ISNA(MATCH(B133,OFFSET($B$1,1+($A133-1)*gamesPerRound,0):B132,0))),"","duplicate result")</f>
        <v/>
      </c>
    </row>
    <row r="134" spans="1:8" x14ac:dyDescent="0.3">
      <c r="A134" s="26" t="str">
        <f>Pairings!B134</f>
        <v/>
      </c>
      <c r="B134" s="63"/>
      <c r="C134" s="28"/>
      <c r="D134" s="26" t="str">
        <f ca="1">IF($B134&gt;0,VLOOKUP($B134,OFFSET(Pairings!$C$2,($A134-1)*gamesPerRound,0,gamesPerRound,3),2,FALSE),"")</f>
        <v/>
      </c>
      <c r="E134" s="26" t="str">
        <f ca="1">IF($B134&gt;0,VLOOKUP($B134,OFFSET(Pairings!$C$2,($A134-1)*gamesPerRound,0,gamesPerRound,3),3,FALSE),"")</f>
        <v/>
      </c>
      <c r="F134" s="26" t="str">
        <f t="shared" si="4"/>
        <v/>
      </c>
      <c r="G134" s="26" t="str">
        <f t="shared" si="5"/>
        <v/>
      </c>
      <c r="H134" s="79" t="str">
        <f ca="1">IF(OR(MOD(ROW(B134)-1,gamesPerRound)=1,B134="",ISNA(MATCH(B134,OFFSET($B$1,1+($A134-1)*gamesPerRound,0):B133,0))),"","duplicate result")</f>
        <v/>
      </c>
    </row>
    <row r="135" spans="1:8" x14ac:dyDescent="0.3">
      <c r="A135" s="26" t="str">
        <f>Pairings!B135</f>
        <v/>
      </c>
      <c r="B135" s="63"/>
      <c r="C135" s="28"/>
      <c r="D135" s="26" t="str">
        <f ca="1">IF($B135&gt;0,VLOOKUP($B135,OFFSET(Pairings!$C$2,($A135-1)*gamesPerRound,0,gamesPerRound,3),2,FALSE),"")</f>
        <v/>
      </c>
      <c r="E135" s="26" t="str">
        <f ca="1">IF($B135&gt;0,VLOOKUP($B135,OFFSET(Pairings!$C$2,($A135-1)*gamesPerRound,0,gamesPerRound,3),3,FALSE),"")</f>
        <v/>
      </c>
      <c r="F135" s="26" t="str">
        <f t="shared" si="4"/>
        <v/>
      </c>
      <c r="G135" s="26" t="str">
        <f t="shared" si="5"/>
        <v/>
      </c>
      <c r="H135" s="79" t="str">
        <f ca="1">IF(OR(MOD(ROW(B135)-1,gamesPerRound)=1,B135="",ISNA(MATCH(B135,OFFSET($B$1,1+($A135-1)*gamesPerRound,0):B134,0))),"","duplicate result")</f>
        <v/>
      </c>
    </row>
    <row r="136" spans="1:8" x14ac:dyDescent="0.3">
      <c r="A136" s="26" t="str">
        <f>Pairings!B136</f>
        <v/>
      </c>
      <c r="B136" s="63"/>
      <c r="C136" s="28"/>
      <c r="D136" s="26" t="str">
        <f ca="1">IF($B136&gt;0,VLOOKUP($B136,OFFSET(Pairings!$C$2,($A136-1)*gamesPerRound,0,gamesPerRound,3),2,FALSE),"")</f>
        <v/>
      </c>
      <c r="E136" s="26" t="str">
        <f ca="1">IF($B136&gt;0,VLOOKUP($B136,OFFSET(Pairings!$C$2,($A136-1)*gamesPerRound,0,gamesPerRound,3),3,FALSE),"")</f>
        <v/>
      </c>
      <c r="F136" s="26" t="str">
        <f t="shared" si="4"/>
        <v/>
      </c>
      <c r="G136" s="26" t="str">
        <f t="shared" si="5"/>
        <v/>
      </c>
      <c r="H136" s="79" t="str">
        <f ca="1">IF(OR(MOD(ROW(B136)-1,gamesPerRound)=1,B136="",ISNA(MATCH(B136,OFFSET($B$1,1+($A136-1)*gamesPerRound,0):B135,0))),"","duplicate result")</f>
        <v/>
      </c>
    </row>
    <row r="137" spans="1:8" x14ac:dyDescent="0.3">
      <c r="A137" s="26" t="str">
        <f>Pairings!B137</f>
        <v/>
      </c>
      <c r="B137" s="63"/>
      <c r="C137" s="28"/>
      <c r="D137" s="26" t="str">
        <f ca="1">IF($B137&gt;0,VLOOKUP($B137,OFFSET(Pairings!$C$2,($A137-1)*gamesPerRound,0,gamesPerRound,3),2,FALSE),"")</f>
        <v/>
      </c>
      <c r="E137" s="26" t="str">
        <f ca="1">IF($B137&gt;0,VLOOKUP($B137,OFFSET(Pairings!$C$2,($A137-1)*gamesPerRound,0,gamesPerRound,3),3,FALSE),"")</f>
        <v/>
      </c>
      <c r="F137" s="26" t="str">
        <f t="shared" si="4"/>
        <v/>
      </c>
      <c r="G137" s="26" t="str">
        <f t="shared" si="5"/>
        <v/>
      </c>
      <c r="H137" s="79" t="str">
        <f ca="1">IF(OR(MOD(ROW(B137)-1,gamesPerRound)=1,B137="",ISNA(MATCH(B137,OFFSET($B$1,1+($A137-1)*gamesPerRound,0):B136,0))),"","duplicate result")</f>
        <v/>
      </c>
    </row>
    <row r="138" spans="1:8" x14ac:dyDescent="0.3">
      <c r="A138" s="26" t="str">
        <f>Pairings!B138</f>
        <v/>
      </c>
      <c r="B138" s="63"/>
      <c r="C138" s="28"/>
      <c r="D138" s="26" t="str">
        <f ca="1">IF($B138&gt;0,VLOOKUP($B138,OFFSET(Pairings!$C$2,($A138-1)*gamesPerRound,0,gamesPerRound,3),2,FALSE),"")</f>
        <v/>
      </c>
      <c r="E138" s="26" t="str">
        <f ca="1">IF($B138&gt;0,VLOOKUP($B138,OFFSET(Pairings!$C$2,($A138-1)*gamesPerRound,0,gamesPerRound,3),3,FALSE),"")</f>
        <v/>
      </c>
      <c r="F138" s="26" t="str">
        <f t="shared" si="4"/>
        <v/>
      </c>
      <c r="G138" s="26" t="str">
        <f t="shared" si="5"/>
        <v/>
      </c>
      <c r="H138" s="79" t="str">
        <f ca="1">IF(OR(MOD(ROW(B138)-1,gamesPerRound)=1,B138="",ISNA(MATCH(B138,OFFSET($B$1,1+($A138-1)*gamesPerRound,0):B137,0))),"","duplicate result")</f>
        <v/>
      </c>
    </row>
    <row r="139" spans="1:8" x14ac:dyDescent="0.3">
      <c r="A139" s="26" t="str">
        <f>Pairings!B139</f>
        <v/>
      </c>
      <c r="B139" s="63"/>
      <c r="C139" s="28"/>
      <c r="D139" s="26" t="str">
        <f ca="1">IF($B139&gt;0,VLOOKUP($B139,OFFSET(Pairings!$C$2,($A139-1)*gamesPerRound,0,gamesPerRound,3),2,FALSE),"")</f>
        <v/>
      </c>
      <c r="E139" s="26" t="str">
        <f ca="1">IF($B139&gt;0,VLOOKUP($B139,OFFSET(Pairings!$C$2,($A139-1)*gamesPerRound,0,gamesPerRound,3),3,FALSE),"")</f>
        <v/>
      </c>
      <c r="F139" s="26" t="str">
        <f t="shared" si="4"/>
        <v/>
      </c>
      <c r="G139" s="26" t="str">
        <f t="shared" si="5"/>
        <v/>
      </c>
      <c r="H139" s="79" t="str">
        <f ca="1">IF(OR(MOD(ROW(B139)-1,gamesPerRound)=1,B139="",ISNA(MATCH(B139,OFFSET($B$1,1+($A139-1)*gamesPerRound,0):B138,0))),"","duplicate result")</f>
        <v/>
      </c>
    </row>
    <row r="140" spans="1:8" x14ac:dyDescent="0.3">
      <c r="A140" s="26" t="str">
        <f>Pairings!B140</f>
        <v/>
      </c>
      <c r="B140" s="63"/>
      <c r="C140" s="28"/>
      <c r="D140" s="26" t="str">
        <f ca="1">IF($B140&gt;0,VLOOKUP($B140,OFFSET(Pairings!$C$2,($A140-1)*gamesPerRound,0,gamesPerRound,3),2,FALSE),"")</f>
        <v/>
      </c>
      <c r="E140" s="26" t="str">
        <f ca="1">IF($B140&gt;0,VLOOKUP($B140,OFFSET(Pairings!$C$2,($A140-1)*gamesPerRound,0,gamesPerRound,3),3,FALSE),"")</f>
        <v/>
      </c>
      <c r="F140" s="26" t="str">
        <f t="shared" si="4"/>
        <v/>
      </c>
      <c r="G140" s="26" t="str">
        <f t="shared" si="5"/>
        <v/>
      </c>
      <c r="H140" s="79" t="str">
        <f ca="1">IF(OR(MOD(ROW(B140)-1,gamesPerRound)=1,B140="",ISNA(MATCH(B140,OFFSET($B$1,1+($A140-1)*gamesPerRound,0):B139,0))),"","duplicate result")</f>
        <v/>
      </c>
    </row>
    <row r="141" spans="1:8" x14ac:dyDescent="0.3">
      <c r="A141" s="26" t="str">
        <f>Pairings!B141</f>
        <v/>
      </c>
      <c r="B141" s="63"/>
      <c r="C141" s="28"/>
      <c r="D141" s="26" t="str">
        <f ca="1">IF($B141&gt;0,VLOOKUP($B141,OFFSET(Pairings!$C$2,($A141-1)*gamesPerRound,0,gamesPerRound,3),2,FALSE),"")</f>
        <v/>
      </c>
      <c r="E141" s="26" t="str">
        <f ca="1">IF($B141&gt;0,VLOOKUP($B141,OFFSET(Pairings!$C$2,($A141-1)*gamesPerRound,0,gamesPerRound,3),3,FALSE),"")</f>
        <v/>
      </c>
      <c r="F141" s="26" t="str">
        <f t="shared" si="4"/>
        <v/>
      </c>
      <c r="G141" s="26" t="str">
        <f t="shared" si="5"/>
        <v/>
      </c>
      <c r="H141" s="79" t="str">
        <f ca="1">IF(OR(MOD(ROW(B141)-1,gamesPerRound)=1,B141="",ISNA(MATCH(B141,OFFSET($B$1,1+($A141-1)*gamesPerRound,0):B140,0))),"","duplicate result")</f>
        <v/>
      </c>
    </row>
    <row r="142" spans="1:8" x14ac:dyDescent="0.3">
      <c r="A142" s="26" t="str">
        <f>Pairings!B142</f>
        <v/>
      </c>
      <c r="B142" s="63"/>
      <c r="C142" s="28"/>
      <c r="D142" s="26" t="str">
        <f ca="1">IF($B142&gt;0,VLOOKUP($B142,OFFSET(Pairings!$C$2,($A142-1)*gamesPerRound,0,gamesPerRound,3),2,FALSE),"")</f>
        <v/>
      </c>
      <c r="E142" s="26" t="str">
        <f ca="1">IF($B142&gt;0,VLOOKUP($B142,OFFSET(Pairings!$C$2,($A142-1)*gamesPerRound,0,gamesPerRound,3),3,FALSE),"")</f>
        <v/>
      </c>
      <c r="F142" s="26" t="str">
        <f t="shared" si="4"/>
        <v/>
      </c>
      <c r="G142" s="26" t="str">
        <f t="shared" si="5"/>
        <v/>
      </c>
      <c r="H142" s="79" t="str">
        <f ca="1">IF(OR(MOD(ROW(B142)-1,gamesPerRound)=1,B142="",ISNA(MATCH(B142,OFFSET($B$1,1+($A142-1)*gamesPerRound,0):B141,0))),"","duplicate result")</f>
        <v/>
      </c>
    </row>
    <row r="143" spans="1:8" x14ac:dyDescent="0.3">
      <c r="A143" s="26" t="str">
        <f>Pairings!B143</f>
        <v/>
      </c>
      <c r="B143" s="63"/>
      <c r="C143" s="28"/>
      <c r="D143" s="26" t="str">
        <f ca="1">IF($B143&gt;0,VLOOKUP($B143,OFFSET(Pairings!$C$2,($A143-1)*gamesPerRound,0,gamesPerRound,3),2,FALSE),"")</f>
        <v/>
      </c>
      <c r="E143" s="26" t="str">
        <f ca="1">IF($B143&gt;0,VLOOKUP($B143,OFFSET(Pairings!$C$2,($A143-1)*gamesPerRound,0,gamesPerRound,3),3,FALSE),"")</f>
        <v/>
      </c>
      <c r="F143" s="26" t="str">
        <f t="shared" si="4"/>
        <v/>
      </c>
      <c r="G143" s="26" t="str">
        <f t="shared" si="5"/>
        <v/>
      </c>
      <c r="H143" s="79" t="str">
        <f ca="1">IF(OR(MOD(ROW(B143)-1,gamesPerRound)=1,B143="",ISNA(MATCH(B143,OFFSET($B$1,1+($A143-1)*gamesPerRound,0):B142,0))),"","duplicate result")</f>
        <v/>
      </c>
    </row>
    <row r="144" spans="1:8" x14ac:dyDescent="0.3">
      <c r="A144" s="26" t="str">
        <f>Pairings!B144</f>
        <v/>
      </c>
      <c r="B144" s="63"/>
      <c r="C144" s="28"/>
      <c r="D144" s="26" t="str">
        <f ca="1">IF($B144&gt;0,VLOOKUP($B144,OFFSET(Pairings!$C$2,($A144-1)*gamesPerRound,0,gamesPerRound,3),2,FALSE),"")</f>
        <v/>
      </c>
      <c r="E144" s="26" t="str">
        <f ca="1">IF($B144&gt;0,VLOOKUP($B144,OFFSET(Pairings!$C$2,($A144-1)*gamesPerRound,0,gamesPerRound,3),3,FALSE),"")</f>
        <v/>
      </c>
      <c r="F144" s="26" t="str">
        <f t="shared" si="4"/>
        <v/>
      </c>
      <c r="G144" s="26" t="str">
        <f t="shared" si="5"/>
        <v/>
      </c>
      <c r="H144" s="79" t="str">
        <f ca="1">IF(OR(MOD(ROW(B144)-1,gamesPerRound)=1,B144="",ISNA(MATCH(B144,OFFSET($B$1,1+($A144-1)*gamesPerRound,0):B143,0))),"","duplicate result")</f>
        <v/>
      </c>
    </row>
    <row r="145" spans="1:8" x14ac:dyDescent="0.3">
      <c r="A145" s="26" t="str">
        <f>Pairings!B145</f>
        <v/>
      </c>
      <c r="B145" s="63"/>
      <c r="C145" s="28"/>
      <c r="D145" s="26" t="str">
        <f ca="1">IF($B145&gt;0,VLOOKUP($B145,OFFSET(Pairings!$C$2,($A145-1)*gamesPerRound,0,gamesPerRound,3),2,FALSE),"")</f>
        <v/>
      </c>
      <c r="E145" s="26" t="str">
        <f ca="1">IF($B145&gt;0,VLOOKUP($B145,OFFSET(Pairings!$C$2,($A145-1)*gamesPerRound,0,gamesPerRound,3),3,FALSE),"")</f>
        <v/>
      </c>
      <c r="F145" s="26" t="str">
        <f t="shared" si="4"/>
        <v/>
      </c>
      <c r="G145" s="26" t="str">
        <f t="shared" si="5"/>
        <v/>
      </c>
      <c r="H145" s="79" t="str">
        <f ca="1">IF(OR(MOD(ROW(B145)-1,gamesPerRound)=1,B145="",ISNA(MATCH(B145,OFFSET($B$1,1+($A145-1)*gamesPerRound,0):B144,0))),"","duplicate result")</f>
        <v/>
      </c>
    </row>
    <row r="146" spans="1:8" x14ac:dyDescent="0.3">
      <c r="A146" s="26" t="str">
        <f>Pairings!B146</f>
        <v/>
      </c>
      <c r="B146" s="63"/>
      <c r="C146" s="28"/>
      <c r="D146" s="26" t="str">
        <f ca="1">IF($B146&gt;0,VLOOKUP($B146,OFFSET(Pairings!$C$2,($A146-1)*gamesPerRound,0,gamesPerRound,3),2,FALSE),"")</f>
        <v/>
      </c>
      <c r="E146" s="26" t="str">
        <f ca="1">IF($B146&gt;0,VLOOKUP($B146,OFFSET(Pairings!$C$2,($A146-1)*gamesPerRound,0,gamesPerRound,3),3,FALSE),"")</f>
        <v/>
      </c>
      <c r="F146" s="26" t="str">
        <f t="shared" si="4"/>
        <v/>
      </c>
      <c r="G146" s="26" t="str">
        <f t="shared" si="5"/>
        <v/>
      </c>
      <c r="H146" s="79" t="str">
        <f ca="1">IF(OR(MOD(ROW(B146)-1,gamesPerRound)=1,B146="",ISNA(MATCH(B146,OFFSET($B$1,1+($A146-1)*gamesPerRound,0):B145,0))),"","duplicate result")</f>
        <v/>
      </c>
    </row>
    <row r="147" spans="1:8" x14ac:dyDescent="0.3">
      <c r="A147" s="26" t="str">
        <f>Pairings!B147</f>
        <v/>
      </c>
      <c r="B147" s="63"/>
      <c r="C147" s="28"/>
      <c r="D147" s="26" t="str">
        <f ca="1">IF($B147&gt;0,VLOOKUP($B147,OFFSET(Pairings!$C$2,($A147-1)*gamesPerRound,0,gamesPerRound,3),2,FALSE),"")</f>
        <v/>
      </c>
      <c r="E147" s="26" t="str">
        <f ca="1">IF($B147&gt;0,VLOOKUP($B147,OFFSET(Pairings!$C$2,($A147-1)*gamesPerRound,0,gamesPerRound,3),3,FALSE),"")</f>
        <v/>
      </c>
      <c r="F147" s="26" t="str">
        <f t="shared" si="4"/>
        <v/>
      </c>
      <c r="G147" s="26" t="str">
        <f t="shared" si="5"/>
        <v/>
      </c>
      <c r="H147" s="79" t="str">
        <f ca="1">IF(OR(MOD(ROW(B147)-1,gamesPerRound)=1,B147="",ISNA(MATCH(B147,OFFSET($B$1,1+($A147-1)*gamesPerRound,0):B146,0))),"","duplicate result")</f>
        <v/>
      </c>
    </row>
    <row r="148" spans="1:8" x14ac:dyDescent="0.3">
      <c r="A148" s="26" t="str">
        <f>Pairings!B148</f>
        <v/>
      </c>
      <c r="B148" s="63"/>
      <c r="C148" s="28"/>
      <c r="D148" s="26" t="str">
        <f ca="1">IF($B148&gt;0,VLOOKUP($B148,OFFSET(Pairings!$C$2,($A148-1)*gamesPerRound,0,gamesPerRound,3),2,FALSE),"")</f>
        <v/>
      </c>
      <c r="E148" s="26" t="str">
        <f ca="1">IF($B148&gt;0,VLOOKUP($B148,OFFSET(Pairings!$C$2,($A148-1)*gamesPerRound,0,gamesPerRound,3),3,FALSE),"")</f>
        <v/>
      </c>
      <c r="F148" s="26" t="str">
        <f t="shared" si="4"/>
        <v/>
      </c>
      <c r="G148" s="26" t="str">
        <f t="shared" si="5"/>
        <v/>
      </c>
      <c r="H148" s="79" t="str">
        <f ca="1">IF(OR(MOD(ROW(B148)-1,gamesPerRound)=1,B148="",ISNA(MATCH(B148,OFFSET($B$1,1+($A148-1)*gamesPerRound,0):B147,0))),"","duplicate result")</f>
        <v/>
      </c>
    </row>
    <row r="149" spans="1:8" x14ac:dyDescent="0.3">
      <c r="A149" s="26" t="str">
        <f>Pairings!B149</f>
        <v/>
      </c>
      <c r="B149" s="63"/>
      <c r="C149" s="28"/>
      <c r="D149" s="26" t="str">
        <f ca="1">IF($B149&gt;0,VLOOKUP($B149,OFFSET(Pairings!$C$2,($A149-1)*gamesPerRound,0,gamesPerRound,3),2,FALSE),"")</f>
        <v/>
      </c>
      <c r="E149" s="26" t="str">
        <f ca="1">IF($B149&gt;0,VLOOKUP($B149,OFFSET(Pairings!$C$2,($A149-1)*gamesPerRound,0,gamesPerRound,3),3,FALSE),"")</f>
        <v/>
      </c>
      <c r="F149" s="26" t="str">
        <f t="shared" si="4"/>
        <v/>
      </c>
      <c r="G149" s="26" t="str">
        <f t="shared" si="5"/>
        <v/>
      </c>
      <c r="H149" s="79" t="str">
        <f ca="1">IF(OR(MOD(ROW(B149)-1,gamesPerRound)=1,B149="",ISNA(MATCH(B149,OFFSET($B$1,1+($A149-1)*gamesPerRound,0):B148,0))),"","duplicate result")</f>
        <v/>
      </c>
    </row>
    <row r="150" spans="1:8" x14ac:dyDescent="0.3">
      <c r="A150" s="26" t="str">
        <f>Pairings!B150</f>
        <v/>
      </c>
      <c r="B150" s="63"/>
      <c r="C150" s="28"/>
      <c r="D150" s="26" t="str">
        <f ca="1">IF($B150&gt;0,VLOOKUP($B150,OFFSET(Pairings!$C$2,($A150-1)*gamesPerRound,0,gamesPerRound,3),2,FALSE),"")</f>
        <v/>
      </c>
      <c r="E150" s="26" t="str">
        <f ca="1">IF($B150&gt;0,VLOOKUP($B150,OFFSET(Pairings!$C$2,($A150-1)*gamesPerRound,0,gamesPerRound,3),3,FALSE),"")</f>
        <v/>
      </c>
      <c r="F150" s="26" t="str">
        <f t="shared" si="4"/>
        <v/>
      </c>
      <c r="G150" s="26" t="str">
        <f t="shared" si="5"/>
        <v/>
      </c>
      <c r="H150" s="79" t="str">
        <f ca="1">IF(OR(MOD(ROW(B150)-1,gamesPerRound)=1,B150="",ISNA(MATCH(B150,OFFSET($B$1,1+($A150-1)*gamesPerRound,0):B149,0))),"","duplicate result")</f>
        <v/>
      </c>
    </row>
    <row r="151" spans="1:8" x14ac:dyDescent="0.3">
      <c r="A151" s="26" t="str">
        <f>Pairings!B151</f>
        <v/>
      </c>
      <c r="B151" s="63"/>
      <c r="C151" s="28"/>
      <c r="D151" s="26" t="str">
        <f ca="1">IF($B151&gt;0,VLOOKUP($B151,OFFSET(Pairings!$C$2,($A151-1)*gamesPerRound,0,gamesPerRound,3),2,FALSE),"")</f>
        <v/>
      </c>
      <c r="E151" s="26" t="str">
        <f ca="1">IF($B151&gt;0,VLOOKUP($B151,OFFSET(Pairings!$C$2,($A151-1)*gamesPerRound,0,gamesPerRound,3),3,FALSE),"")</f>
        <v/>
      </c>
      <c r="F151" s="26" t="str">
        <f t="shared" si="4"/>
        <v/>
      </c>
      <c r="G151" s="26" t="str">
        <f t="shared" si="5"/>
        <v/>
      </c>
      <c r="H151" s="79" t="str">
        <f ca="1">IF(OR(MOD(ROW(B151)-1,gamesPerRound)=1,B151="",ISNA(MATCH(B151,OFFSET($B$1,1+($A151-1)*gamesPerRound,0):B150,0))),"","duplicate result")</f>
        <v/>
      </c>
    </row>
    <row r="152" spans="1:8" x14ac:dyDescent="0.3">
      <c r="A152" s="26" t="str">
        <f>Pairings!B152</f>
        <v/>
      </c>
      <c r="B152" s="63"/>
      <c r="C152" s="28"/>
      <c r="D152" s="26" t="str">
        <f ca="1">IF($B152&gt;0,VLOOKUP($B152,OFFSET(Pairings!$C$2,($A152-1)*gamesPerRound,0,gamesPerRound,3),2,FALSE),"")</f>
        <v/>
      </c>
      <c r="E152" s="26" t="str">
        <f ca="1">IF($B152&gt;0,VLOOKUP($B152,OFFSET(Pairings!$C$2,($A152-1)*gamesPerRound,0,gamesPerRound,3),3,FALSE),"")</f>
        <v/>
      </c>
      <c r="F152" s="26" t="str">
        <f t="shared" si="4"/>
        <v/>
      </c>
      <c r="G152" s="26" t="str">
        <f t="shared" si="5"/>
        <v/>
      </c>
      <c r="H152" s="79" t="str">
        <f ca="1">IF(OR(MOD(ROW(B152)-1,gamesPerRound)=1,B152="",ISNA(MATCH(B152,OFFSET($B$1,1+($A152-1)*gamesPerRound,0):B151,0))),"","duplicate result")</f>
        <v/>
      </c>
    </row>
    <row r="153" spans="1:8" x14ac:dyDescent="0.3">
      <c r="A153" s="26" t="str">
        <f>Pairings!B153</f>
        <v/>
      </c>
      <c r="B153" s="63"/>
      <c r="C153" s="28"/>
      <c r="D153" s="26" t="str">
        <f ca="1">IF($B153&gt;0,VLOOKUP($B153,OFFSET(Pairings!$C$2,($A153-1)*gamesPerRound,0,gamesPerRound,3),2,FALSE),"")</f>
        <v/>
      </c>
      <c r="E153" s="26" t="str">
        <f ca="1">IF($B153&gt;0,VLOOKUP($B153,OFFSET(Pairings!$C$2,($A153-1)*gamesPerRound,0,gamesPerRound,3),3,FALSE),"")</f>
        <v/>
      </c>
      <c r="F153" s="26" t="str">
        <f t="shared" si="4"/>
        <v/>
      </c>
      <c r="G153" s="26" t="str">
        <f t="shared" si="5"/>
        <v/>
      </c>
      <c r="H153" s="79" t="str">
        <f ca="1">IF(OR(MOD(ROW(B153)-1,gamesPerRound)=1,B153="",ISNA(MATCH(B153,OFFSET($B$1,1+($A153-1)*gamesPerRound,0):B152,0))),"","duplicate result")</f>
        <v/>
      </c>
    </row>
    <row r="154" spans="1:8" x14ac:dyDescent="0.3">
      <c r="A154" s="26" t="str">
        <f>Pairings!B154</f>
        <v/>
      </c>
      <c r="B154" s="63"/>
      <c r="C154" s="28"/>
      <c r="D154" s="26" t="str">
        <f ca="1">IF($B154&gt;0,VLOOKUP($B154,OFFSET(Pairings!$C$2,($A154-1)*gamesPerRound,0,gamesPerRound,3),2,FALSE),"")</f>
        <v/>
      </c>
      <c r="E154" s="26" t="str">
        <f ca="1">IF($B154&gt;0,VLOOKUP($B154,OFFSET(Pairings!$C$2,($A154-1)*gamesPerRound,0,gamesPerRound,3),3,FALSE),"")</f>
        <v/>
      </c>
      <c r="F154" s="26" t="str">
        <f t="shared" si="4"/>
        <v/>
      </c>
      <c r="G154" s="26" t="str">
        <f t="shared" si="5"/>
        <v/>
      </c>
      <c r="H154" s="79" t="str">
        <f ca="1">IF(OR(MOD(ROW(B154)-1,gamesPerRound)=1,B154="",ISNA(MATCH(B154,OFFSET($B$1,1+($A154-1)*gamesPerRound,0):B153,0))),"","duplicate result")</f>
        <v/>
      </c>
    </row>
    <row r="155" spans="1:8" x14ac:dyDescent="0.3">
      <c r="A155" s="26" t="str">
        <f>Pairings!B155</f>
        <v/>
      </c>
      <c r="B155" s="63"/>
      <c r="C155" s="28"/>
      <c r="D155" s="26" t="str">
        <f ca="1">IF($B155&gt;0,VLOOKUP($B155,OFFSET(Pairings!$C$2,($A155-1)*gamesPerRound,0,gamesPerRound,3),2,FALSE),"")</f>
        <v/>
      </c>
      <c r="E155" s="26" t="str">
        <f ca="1">IF($B155&gt;0,VLOOKUP($B155,OFFSET(Pairings!$C$2,($A155-1)*gamesPerRound,0,gamesPerRound,3),3,FALSE),"")</f>
        <v/>
      </c>
      <c r="F155" s="26" t="str">
        <f t="shared" si="4"/>
        <v/>
      </c>
      <c r="G155" s="26" t="str">
        <f t="shared" si="5"/>
        <v/>
      </c>
      <c r="H155" s="79" t="str">
        <f ca="1">IF(OR(MOD(ROW(B155)-1,gamesPerRound)=1,B155="",ISNA(MATCH(B155,OFFSET($B$1,1+($A155-1)*gamesPerRound,0):B154,0))),"","duplicate result")</f>
        <v/>
      </c>
    </row>
    <row r="156" spans="1:8" x14ac:dyDescent="0.3">
      <c r="A156" s="26" t="str">
        <f>Pairings!B156</f>
        <v/>
      </c>
      <c r="B156" s="63"/>
      <c r="C156" s="28"/>
      <c r="D156" s="26" t="str">
        <f ca="1">IF($B156&gt;0,VLOOKUP($B156,OFFSET(Pairings!$C$2,($A156-1)*gamesPerRound,0,gamesPerRound,3),2,FALSE),"")</f>
        <v/>
      </c>
      <c r="E156" s="26" t="str">
        <f ca="1">IF($B156&gt;0,VLOOKUP($B156,OFFSET(Pairings!$C$2,($A156-1)*gamesPerRound,0,gamesPerRound,3),3,FALSE),"")</f>
        <v/>
      </c>
      <c r="F156" s="26" t="str">
        <f t="shared" si="4"/>
        <v/>
      </c>
      <c r="G156" s="26" t="str">
        <f t="shared" si="5"/>
        <v/>
      </c>
      <c r="H156" s="79" t="str">
        <f ca="1">IF(OR(MOD(ROW(B156)-1,gamesPerRound)=1,B156="",ISNA(MATCH(B156,OFFSET($B$1,1+($A156-1)*gamesPerRound,0):B155,0))),"","duplicate result")</f>
        <v/>
      </c>
    </row>
    <row r="157" spans="1:8" x14ac:dyDescent="0.3">
      <c r="A157" s="26" t="str">
        <f>Pairings!B157</f>
        <v/>
      </c>
      <c r="B157" s="63"/>
      <c r="C157" s="28"/>
      <c r="D157" s="26" t="str">
        <f ca="1">IF($B157&gt;0,VLOOKUP($B157,OFFSET(Pairings!$C$2,($A157-1)*gamesPerRound,0,gamesPerRound,3),2,FALSE),"")</f>
        <v/>
      </c>
      <c r="E157" s="26" t="str">
        <f ca="1">IF($B157&gt;0,VLOOKUP($B157,OFFSET(Pairings!$C$2,($A157-1)*gamesPerRound,0,gamesPerRound,3),3,FALSE),"")</f>
        <v/>
      </c>
      <c r="F157" s="26" t="str">
        <f t="shared" si="4"/>
        <v/>
      </c>
      <c r="G157" s="26" t="str">
        <f t="shared" si="5"/>
        <v/>
      </c>
      <c r="H157" s="79" t="str">
        <f ca="1">IF(OR(MOD(ROW(B157)-1,gamesPerRound)=1,B157="",ISNA(MATCH(B157,OFFSET($B$1,1+($A157-1)*gamesPerRound,0):B156,0))),"","duplicate result")</f>
        <v/>
      </c>
    </row>
    <row r="158" spans="1:8" x14ac:dyDescent="0.3">
      <c r="A158" s="26" t="str">
        <f>Pairings!B158</f>
        <v/>
      </c>
      <c r="B158" s="63"/>
      <c r="C158" s="28"/>
      <c r="D158" s="26" t="str">
        <f ca="1">IF($B158&gt;0,VLOOKUP($B158,OFFSET(Pairings!$C$2,($A158-1)*gamesPerRound,0,gamesPerRound,3),2,FALSE),"")</f>
        <v/>
      </c>
      <c r="E158" s="26" t="str">
        <f ca="1">IF($B158&gt;0,VLOOKUP($B158,OFFSET(Pairings!$C$2,($A158-1)*gamesPerRound,0,gamesPerRound,3),3,FALSE),"")</f>
        <v/>
      </c>
      <c r="F158" s="26" t="str">
        <f t="shared" si="4"/>
        <v/>
      </c>
      <c r="G158" s="26" t="str">
        <f t="shared" si="5"/>
        <v/>
      </c>
      <c r="H158" s="79" t="str">
        <f ca="1">IF(OR(MOD(ROW(B158)-1,gamesPerRound)=1,B158="",ISNA(MATCH(B158,OFFSET($B$1,1+($A158-1)*gamesPerRound,0):B157,0))),"","duplicate result")</f>
        <v/>
      </c>
    </row>
    <row r="159" spans="1:8" x14ac:dyDescent="0.3">
      <c r="A159" s="26" t="str">
        <f>Pairings!B159</f>
        <v/>
      </c>
      <c r="B159" s="63"/>
      <c r="C159" s="28"/>
      <c r="D159" s="26" t="str">
        <f ca="1">IF($B159&gt;0,VLOOKUP($B159,OFFSET(Pairings!$C$2,($A159-1)*gamesPerRound,0,gamesPerRound,3),2,FALSE),"")</f>
        <v/>
      </c>
      <c r="E159" s="26" t="str">
        <f ca="1">IF($B159&gt;0,VLOOKUP($B159,OFFSET(Pairings!$C$2,($A159-1)*gamesPerRound,0,gamesPerRound,3),3,FALSE),"")</f>
        <v/>
      </c>
      <c r="F159" s="26" t="str">
        <f t="shared" si="4"/>
        <v/>
      </c>
      <c r="G159" s="26" t="str">
        <f t="shared" si="5"/>
        <v/>
      </c>
      <c r="H159" s="79" t="str">
        <f ca="1">IF(OR(MOD(ROW(B159)-1,gamesPerRound)=1,B159="",ISNA(MATCH(B159,OFFSET($B$1,1+($A159-1)*gamesPerRound,0):B158,0))),"","duplicate result")</f>
        <v/>
      </c>
    </row>
    <row r="160" spans="1:8" x14ac:dyDescent="0.3">
      <c r="A160" s="26" t="str">
        <f>Pairings!B160</f>
        <v/>
      </c>
      <c r="B160" s="63"/>
      <c r="C160" s="28"/>
      <c r="D160" s="26" t="str">
        <f ca="1">IF($B160&gt;0,VLOOKUP($B160,OFFSET(Pairings!$C$2,($A160-1)*gamesPerRound,0,gamesPerRound,3),2,FALSE),"")</f>
        <v/>
      </c>
      <c r="E160" s="26" t="str">
        <f ca="1">IF($B160&gt;0,VLOOKUP($B160,OFFSET(Pairings!$C$2,($A160-1)*gamesPerRound,0,gamesPerRound,3),3,FALSE),"")</f>
        <v/>
      </c>
      <c r="F160" s="26" t="str">
        <f t="shared" si="4"/>
        <v/>
      </c>
      <c r="G160" s="26" t="str">
        <f t="shared" si="5"/>
        <v/>
      </c>
      <c r="H160" s="79" t="str">
        <f ca="1">IF(OR(MOD(ROW(B160)-1,gamesPerRound)=1,B160="",ISNA(MATCH(B160,OFFSET($B$1,1+($A160-1)*gamesPerRound,0):B159,0))),"","duplicate result")</f>
        <v/>
      </c>
    </row>
    <row r="161" spans="1:8" x14ac:dyDescent="0.3">
      <c r="A161" s="26" t="str">
        <f>Pairings!B161</f>
        <v/>
      </c>
      <c r="B161" s="63"/>
      <c r="C161" s="28"/>
      <c r="D161" s="26" t="str">
        <f ca="1">IF($B161&gt;0,VLOOKUP($B161,OFFSET(Pairings!$C$2,($A161-1)*gamesPerRound,0,gamesPerRound,3),2,FALSE),"")</f>
        <v/>
      </c>
      <c r="E161" s="26" t="str">
        <f ca="1">IF($B161&gt;0,VLOOKUP($B161,OFFSET(Pairings!$C$2,($A161-1)*gamesPerRound,0,gamesPerRound,3),3,FALSE),"")</f>
        <v/>
      </c>
      <c r="F161" s="26" t="str">
        <f t="shared" si="4"/>
        <v/>
      </c>
      <c r="G161" s="26" t="str">
        <f t="shared" si="5"/>
        <v/>
      </c>
      <c r="H161" s="79" t="str">
        <f ca="1">IF(OR(MOD(ROW(B161)-1,gamesPerRound)=1,B161="",ISNA(MATCH(B161,OFFSET($B$1,1+($A161-1)*gamesPerRound,0):B160,0))),"","duplicate result")</f>
        <v/>
      </c>
    </row>
    <row r="162" spans="1:8" x14ac:dyDescent="0.3">
      <c r="A162" s="26" t="str">
        <f>Pairings!B162</f>
        <v/>
      </c>
      <c r="B162" s="63"/>
      <c r="C162" s="28"/>
      <c r="D162" s="26" t="str">
        <f ca="1">IF($B162&gt;0,VLOOKUP($B162,OFFSET(Pairings!$C$2,($A162-1)*gamesPerRound,0,gamesPerRound,3),2,FALSE),"")</f>
        <v/>
      </c>
      <c r="E162" s="26" t="str">
        <f ca="1">IF($B162&gt;0,VLOOKUP($B162,OFFSET(Pairings!$C$2,($A162-1)*gamesPerRound,0,gamesPerRound,3),3,FALSE),"")</f>
        <v/>
      </c>
      <c r="F162" s="26" t="str">
        <f t="shared" si="4"/>
        <v/>
      </c>
      <c r="G162" s="26" t="str">
        <f t="shared" si="5"/>
        <v/>
      </c>
      <c r="H162" s="79" t="str">
        <f ca="1">IF(OR(MOD(ROW(B162)-1,gamesPerRound)=1,B162="",ISNA(MATCH(B162,OFFSET($B$1,1+($A162-1)*gamesPerRound,0):B161,0))),"","duplicate result")</f>
        <v/>
      </c>
    </row>
    <row r="163" spans="1:8" x14ac:dyDescent="0.3">
      <c r="A163" s="26" t="str">
        <f>Pairings!B163</f>
        <v/>
      </c>
      <c r="B163" s="63"/>
      <c r="C163" s="28"/>
      <c r="D163" s="26" t="str">
        <f ca="1">IF($B163&gt;0,VLOOKUP($B163,OFFSET(Pairings!$C$2,($A163-1)*gamesPerRound,0,gamesPerRound,3),2,FALSE),"")</f>
        <v/>
      </c>
      <c r="E163" s="26" t="str">
        <f ca="1">IF($B163&gt;0,VLOOKUP($B163,OFFSET(Pairings!$C$2,($A163-1)*gamesPerRound,0,gamesPerRound,3),3,FALSE),"")</f>
        <v/>
      </c>
      <c r="F163" s="26" t="str">
        <f t="shared" si="4"/>
        <v/>
      </c>
      <c r="G163" s="26" t="str">
        <f t="shared" si="5"/>
        <v/>
      </c>
      <c r="H163" s="79" t="str">
        <f ca="1">IF(OR(MOD(ROW(B163)-1,gamesPerRound)=1,B163="",ISNA(MATCH(B163,OFFSET($B$1,1+($A163-1)*gamesPerRound,0):B162,0))),"","duplicate result")</f>
        <v/>
      </c>
    </row>
    <row r="164" spans="1:8" x14ac:dyDescent="0.3">
      <c r="A164" s="26" t="str">
        <f>Pairings!B164</f>
        <v/>
      </c>
      <c r="B164" s="63"/>
      <c r="C164" s="28"/>
      <c r="D164" s="26" t="str">
        <f ca="1">IF($B164&gt;0,VLOOKUP($B164,OFFSET(Pairings!$C$2,($A164-1)*gamesPerRound,0,gamesPerRound,3),2,FALSE),"")</f>
        <v/>
      </c>
      <c r="E164" s="26" t="str">
        <f ca="1">IF($B164&gt;0,VLOOKUP($B164,OFFSET(Pairings!$C$2,($A164-1)*gamesPerRound,0,gamesPerRound,3),3,FALSE),"")</f>
        <v/>
      </c>
      <c r="F164" s="26" t="str">
        <f t="shared" si="4"/>
        <v/>
      </c>
      <c r="G164" s="26" t="str">
        <f t="shared" si="5"/>
        <v/>
      </c>
      <c r="H164" s="79" t="str">
        <f ca="1">IF(OR(MOD(ROW(B164)-1,gamesPerRound)=1,B164="",ISNA(MATCH(B164,OFFSET($B$1,1+($A164-1)*gamesPerRound,0):B163,0))),"","duplicate result")</f>
        <v/>
      </c>
    </row>
    <row r="165" spans="1:8" x14ac:dyDescent="0.3">
      <c r="A165" s="26" t="str">
        <f>Pairings!B165</f>
        <v/>
      </c>
      <c r="B165" s="63"/>
      <c r="C165" s="28"/>
      <c r="D165" s="26" t="str">
        <f ca="1">IF($B165&gt;0,VLOOKUP($B165,OFFSET(Pairings!$C$2,($A165-1)*gamesPerRound,0,gamesPerRound,3),2,FALSE),"")</f>
        <v/>
      </c>
      <c r="E165" s="26" t="str">
        <f ca="1">IF($B165&gt;0,VLOOKUP($B165,OFFSET(Pairings!$C$2,($A165-1)*gamesPerRound,0,gamesPerRound,3),3,FALSE),"")</f>
        <v/>
      </c>
      <c r="F165" s="26" t="str">
        <f t="shared" si="4"/>
        <v/>
      </c>
      <c r="G165" s="26" t="str">
        <f t="shared" si="5"/>
        <v/>
      </c>
      <c r="H165" s="79" t="str">
        <f ca="1">IF(OR(MOD(ROW(B165)-1,gamesPerRound)=1,B165="",ISNA(MATCH(B165,OFFSET($B$1,1+($A165-1)*gamesPerRound,0):B164,0))),"","duplicate result")</f>
        <v/>
      </c>
    </row>
    <row r="166" spans="1:8" x14ac:dyDescent="0.3">
      <c r="A166" s="26" t="str">
        <f>Pairings!B166</f>
        <v/>
      </c>
      <c r="B166" s="63"/>
      <c r="C166" s="28"/>
      <c r="D166" s="26" t="str">
        <f ca="1">IF($B166&gt;0,VLOOKUP($B166,OFFSET(Pairings!$C$2,($A166-1)*gamesPerRound,0,gamesPerRound,3),2,FALSE),"")</f>
        <v/>
      </c>
      <c r="E166" s="26" t="str">
        <f ca="1">IF($B166&gt;0,VLOOKUP($B166,OFFSET(Pairings!$C$2,($A166-1)*gamesPerRound,0,gamesPerRound,3),3,FALSE),"")</f>
        <v/>
      </c>
      <c r="F166" s="26" t="str">
        <f t="shared" si="4"/>
        <v/>
      </c>
      <c r="G166" s="26" t="str">
        <f t="shared" si="5"/>
        <v/>
      </c>
      <c r="H166" s="79" t="str">
        <f ca="1">IF(OR(MOD(ROW(B166)-1,gamesPerRound)=1,B166="",ISNA(MATCH(B166,OFFSET($B$1,1+($A166-1)*gamesPerRound,0):B165,0))),"","duplicate result")</f>
        <v/>
      </c>
    </row>
    <row r="167" spans="1:8" x14ac:dyDescent="0.3">
      <c r="A167" s="26" t="str">
        <f>Pairings!B167</f>
        <v/>
      </c>
      <c r="B167" s="63"/>
      <c r="C167" s="28"/>
      <c r="D167" s="26" t="str">
        <f ca="1">IF($B167&gt;0,VLOOKUP($B167,OFFSET(Pairings!$C$2,($A167-1)*gamesPerRound,0,gamesPerRound,3),2,FALSE),"")</f>
        <v/>
      </c>
      <c r="E167" s="26" t="str">
        <f ca="1">IF($B167&gt;0,VLOOKUP($B167,OFFSET(Pairings!$C$2,($A167-1)*gamesPerRound,0,gamesPerRound,3),3,FALSE),"")</f>
        <v/>
      </c>
      <c r="F167" s="26" t="str">
        <f t="shared" si="4"/>
        <v/>
      </c>
      <c r="G167" s="26" t="str">
        <f t="shared" si="5"/>
        <v/>
      </c>
      <c r="H167" s="79" t="str">
        <f ca="1">IF(OR(MOD(ROW(B167)-1,gamesPerRound)=1,B167="",ISNA(MATCH(B167,OFFSET($B$1,1+($A167-1)*gamesPerRound,0):B166,0))),"","duplicate result")</f>
        <v/>
      </c>
    </row>
    <row r="168" spans="1:8" x14ac:dyDescent="0.3">
      <c r="A168" s="26" t="str">
        <f>Pairings!B168</f>
        <v/>
      </c>
      <c r="B168" s="63"/>
      <c r="C168" s="28"/>
      <c r="D168" s="26" t="str">
        <f ca="1">IF($B168&gt;0,VLOOKUP($B168,OFFSET(Pairings!$C$2,($A168-1)*gamesPerRound,0,gamesPerRound,3),2,FALSE),"")</f>
        <v/>
      </c>
      <c r="E168" s="26" t="str">
        <f ca="1">IF($B168&gt;0,VLOOKUP($B168,OFFSET(Pairings!$C$2,($A168-1)*gamesPerRound,0,gamesPerRound,3),3,FALSE),"")</f>
        <v/>
      </c>
      <c r="F168" s="26" t="str">
        <f t="shared" si="4"/>
        <v/>
      </c>
      <c r="G168" s="26" t="str">
        <f t="shared" si="5"/>
        <v/>
      </c>
      <c r="H168" s="79" t="str">
        <f ca="1">IF(OR(MOD(ROW(B168)-1,gamesPerRound)=1,B168="",ISNA(MATCH(B168,OFFSET($B$1,1+($A168-1)*gamesPerRound,0):B167,0))),"","duplicate result")</f>
        <v/>
      </c>
    </row>
    <row r="169" spans="1:8" x14ac:dyDescent="0.3">
      <c r="A169" s="26" t="str">
        <f>Pairings!B169</f>
        <v/>
      </c>
      <c r="B169" s="63"/>
      <c r="C169" s="28"/>
      <c r="D169" s="26" t="str">
        <f ca="1">IF($B169&gt;0,VLOOKUP($B169,OFFSET(Pairings!$C$2,($A169-1)*gamesPerRound,0,gamesPerRound,3),2,FALSE),"")</f>
        <v/>
      </c>
      <c r="E169" s="26" t="str">
        <f ca="1">IF($B169&gt;0,VLOOKUP($B169,OFFSET(Pairings!$C$2,($A169-1)*gamesPerRound,0,gamesPerRound,3),3,FALSE),"")</f>
        <v/>
      </c>
      <c r="F169" s="26" t="str">
        <f t="shared" si="4"/>
        <v/>
      </c>
      <c r="G169" s="26" t="str">
        <f t="shared" si="5"/>
        <v/>
      </c>
      <c r="H169" s="79" t="str">
        <f ca="1">IF(OR(MOD(ROW(B169)-1,gamesPerRound)=1,B169="",ISNA(MATCH(B169,OFFSET($B$1,1+($A169-1)*gamesPerRound,0):B168,0))),"","duplicate result")</f>
        <v/>
      </c>
    </row>
    <row r="170" spans="1:8" x14ac:dyDescent="0.3">
      <c r="A170" s="26" t="str">
        <f>Pairings!B170</f>
        <v/>
      </c>
      <c r="B170" s="63"/>
      <c r="C170" s="28"/>
      <c r="D170" s="26" t="str">
        <f ca="1">IF($B170&gt;0,VLOOKUP($B170,OFFSET(Pairings!$C$2,($A170-1)*gamesPerRound,0,gamesPerRound,3),2,FALSE),"")</f>
        <v/>
      </c>
      <c r="E170" s="26" t="str">
        <f ca="1">IF($B170&gt;0,VLOOKUP($B170,OFFSET(Pairings!$C$2,($A170-1)*gamesPerRound,0,gamesPerRound,3),3,FALSE),"")</f>
        <v/>
      </c>
      <c r="F170" s="26" t="str">
        <f t="shared" si="4"/>
        <v/>
      </c>
      <c r="G170" s="26" t="str">
        <f t="shared" si="5"/>
        <v/>
      </c>
      <c r="H170" s="79" t="str">
        <f ca="1">IF(OR(MOD(ROW(B170)-1,gamesPerRound)=1,B170="",ISNA(MATCH(B170,OFFSET($B$1,1+($A170-1)*gamesPerRound,0):B169,0))),"","duplicate result")</f>
        <v/>
      </c>
    </row>
    <row r="171" spans="1:8" x14ac:dyDescent="0.3">
      <c r="A171" s="26" t="str">
        <f>Pairings!B171</f>
        <v/>
      </c>
      <c r="B171" s="63"/>
      <c r="C171" s="28"/>
      <c r="D171" s="26" t="str">
        <f ca="1">IF($B171&gt;0,VLOOKUP($B171,OFFSET(Pairings!$C$2,($A171-1)*gamesPerRound,0,gamesPerRound,3),2,FALSE),"")</f>
        <v/>
      </c>
      <c r="E171" s="26" t="str">
        <f ca="1">IF($B171&gt;0,VLOOKUP($B171,OFFSET(Pairings!$C$2,($A171-1)*gamesPerRound,0,gamesPerRound,3),3,FALSE),"")</f>
        <v/>
      </c>
      <c r="F171" s="26" t="str">
        <f t="shared" si="4"/>
        <v/>
      </c>
      <c r="G171" s="26" t="str">
        <f t="shared" si="5"/>
        <v/>
      </c>
      <c r="H171" s="79" t="str">
        <f ca="1">IF(OR(MOD(ROW(B171)-1,gamesPerRound)=1,B171="",ISNA(MATCH(B171,OFFSET($B$1,1+($A171-1)*gamesPerRound,0):B170,0))),"","duplicate result")</f>
        <v/>
      </c>
    </row>
    <row r="172" spans="1:8" x14ac:dyDescent="0.3">
      <c r="A172" s="26" t="str">
        <f>Pairings!B172</f>
        <v/>
      </c>
      <c r="B172" s="63"/>
      <c r="C172" s="28"/>
      <c r="D172" s="26" t="str">
        <f ca="1">IF($B172&gt;0,VLOOKUP($B172,OFFSET(Pairings!$C$2,($A172-1)*gamesPerRound,0,gamesPerRound,3),2,FALSE),"")</f>
        <v/>
      </c>
      <c r="E172" s="26" t="str">
        <f ca="1">IF($B172&gt;0,VLOOKUP($B172,OFFSET(Pairings!$C$2,($A172-1)*gamesPerRound,0,gamesPerRound,3),3,FALSE),"")</f>
        <v/>
      </c>
      <c r="F172" s="26" t="str">
        <f t="shared" si="4"/>
        <v/>
      </c>
      <c r="G172" s="26" t="str">
        <f t="shared" si="5"/>
        <v/>
      </c>
      <c r="H172" s="79" t="str">
        <f ca="1">IF(OR(MOD(ROW(B172)-1,gamesPerRound)=1,B172="",ISNA(MATCH(B172,OFFSET($B$1,1+($A172-1)*gamesPerRound,0):B171,0))),"","duplicate result")</f>
        <v/>
      </c>
    </row>
    <row r="173" spans="1:8" x14ac:dyDescent="0.3">
      <c r="A173" s="26" t="str">
        <f>Pairings!B173</f>
        <v/>
      </c>
      <c r="B173" s="63"/>
      <c r="C173" s="28"/>
      <c r="D173" s="26" t="str">
        <f ca="1">IF($B173&gt;0,VLOOKUP($B173,OFFSET(Pairings!$C$2,($A173-1)*gamesPerRound,0,gamesPerRound,3),2,FALSE),"")</f>
        <v/>
      </c>
      <c r="E173" s="26" t="str">
        <f ca="1">IF($B173&gt;0,VLOOKUP($B173,OFFSET(Pairings!$C$2,($A173-1)*gamesPerRound,0,gamesPerRound,3),3,FALSE),"")</f>
        <v/>
      </c>
      <c r="F173" s="26" t="str">
        <f t="shared" si="4"/>
        <v/>
      </c>
      <c r="G173" s="26" t="str">
        <f t="shared" si="5"/>
        <v/>
      </c>
      <c r="H173" s="79" t="str">
        <f ca="1">IF(OR(MOD(ROW(B173)-1,gamesPerRound)=1,B173="",ISNA(MATCH(B173,OFFSET($B$1,1+($A173-1)*gamesPerRound,0):B172,0))),"","duplicate result")</f>
        <v/>
      </c>
    </row>
    <row r="174" spans="1:8" x14ac:dyDescent="0.3">
      <c r="A174" s="26" t="str">
        <f>Pairings!B174</f>
        <v/>
      </c>
      <c r="B174" s="63"/>
      <c r="C174" s="28"/>
      <c r="D174" s="26" t="str">
        <f ca="1">IF($B174&gt;0,VLOOKUP($B174,OFFSET(Pairings!$C$2,($A174-1)*gamesPerRound,0,gamesPerRound,3),2,FALSE),"")</f>
        <v/>
      </c>
      <c r="E174" s="26" t="str">
        <f ca="1">IF($B174&gt;0,VLOOKUP($B174,OFFSET(Pairings!$C$2,($A174-1)*gamesPerRound,0,gamesPerRound,3),3,FALSE),"")</f>
        <v/>
      </c>
      <c r="F174" s="26" t="str">
        <f t="shared" si="4"/>
        <v/>
      </c>
      <c r="G174" s="26" t="str">
        <f t="shared" si="5"/>
        <v/>
      </c>
      <c r="H174" s="79" t="str">
        <f ca="1">IF(OR(MOD(ROW(B174)-1,gamesPerRound)=1,B174="",ISNA(MATCH(B174,OFFSET($B$1,1+($A174-1)*gamesPerRound,0):B173,0))),"","duplicate result")</f>
        <v/>
      </c>
    </row>
    <row r="175" spans="1:8" x14ac:dyDescent="0.3">
      <c r="A175" s="26" t="str">
        <f>Pairings!B175</f>
        <v/>
      </c>
      <c r="B175" s="63"/>
      <c r="C175" s="28"/>
      <c r="D175" s="26" t="str">
        <f ca="1">IF($B175&gt;0,VLOOKUP($B175,OFFSET(Pairings!$C$2,($A175-1)*gamesPerRound,0,gamesPerRound,3),2,FALSE),"")</f>
        <v/>
      </c>
      <c r="E175" s="26" t="str">
        <f ca="1">IF($B175&gt;0,VLOOKUP($B175,OFFSET(Pairings!$C$2,($A175-1)*gamesPerRound,0,gamesPerRound,3),3,FALSE),"")</f>
        <v/>
      </c>
      <c r="F175" s="26" t="str">
        <f t="shared" si="4"/>
        <v/>
      </c>
      <c r="G175" s="26" t="str">
        <f t="shared" si="5"/>
        <v/>
      </c>
      <c r="H175" s="79" t="str">
        <f ca="1">IF(OR(MOD(ROW(B175)-1,gamesPerRound)=1,B175="",ISNA(MATCH(B175,OFFSET($B$1,1+($A175-1)*gamesPerRound,0):B174,0))),"","duplicate result")</f>
        <v/>
      </c>
    </row>
    <row r="176" spans="1:8" x14ac:dyDescent="0.3">
      <c r="A176" s="26" t="str">
        <f>Pairings!B176</f>
        <v/>
      </c>
      <c r="B176" s="63"/>
      <c r="C176" s="28"/>
      <c r="D176" s="26" t="str">
        <f ca="1">IF($B176&gt;0,VLOOKUP($B176,OFFSET(Pairings!$C$2,($A176-1)*gamesPerRound,0,gamesPerRound,3),2,FALSE),"")</f>
        <v/>
      </c>
      <c r="E176" s="26" t="str">
        <f ca="1">IF($B176&gt;0,VLOOKUP($B176,OFFSET(Pairings!$C$2,($A176-1)*gamesPerRound,0,gamesPerRound,3),3,FALSE),"")</f>
        <v/>
      </c>
      <c r="F176" s="26" t="str">
        <f t="shared" si="4"/>
        <v/>
      </c>
      <c r="G176" s="26" t="str">
        <f t="shared" si="5"/>
        <v/>
      </c>
      <c r="H176" s="79" t="str">
        <f ca="1">IF(OR(MOD(ROW(B176)-1,gamesPerRound)=1,B176="",ISNA(MATCH(B176,OFFSET($B$1,1+($A176-1)*gamesPerRound,0):B175,0))),"","duplicate result")</f>
        <v/>
      </c>
    </row>
    <row r="177" spans="1:8" x14ac:dyDescent="0.3">
      <c r="A177" s="26" t="str">
        <f>Pairings!B177</f>
        <v/>
      </c>
      <c r="B177" s="63"/>
      <c r="C177" s="28"/>
      <c r="D177" s="26" t="str">
        <f ca="1">IF($B177&gt;0,VLOOKUP($B177,OFFSET(Pairings!$C$2,($A177-1)*gamesPerRound,0,gamesPerRound,3),2,FALSE),"")</f>
        <v/>
      </c>
      <c r="E177" s="26" t="str">
        <f ca="1">IF($B177&gt;0,VLOOKUP($B177,OFFSET(Pairings!$C$2,($A177-1)*gamesPerRound,0,gamesPerRound,3),3,FALSE),"")</f>
        <v/>
      </c>
      <c r="F177" s="26" t="str">
        <f t="shared" si="4"/>
        <v/>
      </c>
      <c r="G177" s="26" t="str">
        <f t="shared" si="5"/>
        <v/>
      </c>
      <c r="H177" s="79" t="str">
        <f ca="1">IF(OR(MOD(ROW(B177)-1,gamesPerRound)=1,B177="",ISNA(MATCH(B177,OFFSET($B$1,1+($A177-1)*gamesPerRound,0):B176,0))),"","duplicate result")</f>
        <v/>
      </c>
    </row>
    <row r="178" spans="1:8" x14ac:dyDescent="0.3">
      <c r="A178" s="26" t="str">
        <f>Pairings!B178</f>
        <v/>
      </c>
      <c r="B178" s="63"/>
      <c r="C178" s="28"/>
      <c r="D178" s="26" t="str">
        <f ca="1">IF($B178&gt;0,VLOOKUP($B178,OFFSET(Pairings!$C$2,($A178-1)*gamesPerRound,0,gamesPerRound,3),2,FALSE),"")</f>
        <v/>
      </c>
      <c r="E178" s="26" t="str">
        <f ca="1">IF($B178&gt;0,VLOOKUP($B178,OFFSET(Pairings!$C$2,($A178-1)*gamesPerRound,0,gamesPerRound,3),3,FALSE),"")</f>
        <v/>
      </c>
      <c r="F178" s="26" t="str">
        <f t="shared" si="4"/>
        <v/>
      </c>
      <c r="G178" s="26" t="str">
        <f t="shared" si="5"/>
        <v/>
      </c>
      <c r="H178" s="79" t="str">
        <f ca="1">IF(OR(MOD(ROW(B178)-1,gamesPerRound)=1,B178="",ISNA(MATCH(B178,OFFSET($B$1,1+($A178-1)*gamesPerRound,0):B177,0))),"","duplicate result")</f>
        <v/>
      </c>
    </row>
    <row r="179" spans="1:8" x14ac:dyDescent="0.3">
      <c r="A179" s="26" t="str">
        <f>Pairings!B179</f>
        <v/>
      </c>
      <c r="B179" s="63"/>
      <c r="C179" s="28"/>
      <c r="D179" s="26" t="str">
        <f ca="1">IF($B179&gt;0,VLOOKUP($B179,OFFSET(Pairings!$C$2,($A179-1)*gamesPerRound,0,gamesPerRound,3),2,FALSE),"")</f>
        <v/>
      </c>
      <c r="E179" s="26" t="str">
        <f ca="1">IF($B179&gt;0,VLOOKUP($B179,OFFSET(Pairings!$C$2,($A179-1)*gamesPerRound,0,gamesPerRound,3),3,FALSE),"")</f>
        <v/>
      </c>
      <c r="F179" s="26" t="str">
        <f t="shared" si="4"/>
        <v/>
      </c>
      <c r="G179" s="26" t="str">
        <f t="shared" si="5"/>
        <v/>
      </c>
      <c r="H179" s="79" t="str">
        <f ca="1">IF(OR(MOD(ROW(B179)-1,gamesPerRound)=1,B179="",ISNA(MATCH(B179,OFFSET($B$1,1+($A179-1)*gamesPerRound,0):B178,0))),"","duplicate result")</f>
        <v/>
      </c>
    </row>
    <row r="180" spans="1:8" x14ac:dyDescent="0.3">
      <c r="A180" s="26" t="str">
        <f>Pairings!B180</f>
        <v/>
      </c>
      <c r="B180" s="63"/>
      <c r="C180" s="28"/>
      <c r="D180" s="26" t="str">
        <f ca="1">IF($B180&gt;0,VLOOKUP($B180,OFFSET(Pairings!$C$2,($A180-1)*gamesPerRound,0,gamesPerRound,3),2,FALSE),"")</f>
        <v/>
      </c>
      <c r="E180" s="26" t="str">
        <f ca="1">IF($B180&gt;0,VLOOKUP($B180,OFFSET(Pairings!$C$2,($A180-1)*gamesPerRound,0,gamesPerRound,3),3,FALSE),"")</f>
        <v/>
      </c>
      <c r="F180" s="26" t="str">
        <f t="shared" si="4"/>
        <v/>
      </c>
      <c r="G180" s="26" t="str">
        <f t="shared" si="5"/>
        <v/>
      </c>
      <c r="H180" s="79" t="str">
        <f ca="1">IF(OR(MOD(ROW(B180)-1,gamesPerRound)=1,B180="",ISNA(MATCH(B180,OFFSET($B$1,1+($A180-1)*gamesPerRound,0):B179,0))),"","duplicate result")</f>
        <v/>
      </c>
    </row>
    <row r="181" spans="1:8" x14ac:dyDescent="0.3">
      <c r="A181" s="26" t="str">
        <f>Pairings!B181</f>
        <v/>
      </c>
      <c r="B181" s="63"/>
      <c r="C181" s="28"/>
      <c r="D181" s="26" t="str">
        <f ca="1">IF($B181&gt;0,VLOOKUP($B181,OFFSET(Pairings!$C$2,($A181-1)*gamesPerRound,0,gamesPerRound,3),2,FALSE),"")</f>
        <v/>
      </c>
      <c r="E181" s="26" t="str">
        <f ca="1">IF($B181&gt;0,VLOOKUP($B181,OFFSET(Pairings!$C$2,($A181-1)*gamesPerRound,0,gamesPerRound,3),3,FALSE),"")</f>
        <v/>
      </c>
      <c r="F181" s="26" t="str">
        <f t="shared" si="4"/>
        <v/>
      </c>
      <c r="G181" s="26" t="str">
        <f t="shared" si="5"/>
        <v/>
      </c>
      <c r="H181" s="79" t="str">
        <f ca="1">IF(OR(MOD(ROW(B181)-1,gamesPerRound)=1,B181="",ISNA(MATCH(B181,OFFSET($B$1,1+($A181-1)*gamesPerRound,0):B180,0))),"","duplicate result")</f>
        <v/>
      </c>
    </row>
    <row r="182" spans="1:8" x14ac:dyDescent="0.3">
      <c r="A182" s="26" t="str">
        <f>Pairings!B182</f>
        <v/>
      </c>
      <c r="B182" s="63"/>
      <c r="C182" s="28"/>
      <c r="D182" s="26" t="str">
        <f ca="1">IF($B182&gt;0,VLOOKUP($B182,OFFSET(Pairings!$C$2,($A182-1)*gamesPerRound,0,gamesPerRound,3),2,FALSE),"")</f>
        <v/>
      </c>
      <c r="E182" s="26" t="str">
        <f ca="1">IF($B182&gt;0,VLOOKUP($B182,OFFSET(Pairings!$C$2,($A182-1)*gamesPerRound,0,gamesPerRound,3),3,FALSE),"")</f>
        <v/>
      </c>
      <c r="F182" s="26" t="str">
        <f t="shared" si="4"/>
        <v/>
      </c>
      <c r="G182" s="26" t="str">
        <f t="shared" si="5"/>
        <v/>
      </c>
      <c r="H182" s="79" t="str">
        <f ca="1">IF(OR(MOD(ROW(B182)-1,gamesPerRound)=1,B182="",ISNA(MATCH(B182,OFFSET($B$1,1+($A182-1)*gamesPerRound,0):B181,0))),"","duplicate result")</f>
        <v/>
      </c>
    </row>
    <row r="183" spans="1:8" x14ac:dyDescent="0.3">
      <c r="A183" s="26" t="str">
        <f>Pairings!B183</f>
        <v/>
      </c>
      <c r="B183" s="63"/>
      <c r="C183" s="28"/>
      <c r="D183" s="26" t="str">
        <f ca="1">IF($B183&gt;0,VLOOKUP($B183,OFFSET(Pairings!$C$2,($A183-1)*gamesPerRound,0,gamesPerRound,3),2,FALSE),"")</f>
        <v/>
      </c>
      <c r="E183" s="26" t="str">
        <f ca="1">IF($B183&gt;0,VLOOKUP($B183,OFFSET(Pairings!$C$2,($A183-1)*gamesPerRound,0,gamesPerRound,3),3,FALSE),"")</f>
        <v/>
      </c>
      <c r="F183" s="26" t="str">
        <f t="shared" si="4"/>
        <v/>
      </c>
      <c r="G183" s="26" t="str">
        <f t="shared" si="5"/>
        <v/>
      </c>
      <c r="H183" s="79" t="str">
        <f ca="1">IF(OR(MOD(ROW(B183)-1,gamesPerRound)=1,B183="",ISNA(MATCH(B183,OFFSET($B$1,1+($A183-1)*gamesPerRound,0):B182,0))),"","duplicate result")</f>
        <v/>
      </c>
    </row>
    <row r="184" spans="1:8" x14ac:dyDescent="0.3">
      <c r="A184" s="26" t="str">
        <f>Pairings!B184</f>
        <v/>
      </c>
      <c r="B184" s="63"/>
      <c r="C184" s="28"/>
      <c r="D184" s="26" t="str">
        <f ca="1">IF($B184&gt;0,VLOOKUP($B184,OFFSET(Pairings!$C$2,($A184-1)*gamesPerRound,0,gamesPerRound,3),2,FALSE),"")</f>
        <v/>
      </c>
      <c r="E184" s="26" t="str">
        <f ca="1">IF($B184&gt;0,VLOOKUP($B184,OFFSET(Pairings!$C$2,($A184-1)*gamesPerRound,0,gamesPerRound,3),3,FALSE),"")</f>
        <v/>
      </c>
      <c r="F184" s="26" t="str">
        <f t="shared" si="4"/>
        <v/>
      </c>
      <c r="G184" s="26" t="str">
        <f t="shared" si="5"/>
        <v/>
      </c>
      <c r="H184" s="79" t="str">
        <f ca="1">IF(OR(MOD(ROW(B184)-1,gamesPerRound)=1,B184="",ISNA(MATCH(B184,OFFSET($B$1,1+($A184-1)*gamesPerRound,0):B183,0))),"","duplicate result")</f>
        <v/>
      </c>
    </row>
    <row r="185" spans="1:8" x14ac:dyDescent="0.3">
      <c r="A185" s="26" t="str">
        <f>Pairings!B185</f>
        <v/>
      </c>
      <c r="B185" s="63"/>
      <c r="C185" s="28"/>
      <c r="D185" s="26" t="str">
        <f ca="1">IF($B185&gt;0,VLOOKUP($B185,OFFSET(Pairings!$C$2,($A185-1)*gamesPerRound,0,gamesPerRound,3),2,FALSE),"")</f>
        <v/>
      </c>
      <c r="E185" s="26" t="str">
        <f ca="1">IF($B185&gt;0,VLOOKUP($B185,OFFSET(Pairings!$C$2,($A185-1)*gamesPerRound,0,gamesPerRound,3),3,FALSE),"")</f>
        <v/>
      </c>
      <c r="F185" s="26" t="str">
        <f t="shared" si="4"/>
        <v/>
      </c>
      <c r="G185" s="26" t="str">
        <f t="shared" si="5"/>
        <v/>
      </c>
      <c r="H185" s="79" t="str">
        <f ca="1">IF(OR(MOD(ROW(B185)-1,gamesPerRound)=1,B185="",ISNA(MATCH(B185,OFFSET($B$1,1+($A185-1)*gamesPerRound,0):B184,0))),"","duplicate result")</f>
        <v/>
      </c>
    </row>
    <row r="186" spans="1:8" x14ac:dyDescent="0.3">
      <c r="A186" s="26" t="str">
        <f>Pairings!B186</f>
        <v/>
      </c>
      <c r="B186" s="63"/>
      <c r="C186" s="28"/>
      <c r="D186" s="26" t="str">
        <f ca="1">IF($B186&gt;0,VLOOKUP($B186,OFFSET(Pairings!$C$2,($A186-1)*gamesPerRound,0,gamesPerRound,3),2,FALSE),"")</f>
        <v/>
      </c>
      <c r="E186" s="26" t="str">
        <f ca="1">IF($B186&gt;0,VLOOKUP($B186,OFFSET(Pairings!$C$2,($A186-1)*gamesPerRound,0,gamesPerRound,3),3,FALSE),"")</f>
        <v/>
      </c>
      <c r="F186" s="26" t="str">
        <f t="shared" si="4"/>
        <v/>
      </c>
      <c r="G186" s="26" t="str">
        <f t="shared" si="5"/>
        <v/>
      </c>
      <c r="H186" s="79" t="str">
        <f ca="1">IF(OR(MOD(ROW(B186)-1,gamesPerRound)=1,B186="",ISNA(MATCH(B186,OFFSET($B$1,1+($A186-1)*gamesPerRound,0):B185,0))),"","duplicate result")</f>
        <v/>
      </c>
    </row>
    <row r="187" spans="1:8" x14ac:dyDescent="0.3">
      <c r="A187" s="26" t="str">
        <f>Pairings!B187</f>
        <v/>
      </c>
      <c r="B187" s="63"/>
      <c r="C187" s="28"/>
      <c r="D187" s="26" t="str">
        <f ca="1">IF($B187&gt;0,VLOOKUP($B187,OFFSET(Pairings!$C$2,($A187-1)*gamesPerRound,0,gamesPerRound,3),2,FALSE),"")</f>
        <v/>
      </c>
      <c r="E187" s="26" t="str">
        <f ca="1">IF($B187&gt;0,VLOOKUP($B187,OFFSET(Pairings!$C$2,($A187-1)*gamesPerRound,0,gamesPerRound,3),3,FALSE),"")</f>
        <v/>
      </c>
      <c r="F187" s="26" t="str">
        <f t="shared" si="4"/>
        <v/>
      </c>
      <c r="G187" s="26" t="str">
        <f t="shared" si="5"/>
        <v/>
      </c>
      <c r="H187" s="79" t="str">
        <f ca="1">IF(OR(MOD(ROW(B187)-1,gamesPerRound)=1,B187="",ISNA(MATCH(B187,OFFSET($B$1,1+($A187-1)*gamesPerRound,0):B186,0))),"","duplicate result")</f>
        <v/>
      </c>
    </row>
    <row r="188" spans="1:8" x14ac:dyDescent="0.3">
      <c r="A188" s="26" t="str">
        <f>Pairings!B188</f>
        <v/>
      </c>
      <c r="B188" s="63"/>
      <c r="C188" s="28"/>
      <c r="D188" s="26" t="str">
        <f ca="1">IF($B188&gt;0,VLOOKUP($B188,OFFSET(Pairings!$C$2,($A188-1)*gamesPerRound,0,gamesPerRound,3),2,FALSE),"")</f>
        <v/>
      </c>
      <c r="E188" s="26" t="str">
        <f ca="1">IF($B188&gt;0,VLOOKUP($B188,OFFSET(Pairings!$C$2,($A188-1)*gamesPerRound,0,gamesPerRound,3),3,FALSE),"")</f>
        <v/>
      </c>
      <c r="F188" s="26" t="str">
        <f t="shared" si="4"/>
        <v/>
      </c>
      <c r="G188" s="26" t="str">
        <f t="shared" si="5"/>
        <v/>
      </c>
      <c r="H188" s="79" t="str">
        <f ca="1">IF(OR(MOD(ROW(B188)-1,gamesPerRound)=1,B188="",ISNA(MATCH(B188,OFFSET($B$1,1+($A188-1)*gamesPerRound,0):B187,0))),"","duplicate result")</f>
        <v/>
      </c>
    </row>
    <row r="189" spans="1:8" x14ac:dyDescent="0.3">
      <c r="A189" s="26" t="str">
        <f>Pairings!B189</f>
        <v/>
      </c>
      <c r="B189" s="63"/>
      <c r="C189" s="28"/>
      <c r="D189" s="26" t="str">
        <f ca="1">IF($B189&gt;0,VLOOKUP($B189,OFFSET(Pairings!$C$2,($A189-1)*gamesPerRound,0,gamesPerRound,3),2,FALSE),"")</f>
        <v/>
      </c>
      <c r="E189" s="26" t="str">
        <f ca="1">IF($B189&gt;0,VLOOKUP($B189,OFFSET(Pairings!$C$2,($A189-1)*gamesPerRound,0,gamesPerRound,3),3,FALSE),"")</f>
        <v/>
      </c>
      <c r="F189" s="26" t="str">
        <f t="shared" si="4"/>
        <v/>
      </c>
      <c r="G189" s="26" t="str">
        <f t="shared" si="5"/>
        <v/>
      </c>
      <c r="H189" s="79" t="str">
        <f ca="1">IF(OR(MOD(ROW(B189)-1,gamesPerRound)=1,B189="",ISNA(MATCH(B189,OFFSET($B$1,1+($A189-1)*gamesPerRound,0):B188,0))),"","duplicate result")</f>
        <v/>
      </c>
    </row>
    <row r="190" spans="1:8" x14ac:dyDescent="0.3">
      <c r="A190" s="26" t="str">
        <f>Pairings!B190</f>
        <v/>
      </c>
      <c r="B190" s="63"/>
      <c r="C190" s="28"/>
      <c r="D190" s="26" t="str">
        <f ca="1">IF($B190&gt;0,VLOOKUP($B190,OFFSET(Pairings!$C$2,($A190-1)*gamesPerRound,0,gamesPerRound,3),2,FALSE),"")</f>
        <v/>
      </c>
      <c r="E190" s="26" t="str">
        <f ca="1">IF($B190&gt;0,VLOOKUP($B190,OFFSET(Pairings!$C$2,($A190-1)*gamesPerRound,0,gamesPerRound,3),3,FALSE),"")</f>
        <v/>
      </c>
      <c r="F190" s="26" t="str">
        <f t="shared" si="4"/>
        <v/>
      </c>
      <c r="G190" s="26" t="str">
        <f t="shared" si="5"/>
        <v/>
      </c>
      <c r="H190" s="79" t="str">
        <f ca="1">IF(OR(MOD(ROW(B190)-1,gamesPerRound)=1,B190="",ISNA(MATCH(B190,OFFSET($B$1,1+($A190-1)*gamesPerRound,0):B189,0))),"","duplicate result")</f>
        <v/>
      </c>
    </row>
    <row r="191" spans="1:8" x14ac:dyDescent="0.3">
      <c r="A191" s="26" t="str">
        <f>Pairings!B191</f>
        <v/>
      </c>
      <c r="B191" s="63"/>
      <c r="C191" s="28"/>
      <c r="D191" s="26" t="str">
        <f ca="1">IF($B191&gt;0,VLOOKUP($B191,OFFSET(Pairings!$C$2,($A191-1)*gamesPerRound,0,gamesPerRound,3),2,FALSE),"")</f>
        <v/>
      </c>
      <c r="E191" s="26" t="str">
        <f ca="1">IF($B191&gt;0,VLOOKUP($B191,OFFSET(Pairings!$C$2,($A191-1)*gamesPerRound,0,gamesPerRound,3),3,FALSE),"")</f>
        <v/>
      </c>
      <c r="F191" s="26" t="str">
        <f t="shared" si="4"/>
        <v/>
      </c>
      <c r="G191" s="26" t="str">
        <f t="shared" si="5"/>
        <v/>
      </c>
      <c r="H191" s="79" t="str">
        <f ca="1">IF(OR(MOD(ROW(B191)-1,gamesPerRound)=1,B191="",ISNA(MATCH(B191,OFFSET($B$1,1+($A191-1)*gamesPerRound,0):B190,0))),"","duplicate result")</f>
        <v/>
      </c>
    </row>
    <row r="192" spans="1:8" x14ac:dyDescent="0.3">
      <c r="A192" s="26" t="str">
        <f>Pairings!B192</f>
        <v/>
      </c>
      <c r="B192" s="63"/>
      <c r="C192" s="28"/>
      <c r="D192" s="26" t="str">
        <f ca="1">IF($B192&gt;0,VLOOKUP($B192,OFFSET(Pairings!$C$2,($A192-1)*gamesPerRound,0,gamesPerRound,3),2,FALSE),"")</f>
        <v/>
      </c>
      <c r="E192" s="26" t="str">
        <f ca="1">IF($B192&gt;0,VLOOKUP($B192,OFFSET(Pairings!$C$2,($A192-1)*gamesPerRound,0,gamesPerRound,3),3,FALSE),"")</f>
        <v/>
      </c>
      <c r="F192" s="26" t="str">
        <f t="shared" si="4"/>
        <v/>
      </c>
      <c r="G192" s="26" t="str">
        <f t="shared" si="5"/>
        <v/>
      </c>
      <c r="H192" s="79" t="str">
        <f ca="1">IF(OR(MOD(ROW(B192)-1,gamesPerRound)=1,B192="",ISNA(MATCH(B192,OFFSET($B$1,1+($A192-1)*gamesPerRound,0):B191,0))),"","duplicate result")</f>
        <v/>
      </c>
    </row>
    <row r="193" spans="1:8" x14ac:dyDescent="0.3">
      <c r="A193" s="26" t="str">
        <f>Pairings!B193</f>
        <v/>
      </c>
      <c r="B193" s="63"/>
      <c r="C193" s="28"/>
      <c r="D193" s="26" t="str">
        <f ca="1">IF($B193&gt;0,VLOOKUP($B193,OFFSET(Pairings!$C$2,($A193-1)*gamesPerRound,0,gamesPerRound,3),2,FALSE),"")</f>
        <v/>
      </c>
      <c r="E193" s="26" t="str">
        <f ca="1">IF($B193&gt;0,VLOOKUP($B193,OFFSET(Pairings!$C$2,($A193-1)*gamesPerRound,0,gamesPerRound,3),3,FALSE),"")</f>
        <v/>
      </c>
      <c r="F193" s="26" t="str">
        <f t="shared" si="4"/>
        <v/>
      </c>
      <c r="G193" s="26" t="str">
        <f t="shared" si="5"/>
        <v/>
      </c>
      <c r="H193" s="79" t="str">
        <f ca="1">IF(OR(MOD(ROW(B193)-1,gamesPerRound)=1,B193="",ISNA(MATCH(B193,OFFSET($B$1,1+($A193-1)*gamesPerRound,0):B192,0))),"","duplicate result")</f>
        <v/>
      </c>
    </row>
    <row r="194" spans="1:8" x14ac:dyDescent="0.3">
      <c r="A194" s="26" t="str">
        <f>Pairings!B194</f>
        <v/>
      </c>
      <c r="B194" s="63"/>
      <c r="C194" s="28"/>
      <c r="D194" s="26" t="str">
        <f ca="1">IF($B194&gt;0,VLOOKUP($B194,OFFSET(Pairings!$C$2,($A194-1)*gamesPerRound,0,gamesPerRound,3),2,FALSE),"")</f>
        <v/>
      </c>
      <c r="E194" s="26" t="str">
        <f ca="1">IF($B194&gt;0,VLOOKUP($B194,OFFSET(Pairings!$C$2,($A194-1)*gamesPerRound,0,gamesPerRound,3),3,FALSE),"")</f>
        <v/>
      </c>
      <c r="F194" s="26" t="str">
        <f t="shared" ref="F194:F257" si="6">IF(C194="","",IF(C194="n",0,IF(C194="d",0.5,C194)))</f>
        <v/>
      </c>
      <c r="G194" s="26" t="str">
        <f t="shared" ref="G194:G257" si="7">IF(C194="","",IF(C194="n",0,1-F194))</f>
        <v/>
      </c>
      <c r="H194" s="79" t="str">
        <f ca="1">IF(OR(MOD(ROW(B194)-1,gamesPerRound)=1,B194="",ISNA(MATCH(B194,OFFSET($B$1,1+($A194-1)*gamesPerRound,0):B193,0))),"","duplicate result")</f>
        <v/>
      </c>
    </row>
    <row r="195" spans="1:8" x14ac:dyDescent="0.3">
      <c r="A195" s="26" t="str">
        <f>Pairings!B195</f>
        <v/>
      </c>
      <c r="B195" s="63"/>
      <c r="C195" s="28"/>
      <c r="D195" s="26" t="str">
        <f ca="1">IF($B195&gt;0,VLOOKUP($B195,OFFSET(Pairings!$C$2,($A195-1)*gamesPerRound,0,gamesPerRound,3),2,FALSE),"")</f>
        <v/>
      </c>
      <c r="E195" s="26" t="str">
        <f ca="1">IF($B195&gt;0,VLOOKUP($B195,OFFSET(Pairings!$C$2,($A195-1)*gamesPerRound,0,gamesPerRound,3),3,FALSE),"")</f>
        <v/>
      </c>
      <c r="F195" s="26" t="str">
        <f t="shared" si="6"/>
        <v/>
      </c>
      <c r="G195" s="26" t="str">
        <f t="shared" si="7"/>
        <v/>
      </c>
      <c r="H195" s="79" t="str">
        <f ca="1">IF(OR(MOD(ROW(B195)-1,gamesPerRound)=1,B195="",ISNA(MATCH(B195,OFFSET($B$1,1+($A195-1)*gamesPerRound,0):B194,0))),"","duplicate result")</f>
        <v/>
      </c>
    </row>
    <row r="196" spans="1:8" x14ac:dyDescent="0.3">
      <c r="A196" s="26" t="str">
        <f>Pairings!B196</f>
        <v/>
      </c>
      <c r="B196" s="63"/>
      <c r="C196" s="28"/>
      <c r="D196" s="26" t="str">
        <f ca="1">IF($B196&gt;0,VLOOKUP($B196,OFFSET(Pairings!$C$2,($A196-1)*gamesPerRound,0,gamesPerRound,3),2,FALSE),"")</f>
        <v/>
      </c>
      <c r="E196" s="26" t="str">
        <f ca="1">IF($B196&gt;0,VLOOKUP($B196,OFFSET(Pairings!$C$2,($A196-1)*gamesPerRound,0,gamesPerRound,3),3,FALSE),"")</f>
        <v/>
      </c>
      <c r="F196" s="26" t="str">
        <f t="shared" si="6"/>
        <v/>
      </c>
      <c r="G196" s="26" t="str">
        <f t="shared" si="7"/>
        <v/>
      </c>
      <c r="H196" s="79" t="str">
        <f ca="1">IF(OR(MOD(ROW(B196)-1,gamesPerRound)=1,B196="",ISNA(MATCH(B196,OFFSET($B$1,1+($A196-1)*gamesPerRound,0):B195,0))),"","duplicate result")</f>
        <v/>
      </c>
    </row>
    <row r="197" spans="1:8" x14ac:dyDescent="0.3">
      <c r="A197" s="26" t="str">
        <f>Pairings!B197</f>
        <v/>
      </c>
      <c r="B197" s="63"/>
      <c r="C197" s="28"/>
      <c r="D197" s="26" t="str">
        <f ca="1">IF($B197&gt;0,VLOOKUP($B197,OFFSET(Pairings!$C$2,($A197-1)*gamesPerRound,0,gamesPerRound,3),2,FALSE),"")</f>
        <v/>
      </c>
      <c r="E197" s="26" t="str">
        <f ca="1">IF($B197&gt;0,VLOOKUP($B197,OFFSET(Pairings!$C$2,($A197-1)*gamesPerRound,0,gamesPerRound,3),3,FALSE),"")</f>
        <v/>
      </c>
      <c r="F197" s="26" t="str">
        <f t="shared" si="6"/>
        <v/>
      </c>
      <c r="G197" s="26" t="str">
        <f t="shared" si="7"/>
        <v/>
      </c>
      <c r="H197" s="79" t="str">
        <f ca="1">IF(OR(MOD(ROW(B197)-1,gamesPerRound)=1,B197="",ISNA(MATCH(B197,OFFSET($B$1,1+($A197-1)*gamesPerRound,0):B196,0))),"","duplicate result")</f>
        <v/>
      </c>
    </row>
    <row r="198" spans="1:8" x14ac:dyDescent="0.3">
      <c r="A198" s="26" t="str">
        <f>Pairings!B198</f>
        <v/>
      </c>
      <c r="B198" s="63"/>
      <c r="C198" s="28"/>
      <c r="D198" s="26" t="str">
        <f ca="1">IF($B198&gt;0,VLOOKUP($B198,OFFSET(Pairings!$C$2,($A198-1)*gamesPerRound,0,gamesPerRound,3),2,FALSE),"")</f>
        <v/>
      </c>
      <c r="E198" s="26" t="str">
        <f ca="1">IF($B198&gt;0,VLOOKUP($B198,OFFSET(Pairings!$C$2,($A198-1)*gamesPerRound,0,gamesPerRound,3),3,FALSE),"")</f>
        <v/>
      </c>
      <c r="F198" s="26" t="str">
        <f t="shared" si="6"/>
        <v/>
      </c>
      <c r="G198" s="26" t="str">
        <f t="shared" si="7"/>
        <v/>
      </c>
      <c r="H198" s="79" t="str">
        <f ca="1">IF(OR(MOD(ROW(B198)-1,gamesPerRound)=1,B198="",ISNA(MATCH(B198,OFFSET($B$1,1+($A198-1)*gamesPerRound,0):B197,0))),"","duplicate result")</f>
        <v/>
      </c>
    </row>
    <row r="199" spans="1:8" x14ac:dyDescent="0.3">
      <c r="A199" s="26" t="str">
        <f>Pairings!B199</f>
        <v/>
      </c>
      <c r="B199" s="63"/>
      <c r="C199" s="28"/>
      <c r="D199" s="26" t="str">
        <f ca="1">IF($B199&gt;0,VLOOKUP($B199,OFFSET(Pairings!$C$2,($A199-1)*gamesPerRound,0,gamesPerRound,3),2,FALSE),"")</f>
        <v/>
      </c>
      <c r="E199" s="26" t="str">
        <f ca="1">IF($B199&gt;0,VLOOKUP($B199,OFFSET(Pairings!$C$2,($A199-1)*gamesPerRound,0,gamesPerRound,3),3,FALSE),"")</f>
        <v/>
      </c>
      <c r="F199" s="26" t="str">
        <f t="shared" si="6"/>
        <v/>
      </c>
      <c r="G199" s="26" t="str">
        <f t="shared" si="7"/>
        <v/>
      </c>
      <c r="H199" s="79" t="str">
        <f ca="1">IF(OR(MOD(ROW(B199)-1,gamesPerRound)=1,B199="",ISNA(MATCH(B199,OFFSET($B$1,1+($A199-1)*gamesPerRound,0):B198,0))),"","duplicate result")</f>
        <v/>
      </c>
    </row>
    <row r="200" spans="1:8" x14ac:dyDescent="0.3">
      <c r="A200" s="26" t="str">
        <f>Pairings!B200</f>
        <v/>
      </c>
      <c r="B200" s="63"/>
      <c r="C200" s="28"/>
      <c r="D200" s="26" t="str">
        <f ca="1">IF($B200&gt;0,VLOOKUP($B200,OFFSET(Pairings!$C$2,($A200-1)*gamesPerRound,0,gamesPerRound,3),2,FALSE),"")</f>
        <v/>
      </c>
      <c r="E200" s="26" t="str">
        <f ca="1">IF($B200&gt;0,VLOOKUP($B200,OFFSET(Pairings!$C$2,($A200-1)*gamesPerRound,0,gamesPerRound,3),3,FALSE),"")</f>
        <v/>
      </c>
      <c r="F200" s="26" t="str">
        <f t="shared" si="6"/>
        <v/>
      </c>
      <c r="G200" s="26" t="str">
        <f t="shared" si="7"/>
        <v/>
      </c>
      <c r="H200" s="79" t="str">
        <f ca="1">IF(OR(MOD(ROW(B200)-1,gamesPerRound)=1,B200="",ISNA(MATCH(B200,OFFSET($B$1,1+($A200-1)*gamesPerRound,0):B199,0))),"","duplicate result")</f>
        <v/>
      </c>
    </row>
    <row r="201" spans="1:8" x14ac:dyDescent="0.3">
      <c r="A201" s="26" t="str">
        <f>Pairings!B201</f>
        <v/>
      </c>
      <c r="B201" s="63"/>
      <c r="C201" s="28"/>
      <c r="D201" s="26" t="str">
        <f ca="1">IF($B201&gt;0,VLOOKUP($B201,OFFSET(Pairings!$C$2,($A201-1)*gamesPerRound,0,gamesPerRound,3),2,FALSE),"")</f>
        <v/>
      </c>
      <c r="E201" s="26" t="str">
        <f ca="1">IF($B201&gt;0,VLOOKUP($B201,OFFSET(Pairings!$C$2,($A201-1)*gamesPerRound,0,gamesPerRound,3),3,FALSE),"")</f>
        <v/>
      </c>
      <c r="F201" s="26" t="str">
        <f t="shared" si="6"/>
        <v/>
      </c>
      <c r="G201" s="26" t="str">
        <f t="shared" si="7"/>
        <v/>
      </c>
      <c r="H201" s="79" t="str">
        <f ca="1">IF(OR(MOD(ROW(B201)-1,gamesPerRound)=1,B201="",ISNA(MATCH(B201,OFFSET($B$1,1+($A201-1)*gamesPerRound,0):B200,0))),"","duplicate result")</f>
        <v/>
      </c>
    </row>
    <row r="202" spans="1:8" x14ac:dyDescent="0.3">
      <c r="A202" s="26" t="str">
        <f>Pairings!B202</f>
        <v/>
      </c>
      <c r="B202" s="63"/>
      <c r="C202" s="28"/>
      <c r="D202" s="26" t="str">
        <f ca="1">IF($B202&gt;0,VLOOKUP($B202,OFFSET(Pairings!$C$2,($A202-1)*gamesPerRound,0,gamesPerRound,3),2,FALSE),"")</f>
        <v/>
      </c>
      <c r="E202" s="26" t="str">
        <f ca="1">IF($B202&gt;0,VLOOKUP($B202,OFFSET(Pairings!$C$2,($A202-1)*gamesPerRound,0,gamesPerRound,3),3,FALSE),"")</f>
        <v/>
      </c>
      <c r="F202" s="26" t="str">
        <f t="shared" si="6"/>
        <v/>
      </c>
      <c r="G202" s="26" t="str">
        <f t="shared" si="7"/>
        <v/>
      </c>
      <c r="H202" s="79" t="str">
        <f ca="1">IF(OR(MOD(ROW(B202)-1,gamesPerRound)=1,B202="",ISNA(MATCH(B202,OFFSET($B$1,1+($A202-1)*gamesPerRound,0):B201,0))),"","duplicate result")</f>
        <v/>
      </c>
    </row>
    <row r="203" spans="1:8" x14ac:dyDescent="0.3">
      <c r="A203" s="26" t="str">
        <f>Pairings!B203</f>
        <v/>
      </c>
      <c r="B203" s="63"/>
      <c r="C203" s="28"/>
      <c r="D203" s="26" t="str">
        <f ca="1">IF($B203&gt;0,VLOOKUP($B203,OFFSET(Pairings!$C$2,($A203-1)*gamesPerRound,0,gamesPerRound,3),2,FALSE),"")</f>
        <v/>
      </c>
      <c r="E203" s="26" t="str">
        <f ca="1">IF($B203&gt;0,VLOOKUP($B203,OFFSET(Pairings!$C$2,($A203-1)*gamesPerRound,0,gamesPerRound,3),3,FALSE),"")</f>
        <v/>
      </c>
      <c r="F203" s="26" t="str">
        <f t="shared" si="6"/>
        <v/>
      </c>
      <c r="G203" s="26" t="str">
        <f t="shared" si="7"/>
        <v/>
      </c>
      <c r="H203" s="79" t="str">
        <f ca="1">IF(OR(MOD(ROW(B203)-1,gamesPerRound)=1,B203="",ISNA(MATCH(B203,OFFSET($B$1,1+($A203-1)*gamesPerRound,0):B202,0))),"","duplicate result")</f>
        <v/>
      </c>
    </row>
    <row r="204" spans="1:8" x14ac:dyDescent="0.3">
      <c r="A204" s="26" t="str">
        <f>Pairings!B204</f>
        <v/>
      </c>
      <c r="B204" s="63"/>
      <c r="C204" s="28"/>
      <c r="D204" s="26" t="str">
        <f ca="1">IF($B204&gt;0,VLOOKUP($B204,OFFSET(Pairings!$C$2,($A204-1)*gamesPerRound,0,gamesPerRound,3),2,FALSE),"")</f>
        <v/>
      </c>
      <c r="E204" s="26" t="str">
        <f ca="1">IF($B204&gt;0,VLOOKUP($B204,OFFSET(Pairings!$C$2,($A204-1)*gamesPerRound,0,gamesPerRound,3),3,FALSE),"")</f>
        <v/>
      </c>
      <c r="F204" s="26" t="str">
        <f t="shared" si="6"/>
        <v/>
      </c>
      <c r="G204" s="26" t="str">
        <f t="shared" si="7"/>
        <v/>
      </c>
      <c r="H204" s="79" t="str">
        <f ca="1">IF(OR(MOD(ROW(B204)-1,gamesPerRound)=1,B204="",ISNA(MATCH(B204,OFFSET($B$1,1+($A204-1)*gamesPerRound,0):B203,0))),"","duplicate result")</f>
        <v/>
      </c>
    </row>
    <row r="205" spans="1:8" x14ac:dyDescent="0.3">
      <c r="A205" s="26" t="str">
        <f>Pairings!B205</f>
        <v/>
      </c>
      <c r="B205" s="63"/>
      <c r="C205" s="28"/>
      <c r="D205" s="26" t="str">
        <f ca="1">IF($B205&gt;0,VLOOKUP($B205,OFFSET(Pairings!$C$2,($A205-1)*gamesPerRound,0,gamesPerRound,3),2,FALSE),"")</f>
        <v/>
      </c>
      <c r="E205" s="26" t="str">
        <f ca="1">IF($B205&gt;0,VLOOKUP($B205,OFFSET(Pairings!$C$2,($A205-1)*gamesPerRound,0,gamesPerRound,3),3,FALSE),"")</f>
        <v/>
      </c>
      <c r="F205" s="26" t="str">
        <f t="shared" si="6"/>
        <v/>
      </c>
      <c r="G205" s="26" t="str">
        <f t="shared" si="7"/>
        <v/>
      </c>
      <c r="H205" s="79" t="str">
        <f ca="1">IF(OR(MOD(ROW(B205)-1,gamesPerRound)=1,B205="",ISNA(MATCH(B205,OFFSET($B$1,1+($A205-1)*gamesPerRound,0):B204,0))),"","duplicate result")</f>
        <v/>
      </c>
    </row>
    <row r="206" spans="1:8" x14ac:dyDescent="0.3">
      <c r="A206" s="26" t="str">
        <f>Pairings!B206</f>
        <v/>
      </c>
      <c r="B206" s="63"/>
      <c r="C206" s="28"/>
      <c r="D206" s="26" t="str">
        <f ca="1">IF($B206&gt;0,VLOOKUP($B206,OFFSET(Pairings!$C$2,($A206-1)*gamesPerRound,0,gamesPerRound,3),2,FALSE),"")</f>
        <v/>
      </c>
      <c r="E206" s="26" t="str">
        <f ca="1">IF($B206&gt;0,VLOOKUP($B206,OFFSET(Pairings!$C$2,($A206-1)*gamesPerRound,0,gamesPerRound,3),3,FALSE),"")</f>
        <v/>
      </c>
      <c r="F206" s="26" t="str">
        <f t="shared" si="6"/>
        <v/>
      </c>
      <c r="G206" s="26" t="str">
        <f t="shared" si="7"/>
        <v/>
      </c>
      <c r="H206" s="79" t="str">
        <f ca="1">IF(OR(MOD(ROW(B206)-1,gamesPerRound)=1,B206="",ISNA(MATCH(B206,OFFSET($B$1,1+($A206-1)*gamesPerRound,0):B205,0))),"","duplicate result")</f>
        <v/>
      </c>
    </row>
    <row r="207" spans="1:8" x14ac:dyDescent="0.3">
      <c r="A207" s="26" t="str">
        <f>Pairings!B207</f>
        <v/>
      </c>
      <c r="B207" s="63"/>
      <c r="C207" s="28"/>
      <c r="D207" s="26" t="str">
        <f ca="1">IF($B207&gt;0,VLOOKUP($B207,OFFSET(Pairings!$C$2,($A207-1)*gamesPerRound,0,gamesPerRound,3),2,FALSE),"")</f>
        <v/>
      </c>
      <c r="E207" s="26" t="str">
        <f ca="1">IF($B207&gt;0,VLOOKUP($B207,OFFSET(Pairings!$C$2,($A207-1)*gamesPerRound,0,gamesPerRound,3),3,FALSE),"")</f>
        <v/>
      </c>
      <c r="F207" s="26" t="str">
        <f t="shared" si="6"/>
        <v/>
      </c>
      <c r="G207" s="26" t="str">
        <f t="shared" si="7"/>
        <v/>
      </c>
      <c r="H207" s="79" t="str">
        <f ca="1">IF(OR(MOD(ROW(B207)-1,gamesPerRound)=1,B207="",ISNA(MATCH(B207,OFFSET($B$1,1+($A207-1)*gamesPerRound,0):B206,0))),"","duplicate result")</f>
        <v/>
      </c>
    </row>
    <row r="208" spans="1:8" x14ac:dyDescent="0.3">
      <c r="A208" s="26" t="str">
        <f>Pairings!B208</f>
        <v/>
      </c>
      <c r="B208" s="63"/>
      <c r="C208" s="28"/>
      <c r="D208" s="26" t="str">
        <f ca="1">IF($B208&gt;0,VLOOKUP($B208,OFFSET(Pairings!$C$2,($A208-1)*gamesPerRound,0,gamesPerRound,3),2,FALSE),"")</f>
        <v/>
      </c>
      <c r="E208" s="26" t="str">
        <f ca="1">IF($B208&gt;0,VLOOKUP($B208,OFFSET(Pairings!$C$2,($A208-1)*gamesPerRound,0,gamesPerRound,3),3,FALSE),"")</f>
        <v/>
      </c>
      <c r="F208" s="26" t="str">
        <f t="shared" si="6"/>
        <v/>
      </c>
      <c r="G208" s="26" t="str">
        <f t="shared" si="7"/>
        <v/>
      </c>
      <c r="H208" s="79" t="str">
        <f ca="1">IF(OR(MOD(ROW(B208)-1,gamesPerRound)=1,B208="",ISNA(MATCH(B208,OFFSET($B$1,1+($A208-1)*gamesPerRound,0):B207,0))),"","duplicate result")</f>
        <v/>
      </c>
    </row>
    <row r="209" spans="1:8" x14ac:dyDescent="0.3">
      <c r="A209" s="26" t="str">
        <f>Pairings!B209</f>
        <v/>
      </c>
      <c r="B209" s="63"/>
      <c r="C209" s="28"/>
      <c r="D209" s="26" t="str">
        <f ca="1">IF($B209&gt;0,VLOOKUP($B209,OFFSET(Pairings!$C$2,($A209-1)*gamesPerRound,0,gamesPerRound,3),2,FALSE),"")</f>
        <v/>
      </c>
      <c r="E209" s="26" t="str">
        <f ca="1">IF($B209&gt;0,VLOOKUP($B209,OFFSET(Pairings!$C$2,($A209-1)*gamesPerRound,0,gamesPerRound,3),3,FALSE),"")</f>
        <v/>
      </c>
      <c r="F209" s="26" t="str">
        <f t="shared" si="6"/>
        <v/>
      </c>
      <c r="G209" s="26" t="str">
        <f t="shared" si="7"/>
        <v/>
      </c>
      <c r="H209" s="79" t="str">
        <f ca="1">IF(OR(MOD(ROW(B209)-1,gamesPerRound)=1,B209="",ISNA(MATCH(B209,OFFSET($B$1,1+($A209-1)*gamesPerRound,0):B208,0))),"","duplicate result")</f>
        <v/>
      </c>
    </row>
    <row r="210" spans="1:8" x14ac:dyDescent="0.3">
      <c r="A210" s="26" t="str">
        <f>Pairings!B210</f>
        <v/>
      </c>
      <c r="B210" s="63"/>
      <c r="C210" s="28"/>
      <c r="D210" s="26" t="str">
        <f ca="1">IF($B210&gt;0,VLOOKUP($B210,OFFSET(Pairings!$C$2,($A210-1)*gamesPerRound,0,gamesPerRound,3),2,FALSE),"")</f>
        <v/>
      </c>
      <c r="E210" s="26" t="str">
        <f ca="1">IF($B210&gt;0,VLOOKUP($B210,OFFSET(Pairings!$C$2,($A210-1)*gamesPerRound,0,gamesPerRound,3),3,FALSE),"")</f>
        <v/>
      </c>
      <c r="F210" s="26" t="str">
        <f t="shared" si="6"/>
        <v/>
      </c>
      <c r="G210" s="26" t="str">
        <f t="shared" si="7"/>
        <v/>
      </c>
      <c r="H210" s="79" t="str">
        <f ca="1">IF(OR(MOD(ROW(B210)-1,gamesPerRound)=1,B210="",ISNA(MATCH(B210,OFFSET($B$1,1+($A210-1)*gamesPerRound,0):B209,0))),"","duplicate result")</f>
        <v/>
      </c>
    </row>
    <row r="211" spans="1:8" x14ac:dyDescent="0.3">
      <c r="A211" s="26" t="str">
        <f>Pairings!B211</f>
        <v/>
      </c>
      <c r="B211" s="63"/>
      <c r="C211" s="28"/>
      <c r="D211" s="26" t="str">
        <f ca="1">IF($B211&gt;0,VLOOKUP($B211,OFFSET(Pairings!$C$2,($A211-1)*gamesPerRound,0,gamesPerRound,3),2,FALSE),"")</f>
        <v/>
      </c>
      <c r="E211" s="26" t="str">
        <f ca="1">IF($B211&gt;0,VLOOKUP($B211,OFFSET(Pairings!$C$2,($A211-1)*gamesPerRound,0,gamesPerRound,3),3,FALSE),"")</f>
        <v/>
      </c>
      <c r="F211" s="26" t="str">
        <f t="shared" si="6"/>
        <v/>
      </c>
      <c r="G211" s="26" t="str">
        <f t="shared" si="7"/>
        <v/>
      </c>
      <c r="H211" s="79" t="str">
        <f ca="1">IF(OR(MOD(ROW(B211)-1,gamesPerRound)=1,B211="",ISNA(MATCH(B211,OFFSET($B$1,1+($A211-1)*gamesPerRound,0):B210,0))),"","duplicate result")</f>
        <v/>
      </c>
    </row>
    <row r="212" spans="1:8" x14ac:dyDescent="0.3">
      <c r="A212" s="26" t="str">
        <f>Pairings!B212</f>
        <v/>
      </c>
      <c r="B212" s="63"/>
      <c r="C212" s="28"/>
      <c r="D212" s="26" t="str">
        <f ca="1">IF($B212&gt;0,VLOOKUP($B212,OFFSET(Pairings!$C$2,($A212-1)*gamesPerRound,0,gamesPerRound,3),2,FALSE),"")</f>
        <v/>
      </c>
      <c r="E212" s="26" t="str">
        <f ca="1">IF($B212&gt;0,VLOOKUP($B212,OFFSET(Pairings!$C$2,($A212-1)*gamesPerRound,0,gamesPerRound,3),3,FALSE),"")</f>
        <v/>
      </c>
      <c r="F212" s="26" t="str">
        <f t="shared" si="6"/>
        <v/>
      </c>
      <c r="G212" s="26" t="str">
        <f t="shared" si="7"/>
        <v/>
      </c>
      <c r="H212" s="79" t="str">
        <f ca="1">IF(OR(MOD(ROW(B212)-1,gamesPerRound)=1,B212="",ISNA(MATCH(B212,OFFSET($B$1,1+($A212-1)*gamesPerRound,0):B211,0))),"","duplicate result")</f>
        <v/>
      </c>
    </row>
    <row r="213" spans="1:8" x14ac:dyDescent="0.3">
      <c r="A213" s="26" t="str">
        <f>Pairings!B213</f>
        <v/>
      </c>
      <c r="B213" s="63"/>
      <c r="C213" s="28"/>
      <c r="D213" s="26" t="str">
        <f ca="1">IF($B213&gt;0,VLOOKUP($B213,OFFSET(Pairings!$C$2,($A213-1)*gamesPerRound,0,gamesPerRound,3),2,FALSE),"")</f>
        <v/>
      </c>
      <c r="E213" s="26" t="str">
        <f ca="1">IF($B213&gt;0,VLOOKUP($B213,OFFSET(Pairings!$C$2,($A213-1)*gamesPerRound,0,gamesPerRound,3),3,FALSE),"")</f>
        <v/>
      </c>
      <c r="F213" s="26" t="str">
        <f t="shared" si="6"/>
        <v/>
      </c>
      <c r="G213" s="26" t="str">
        <f t="shared" si="7"/>
        <v/>
      </c>
      <c r="H213" s="79" t="str">
        <f ca="1">IF(OR(MOD(ROW(B213)-1,gamesPerRound)=1,B213="",ISNA(MATCH(B213,OFFSET($B$1,1+($A213-1)*gamesPerRound,0):B212,0))),"","duplicate result")</f>
        <v/>
      </c>
    </row>
    <row r="214" spans="1:8" x14ac:dyDescent="0.3">
      <c r="A214" s="26" t="str">
        <f>Pairings!B214</f>
        <v/>
      </c>
      <c r="B214" s="63"/>
      <c r="C214" s="28"/>
      <c r="D214" s="26" t="str">
        <f ca="1">IF($B214&gt;0,VLOOKUP($B214,OFFSET(Pairings!$C$2,($A214-1)*gamesPerRound,0,gamesPerRound,3),2,FALSE),"")</f>
        <v/>
      </c>
      <c r="E214" s="26" t="str">
        <f ca="1">IF($B214&gt;0,VLOOKUP($B214,OFFSET(Pairings!$C$2,($A214-1)*gamesPerRound,0,gamesPerRound,3),3,FALSE),"")</f>
        <v/>
      </c>
      <c r="F214" s="26" t="str">
        <f t="shared" si="6"/>
        <v/>
      </c>
      <c r="G214" s="26" t="str">
        <f t="shared" si="7"/>
        <v/>
      </c>
      <c r="H214" s="79" t="str">
        <f ca="1">IF(OR(MOD(ROW(B214)-1,gamesPerRound)=1,B214="",ISNA(MATCH(B214,OFFSET($B$1,1+($A214-1)*gamesPerRound,0):B213,0))),"","duplicate result")</f>
        <v/>
      </c>
    </row>
    <row r="215" spans="1:8" x14ac:dyDescent="0.3">
      <c r="A215" s="26" t="str">
        <f>Pairings!B215</f>
        <v/>
      </c>
      <c r="B215" s="63"/>
      <c r="C215" s="28"/>
      <c r="D215" s="26" t="str">
        <f ca="1">IF($B215&gt;0,VLOOKUP($B215,OFFSET(Pairings!$C$2,($A215-1)*gamesPerRound,0,gamesPerRound,3),2,FALSE),"")</f>
        <v/>
      </c>
      <c r="E215" s="26" t="str">
        <f ca="1">IF($B215&gt;0,VLOOKUP($B215,OFFSET(Pairings!$C$2,($A215-1)*gamesPerRound,0,gamesPerRound,3),3,FALSE),"")</f>
        <v/>
      </c>
      <c r="F215" s="26" t="str">
        <f t="shared" si="6"/>
        <v/>
      </c>
      <c r="G215" s="26" t="str">
        <f t="shared" si="7"/>
        <v/>
      </c>
      <c r="H215" s="79" t="str">
        <f ca="1">IF(OR(MOD(ROW(B215)-1,gamesPerRound)=1,B215="",ISNA(MATCH(B215,OFFSET($B$1,1+($A215-1)*gamesPerRound,0):B214,0))),"","duplicate result")</f>
        <v/>
      </c>
    </row>
    <row r="216" spans="1:8" x14ac:dyDescent="0.3">
      <c r="A216" s="26" t="str">
        <f>Pairings!B216</f>
        <v/>
      </c>
      <c r="B216" s="63"/>
      <c r="C216" s="28"/>
      <c r="D216" s="26" t="str">
        <f ca="1">IF($B216&gt;0,VLOOKUP($B216,OFFSET(Pairings!$C$2,($A216-1)*gamesPerRound,0,gamesPerRound,3),2,FALSE),"")</f>
        <v/>
      </c>
      <c r="E216" s="26" t="str">
        <f ca="1">IF($B216&gt;0,VLOOKUP($B216,OFFSET(Pairings!$C$2,($A216-1)*gamesPerRound,0,gamesPerRound,3),3,FALSE),"")</f>
        <v/>
      </c>
      <c r="F216" s="26" t="str">
        <f t="shared" si="6"/>
        <v/>
      </c>
      <c r="G216" s="26" t="str">
        <f t="shared" si="7"/>
        <v/>
      </c>
      <c r="H216" s="79" t="str">
        <f ca="1">IF(OR(MOD(ROW(B216)-1,gamesPerRound)=1,B216="",ISNA(MATCH(B216,OFFSET($B$1,1+($A216-1)*gamesPerRound,0):B215,0))),"","duplicate result")</f>
        <v/>
      </c>
    </row>
    <row r="217" spans="1:8" x14ac:dyDescent="0.3">
      <c r="A217" s="26" t="str">
        <f>Pairings!B217</f>
        <v/>
      </c>
      <c r="B217" s="63"/>
      <c r="C217" s="28"/>
      <c r="D217" s="26" t="str">
        <f ca="1">IF($B217&gt;0,VLOOKUP($B217,OFFSET(Pairings!$C$2,($A217-1)*gamesPerRound,0,gamesPerRound,3),2,FALSE),"")</f>
        <v/>
      </c>
      <c r="E217" s="26" t="str">
        <f ca="1">IF($B217&gt;0,VLOOKUP($B217,OFFSET(Pairings!$C$2,($A217-1)*gamesPerRound,0,gamesPerRound,3),3,FALSE),"")</f>
        <v/>
      </c>
      <c r="F217" s="26" t="str">
        <f t="shared" si="6"/>
        <v/>
      </c>
      <c r="G217" s="26" t="str">
        <f t="shared" si="7"/>
        <v/>
      </c>
      <c r="H217" s="79" t="str">
        <f ca="1">IF(OR(MOD(ROW(B217)-1,gamesPerRound)=1,B217="",ISNA(MATCH(B217,OFFSET($B$1,1+($A217-1)*gamesPerRound,0):B216,0))),"","duplicate result")</f>
        <v/>
      </c>
    </row>
    <row r="218" spans="1:8" x14ac:dyDescent="0.3">
      <c r="A218" s="26" t="str">
        <f>Pairings!B218</f>
        <v/>
      </c>
      <c r="B218" s="63"/>
      <c r="C218" s="28"/>
      <c r="D218" s="26" t="str">
        <f ca="1">IF($B218&gt;0,VLOOKUP($B218,OFFSET(Pairings!$C$2,($A218-1)*gamesPerRound,0,gamesPerRound,3),2,FALSE),"")</f>
        <v/>
      </c>
      <c r="E218" s="26" t="str">
        <f ca="1">IF($B218&gt;0,VLOOKUP($B218,OFFSET(Pairings!$C$2,($A218-1)*gamesPerRound,0,gamesPerRound,3),3,FALSE),"")</f>
        <v/>
      </c>
      <c r="F218" s="26" t="str">
        <f t="shared" si="6"/>
        <v/>
      </c>
      <c r="G218" s="26" t="str">
        <f t="shared" si="7"/>
        <v/>
      </c>
      <c r="H218" s="79" t="str">
        <f ca="1">IF(OR(MOD(ROW(B218)-1,gamesPerRound)=1,B218="",ISNA(MATCH(B218,OFFSET($B$1,1+($A218-1)*gamesPerRound,0):B217,0))),"","duplicate result")</f>
        <v/>
      </c>
    </row>
    <row r="219" spans="1:8" x14ac:dyDescent="0.3">
      <c r="A219" s="26" t="str">
        <f>Pairings!B219</f>
        <v/>
      </c>
      <c r="B219" s="63"/>
      <c r="C219" s="28"/>
      <c r="D219" s="26" t="str">
        <f ca="1">IF($B219&gt;0,VLOOKUP($B219,OFFSET(Pairings!$C$2,($A219-1)*gamesPerRound,0,gamesPerRound,3),2,FALSE),"")</f>
        <v/>
      </c>
      <c r="E219" s="26" t="str">
        <f ca="1">IF($B219&gt;0,VLOOKUP($B219,OFFSET(Pairings!$C$2,($A219-1)*gamesPerRound,0,gamesPerRound,3),3,FALSE),"")</f>
        <v/>
      </c>
      <c r="F219" s="26" t="str">
        <f t="shared" si="6"/>
        <v/>
      </c>
      <c r="G219" s="26" t="str">
        <f t="shared" si="7"/>
        <v/>
      </c>
      <c r="H219" s="79" t="str">
        <f ca="1">IF(OR(MOD(ROW(B219)-1,gamesPerRound)=1,B219="",ISNA(MATCH(B219,OFFSET($B$1,1+($A219-1)*gamesPerRound,0):B218,0))),"","duplicate result")</f>
        <v/>
      </c>
    </row>
    <row r="220" spans="1:8" x14ac:dyDescent="0.3">
      <c r="A220" s="26" t="str">
        <f>Pairings!B220</f>
        <v/>
      </c>
      <c r="B220" s="63"/>
      <c r="C220" s="28"/>
      <c r="D220" s="26" t="str">
        <f ca="1">IF($B220&gt;0,VLOOKUP($B220,OFFSET(Pairings!$C$2,($A220-1)*gamesPerRound,0,gamesPerRound,3),2,FALSE),"")</f>
        <v/>
      </c>
      <c r="E220" s="26" t="str">
        <f ca="1">IF($B220&gt;0,VLOOKUP($B220,OFFSET(Pairings!$C$2,($A220-1)*gamesPerRound,0,gamesPerRound,3),3,FALSE),"")</f>
        <v/>
      </c>
      <c r="F220" s="26" t="str">
        <f t="shared" si="6"/>
        <v/>
      </c>
      <c r="G220" s="26" t="str">
        <f t="shared" si="7"/>
        <v/>
      </c>
      <c r="H220" s="79" t="str">
        <f ca="1">IF(OR(MOD(ROW(B220)-1,gamesPerRound)=1,B220="",ISNA(MATCH(B220,OFFSET($B$1,1+($A220-1)*gamesPerRound,0):B219,0))),"","duplicate result")</f>
        <v/>
      </c>
    </row>
    <row r="221" spans="1:8" x14ac:dyDescent="0.3">
      <c r="A221" s="26" t="str">
        <f>Pairings!B221</f>
        <v/>
      </c>
      <c r="B221" s="63"/>
      <c r="C221" s="28"/>
      <c r="D221" s="26" t="str">
        <f ca="1">IF($B221&gt;0,VLOOKUP($B221,OFFSET(Pairings!$C$2,($A221-1)*gamesPerRound,0,gamesPerRound,3),2,FALSE),"")</f>
        <v/>
      </c>
      <c r="E221" s="26" t="str">
        <f ca="1">IF($B221&gt;0,VLOOKUP($B221,OFFSET(Pairings!$C$2,($A221-1)*gamesPerRound,0,gamesPerRound,3),3,FALSE),"")</f>
        <v/>
      </c>
      <c r="F221" s="26" t="str">
        <f t="shared" si="6"/>
        <v/>
      </c>
      <c r="G221" s="26" t="str">
        <f t="shared" si="7"/>
        <v/>
      </c>
      <c r="H221" s="79" t="str">
        <f ca="1">IF(OR(MOD(ROW(B221)-1,gamesPerRound)=1,B221="",ISNA(MATCH(B221,OFFSET($B$1,1+($A221-1)*gamesPerRound,0):B220,0))),"","duplicate result")</f>
        <v/>
      </c>
    </row>
    <row r="222" spans="1:8" x14ac:dyDescent="0.3">
      <c r="A222" s="26" t="str">
        <f>Pairings!B222</f>
        <v/>
      </c>
      <c r="B222" s="63"/>
      <c r="C222" s="28"/>
      <c r="D222" s="26" t="str">
        <f ca="1">IF($B222&gt;0,VLOOKUP($B222,OFFSET(Pairings!$C$2,($A222-1)*gamesPerRound,0,gamesPerRound,3),2,FALSE),"")</f>
        <v/>
      </c>
      <c r="E222" s="26" t="str">
        <f ca="1">IF($B222&gt;0,VLOOKUP($B222,OFFSET(Pairings!$C$2,($A222-1)*gamesPerRound,0,gamesPerRound,3),3,FALSE),"")</f>
        <v/>
      </c>
      <c r="F222" s="26" t="str">
        <f t="shared" si="6"/>
        <v/>
      </c>
      <c r="G222" s="26" t="str">
        <f t="shared" si="7"/>
        <v/>
      </c>
      <c r="H222" s="79" t="str">
        <f ca="1">IF(OR(MOD(ROW(B222)-1,gamesPerRound)=1,B222="",ISNA(MATCH(B222,OFFSET($B$1,1+($A222-1)*gamesPerRound,0):B221,0))),"","duplicate result")</f>
        <v/>
      </c>
    </row>
    <row r="223" spans="1:8" x14ac:dyDescent="0.3">
      <c r="A223" s="26" t="str">
        <f>Pairings!B223</f>
        <v/>
      </c>
      <c r="B223" s="63"/>
      <c r="C223" s="28"/>
      <c r="D223" s="26" t="str">
        <f ca="1">IF($B223&gt;0,VLOOKUP($B223,OFFSET(Pairings!$C$2,($A223-1)*gamesPerRound,0,gamesPerRound,3),2,FALSE),"")</f>
        <v/>
      </c>
      <c r="E223" s="26" t="str">
        <f ca="1">IF($B223&gt;0,VLOOKUP($B223,OFFSET(Pairings!$C$2,($A223-1)*gamesPerRound,0,gamesPerRound,3),3,FALSE),"")</f>
        <v/>
      </c>
      <c r="F223" s="26" t="str">
        <f t="shared" si="6"/>
        <v/>
      </c>
      <c r="G223" s="26" t="str">
        <f t="shared" si="7"/>
        <v/>
      </c>
      <c r="H223" s="79" t="str">
        <f ca="1">IF(OR(MOD(ROW(B223)-1,gamesPerRound)=1,B223="",ISNA(MATCH(B223,OFFSET($B$1,1+($A223-1)*gamesPerRound,0):B222,0))),"","duplicate result")</f>
        <v/>
      </c>
    </row>
    <row r="224" spans="1:8" x14ac:dyDescent="0.3">
      <c r="A224" s="26" t="str">
        <f>Pairings!B224</f>
        <v/>
      </c>
      <c r="B224" s="63"/>
      <c r="C224" s="28"/>
      <c r="D224" s="26" t="str">
        <f ca="1">IF($B224&gt;0,VLOOKUP($B224,OFFSET(Pairings!$C$2,($A224-1)*gamesPerRound,0,gamesPerRound,3),2,FALSE),"")</f>
        <v/>
      </c>
      <c r="E224" s="26" t="str">
        <f ca="1">IF($B224&gt;0,VLOOKUP($B224,OFFSET(Pairings!$C$2,($A224-1)*gamesPerRound,0,gamesPerRound,3),3,FALSE),"")</f>
        <v/>
      </c>
      <c r="F224" s="26" t="str">
        <f t="shared" si="6"/>
        <v/>
      </c>
      <c r="G224" s="26" t="str">
        <f t="shared" si="7"/>
        <v/>
      </c>
      <c r="H224" s="79" t="str">
        <f ca="1">IF(OR(MOD(ROW(B224)-1,gamesPerRound)=1,B224="",ISNA(MATCH(B224,OFFSET($B$1,1+($A224-1)*gamesPerRound,0):B223,0))),"","duplicate result")</f>
        <v/>
      </c>
    </row>
    <row r="225" spans="1:8" x14ac:dyDescent="0.3">
      <c r="A225" s="26" t="str">
        <f>Pairings!B225</f>
        <v/>
      </c>
      <c r="B225" s="63"/>
      <c r="C225" s="28"/>
      <c r="D225" s="26" t="str">
        <f ca="1">IF($B225&gt;0,VLOOKUP($B225,OFFSET(Pairings!$C$2,($A225-1)*gamesPerRound,0,gamesPerRound,3),2,FALSE),"")</f>
        <v/>
      </c>
      <c r="E225" s="26" t="str">
        <f ca="1">IF($B225&gt;0,VLOOKUP($B225,OFFSET(Pairings!$C$2,($A225-1)*gamesPerRound,0,gamesPerRound,3),3,FALSE),"")</f>
        <v/>
      </c>
      <c r="F225" s="26" t="str">
        <f t="shared" si="6"/>
        <v/>
      </c>
      <c r="G225" s="26" t="str">
        <f t="shared" si="7"/>
        <v/>
      </c>
      <c r="H225" s="79" t="str">
        <f ca="1">IF(OR(MOD(ROW(B225)-1,gamesPerRound)=1,B225="",ISNA(MATCH(B225,OFFSET($B$1,1+($A225-1)*gamesPerRound,0):B224,0))),"","duplicate result")</f>
        <v/>
      </c>
    </row>
    <row r="226" spans="1:8" x14ac:dyDescent="0.3">
      <c r="A226" s="26" t="str">
        <f>Pairings!B226</f>
        <v/>
      </c>
      <c r="B226" s="63"/>
      <c r="C226" s="28"/>
      <c r="D226" s="26" t="str">
        <f ca="1">IF($B226&gt;0,VLOOKUP($B226,OFFSET(Pairings!$C$2,($A226-1)*gamesPerRound,0,gamesPerRound,3),2,FALSE),"")</f>
        <v/>
      </c>
      <c r="E226" s="26" t="str">
        <f ca="1">IF($B226&gt;0,VLOOKUP($B226,OFFSET(Pairings!$C$2,($A226-1)*gamesPerRound,0,gamesPerRound,3),3,FALSE),"")</f>
        <v/>
      </c>
      <c r="F226" s="26" t="str">
        <f t="shared" si="6"/>
        <v/>
      </c>
      <c r="G226" s="26" t="str">
        <f t="shared" si="7"/>
        <v/>
      </c>
      <c r="H226" s="79" t="str">
        <f ca="1">IF(OR(MOD(ROW(B226)-1,gamesPerRound)=1,B226="",ISNA(MATCH(B226,OFFSET($B$1,1+($A226-1)*gamesPerRound,0):B225,0))),"","duplicate result")</f>
        <v/>
      </c>
    </row>
    <row r="227" spans="1:8" x14ac:dyDescent="0.3">
      <c r="A227" s="26" t="str">
        <f>Pairings!B227</f>
        <v/>
      </c>
      <c r="B227" s="63"/>
      <c r="C227" s="28"/>
      <c r="D227" s="26" t="str">
        <f ca="1">IF($B227&gt;0,VLOOKUP($B227,OFFSET(Pairings!$C$2,($A227-1)*gamesPerRound,0,gamesPerRound,3),2,FALSE),"")</f>
        <v/>
      </c>
      <c r="E227" s="26" t="str">
        <f ca="1">IF($B227&gt;0,VLOOKUP($B227,OFFSET(Pairings!$C$2,($A227-1)*gamesPerRound,0,gamesPerRound,3),3,FALSE),"")</f>
        <v/>
      </c>
      <c r="F227" s="26" t="str">
        <f t="shared" si="6"/>
        <v/>
      </c>
      <c r="G227" s="26" t="str">
        <f t="shared" si="7"/>
        <v/>
      </c>
      <c r="H227" s="79" t="str">
        <f ca="1">IF(OR(MOD(ROW(B227)-1,gamesPerRound)=1,B227="",ISNA(MATCH(B227,OFFSET($B$1,1+($A227-1)*gamesPerRound,0):B226,0))),"","duplicate result")</f>
        <v/>
      </c>
    </row>
    <row r="228" spans="1:8" x14ac:dyDescent="0.3">
      <c r="A228" s="26" t="str">
        <f>Pairings!B228</f>
        <v/>
      </c>
      <c r="B228" s="63"/>
      <c r="C228" s="28"/>
      <c r="D228" s="26" t="str">
        <f ca="1">IF($B228&gt;0,VLOOKUP($B228,OFFSET(Pairings!$C$2,($A228-1)*gamesPerRound,0,gamesPerRound,3),2,FALSE),"")</f>
        <v/>
      </c>
      <c r="E228" s="26" t="str">
        <f ca="1">IF($B228&gt;0,VLOOKUP($B228,OFFSET(Pairings!$C$2,($A228-1)*gamesPerRound,0,gamesPerRound,3),3,FALSE),"")</f>
        <v/>
      </c>
      <c r="F228" s="26" t="str">
        <f t="shared" si="6"/>
        <v/>
      </c>
      <c r="G228" s="26" t="str">
        <f t="shared" si="7"/>
        <v/>
      </c>
      <c r="H228" s="79" t="str">
        <f ca="1">IF(OR(MOD(ROW(B228)-1,gamesPerRound)=1,B228="",ISNA(MATCH(B228,OFFSET($B$1,1+($A228-1)*gamesPerRound,0):B227,0))),"","duplicate result")</f>
        <v/>
      </c>
    </row>
    <row r="229" spans="1:8" x14ac:dyDescent="0.3">
      <c r="A229" s="26" t="str">
        <f>Pairings!B229</f>
        <v/>
      </c>
      <c r="B229" s="63"/>
      <c r="C229" s="28"/>
      <c r="D229" s="26" t="str">
        <f ca="1">IF($B229&gt;0,VLOOKUP($B229,OFFSET(Pairings!$C$2,($A229-1)*gamesPerRound,0,gamesPerRound,3),2,FALSE),"")</f>
        <v/>
      </c>
      <c r="E229" s="26" t="str">
        <f ca="1">IF($B229&gt;0,VLOOKUP($B229,OFFSET(Pairings!$C$2,($A229-1)*gamesPerRound,0,gamesPerRound,3),3,FALSE),"")</f>
        <v/>
      </c>
      <c r="F229" s="26" t="str">
        <f t="shared" si="6"/>
        <v/>
      </c>
      <c r="G229" s="26" t="str">
        <f t="shared" si="7"/>
        <v/>
      </c>
      <c r="H229" s="79" t="str">
        <f ca="1">IF(OR(MOD(ROW(B229)-1,gamesPerRound)=1,B229="",ISNA(MATCH(B229,OFFSET($B$1,1+($A229-1)*gamesPerRound,0):B228,0))),"","duplicate result")</f>
        <v/>
      </c>
    </row>
    <row r="230" spans="1:8" x14ac:dyDescent="0.3">
      <c r="A230" s="26" t="str">
        <f>Pairings!B230</f>
        <v/>
      </c>
      <c r="B230" s="63"/>
      <c r="C230" s="28"/>
      <c r="D230" s="26" t="str">
        <f ca="1">IF($B230&gt;0,VLOOKUP($B230,OFFSET(Pairings!$C$2,($A230-1)*gamesPerRound,0,gamesPerRound,3),2,FALSE),"")</f>
        <v/>
      </c>
      <c r="E230" s="26" t="str">
        <f ca="1">IF($B230&gt;0,VLOOKUP($B230,OFFSET(Pairings!$C$2,($A230-1)*gamesPerRound,0,gamesPerRound,3),3,FALSE),"")</f>
        <v/>
      </c>
      <c r="F230" s="26" t="str">
        <f t="shared" si="6"/>
        <v/>
      </c>
      <c r="G230" s="26" t="str">
        <f t="shared" si="7"/>
        <v/>
      </c>
      <c r="H230" s="79" t="str">
        <f ca="1">IF(OR(MOD(ROW(B230)-1,gamesPerRound)=1,B230="",ISNA(MATCH(B230,OFFSET($B$1,1+($A230-1)*gamesPerRound,0):B229,0))),"","duplicate result")</f>
        <v/>
      </c>
    </row>
    <row r="231" spans="1:8" x14ac:dyDescent="0.3">
      <c r="A231" s="26" t="str">
        <f>Pairings!B231</f>
        <v/>
      </c>
      <c r="B231" s="63"/>
      <c r="C231" s="28"/>
      <c r="D231" s="26" t="str">
        <f ca="1">IF($B231&gt;0,VLOOKUP($B231,OFFSET(Pairings!$C$2,($A231-1)*gamesPerRound,0,gamesPerRound,3),2,FALSE),"")</f>
        <v/>
      </c>
      <c r="E231" s="26" t="str">
        <f ca="1">IF($B231&gt;0,VLOOKUP($B231,OFFSET(Pairings!$C$2,($A231-1)*gamesPerRound,0,gamesPerRound,3),3,FALSE),"")</f>
        <v/>
      </c>
      <c r="F231" s="26" t="str">
        <f t="shared" si="6"/>
        <v/>
      </c>
      <c r="G231" s="26" t="str">
        <f t="shared" si="7"/>
        <v/>
      </c>
      <c r="H231" s="79" t="str">
        <f ca="1">IF(OR(MOD(ROW(B231)-1,gamesPerRound)=1,B231="",ISNA(MATCH(B231,OFFSET($B$1,1+($A231-1)*gamesPerRound,0):B230,0))),"","duplicate result")</f>
        <v/>
      </c>
    </row>
    <row r="232" spans="1:8" x14ac:dyDescent="0.3">
      <c r="A232" s="26" t="str">
        <f>Pairings!B232</f>
        <v/>
      </c>
      <c r="B232" s="63"/>
      <c r="C232" s="28"/>
      <c r="D232" s="26" t="str">
        <f ca="1">IF($B232&gt;0,VLOOKUP($B232,OFFSET(Pairings!$C$2,($A232-1)*gamesPerRound,0,gamesPerRound,3),2,FALSE),"")</f>
        <v/>
      </c>
      <c r="E232" s="26" t="str">
        <f ca="1">IF($B232&gt;0,VLOOKUP($B232,OFFSET(Pairings!$C$2,($A232-1)*gamesPerRound,0,gamesPerRound,3),3,FALSE),"")</f>
        <v/>
      </c>
      <c r="F232" s="26" t="str">
        <f t="shared" si="6"/>
        <v/>
      </c>
      <c r="G232" s="26" t="str">
        <f t="shared" si="7"/>
        <v/>
      </c>
      <c r="H232" s="79" t="str">
        <f ca="1">IF(OR(MOD(ROW(B232)-1,gamesPerRound)=1,B232="",ISNA(MATCH(B232,OFFSET($B$1,1+($A232-1)*gamesPerRound,0):B231,0))),"","duplicate result")</f>
        <v/>
      </c>
    </row>
    <row r="233" spans="1:8" x14ac:dyDescent="0.3">
      <c r="A233" s="26" t="str">
        <f>Pairings!B233</f>
        <v/>
      </c>
      <c r="B233" s="63"/>
      <c r="C233" s="28"/>
      <c r="D233" s="26" t="str">
        <f ca="1">IF($B233&gt;0,VLOOKUP($B233,OFFSET(Pairings!$C$2,($A233-1)*gamesPerRound,0,gamesPerRound,3),2,FALSE),"")</f>
        <v/>
      </c>
      <c r="E233" s="26" t="str">
        <f ca="1">IF($B233&gt;0,VLOOKUP($B233,OFFSET(Pairings!$C$2,($A233-1)*gamesPerRound,0,gamesPerRound,3),3,FALSE),"")</f>
        <v/>
      </c>
      <c r="F233" s="26" t="str">
        <f t="shared" si="6"/>
        <v/>
      </c>
      <c r="G233" s="26" t="str">
        <f t="shared" si="7"/>
        <v/>
      </c>
      <c r="H233" s="79" t="str">
        <f ca="1">IF(OR(MOD(ROW(B233)-1,gamesPerRound)=1,B233="",ISNA(MATCH(B233,OFFSET($B$1,1+($A233-1)*gamesPerRound,0):B232,0))),"","duplicate result")</f>
        <v/>
      </c>
    </row>
    <row r="234" spans="1:8" x14ac:dyDescent="0.3">
      <c r="A234" s="26" t="str">
        <f>Pairings!B234</f>
        <v/>
      </c>
      <c r="B234" s="63"/>
      <c r="C234" s="28"/>
      <c r="D234" s="26" t="str">
        <f ca="1">IF($B234&gt;0,VLOOKUP($B234,OFFSET(Pairings!$C$2,($A234-1)*gamesPerRound,0,gamesPerRound,3),2,FALSE),"")</f>
        <v/>
      </c>
      <c r="E234" s="26" t="str">
        <f ca="1">IF($B234&gt;0,VLOOKUP($B234,OFFSET(Pairings!$C$2,($A234-1)*gamesPerRound,0,gamesPerRound,3),3,FALSE),"")</f>
        <v/>
      </c>
      <c r="F234" s="26" t="str">
        <f t="shared" si="6"/>
        <v/>
      </c>
      <c r="G234" s="26" t="str">
        <f t="shared" si="7"/>
        <v/>
      </c>
      <c r="H234" s="79" t="str">
        <f ca="1">IF(OR(MOD(ROW(B234)-1,gamesPerRound)=1,B234="",ISNA(MATCH(B234,OFFSET($B$1,1+($A234-1)*gamesPerRound,0):B233,0))),"","duplicate result")</f>
        <v/>
      </c>
    </row>
    <row r="235" spans="1:8" x14ac:dyDescent="0.3">
      <c r="A235" s="26" t="str">
        <f>Pairings!B235</f>
        <v/>
      </c>
      <c r="B235" s="63"/>
      <c r="C235" s="28"/>
      <c r="D235" s="26" t="str">
        <f ca="1">IF($B235&gt;0,VLOOKUP($B235,OFFSET(Pairings!$C$2,($A235-1)*gamesPerRound,0,gamesPerRound,3),2,FALSE),"")</f>
        <v/>
      </c>
      <c r="E235" s="26" t="str">
        <f ca="1">IF($B235&gt;0,VLOOKUP($B235,OFFSET(Pairings!$C$2,($A235-1)*gamesPerRound,0,gamesPerRound,3),3,FALSE),"")</f>
        <v/>
      </c>
      <c r="F235" s="26" t="str">
        <f t="shared" si="6"/>
        <v/>
      </c>
      <c r="G235" s="26" t="str">
        <f t="shared" si="7"/>
        <v/>
      </c>
      <c r="H235" s="79" t="str">
        <f ca="1">IF(OR(MOD(ROW(B235)-1,gamesPerRound)=1,B235="",ISNA(MATCH(B235,OFFSET($B$1,1+($A235-1)*gamesPerRound,0):B234,0))),"","duplicate result")</f>
        <v/>
      </c>
    </row>
    <row r="236" spans="1:8" x14ac:dyDescent="0.3">
      <c r="A236" s="26" t="str">
        <f>Pairings!B236</f>
        <v/>
      </c>
      <c r="B236" s="63"/>
      <c r="C236" s="28"/>
      <c r="D236" s="26" t="str">
        <f ca="1">IF($B236&gt;0,VLOOKUP($B236,OFFSET(Pairings!$C$2,($A236-1)*gamesPerRound,0,gamesPerRound,3),2,FALSE),"")</f>
        <v/>
      </c>
      <c r="E236" s="26" t="str">
        <f ca="1">IF($B236&gt;0,VLOOKUP($B236,OFFSET(Pairings!$C$2,($A236-1)*gamesPerRound,0,gamesPerRound,3),3,FALSE),"")</f>
        <v/>
      </c>
      <c r="F236" s="26" t="str">
        <f t="shared" si="6"/>
        <v/>
      </c>
      <c r="G236" s="26" t="str">
        <f t="shared" si="7"/>
        <v/>
      </c>
      <c r="H236" s="79" t="str">
        <f ca="1">IF(OR(MOD(ROW(B236)-1,gamesPerRound)=1,B236="",ISNA(MATCH(B236,OFFSET($B$1,1+($A236-1)*gamesPerRound,0):B235,0))),"","duplicate result")</f>
        <v/>
      </c>
    </row>
    <row r="237" spans="1:8" x14ac:dyDescent="0.3">
      <c r="A237" s="26" t="str">
        <f>Pairings!B237</f>
        <v/>
      </c>
      <c r="B237" s="63"/>
      <c r="C237" s="28"/>
      <c r="D237" s="26" t="str">
        <f ca="1">IF($B237&gt;0,VLOOKUP($B237,OFFSET(Pairings!$C$2,($A237-1)*gamesPerRound,0,gamesPerRound,3),2,FALSE),"")</f>
        <v/>
      </c>
      <c r="E237" s="26" t="str">
        <f ca="1">IF($B237&gt;0,VLOOKUP($B237,OFFSET(Pairings!$C$2,($A237-1)*gamesPerRound,0,gamesPerRound,3),3,FALSE),"")</f>
        <v/>
      </c>
      <c r="F237" s="26" t="str">
        <f t="shared" si="6"/>
        <v/>
      </c>
      <c r="G237" s="26" t="str">
        <f t="shared" si="7"/>
        <v/>
      </c>
      <c r="H237" s="79" t="str">
        <f ca="1">IF(OR(MOD(ROW(B237)-1,gamesPerRound)=1,B237="",ISNA(MATCH(B237,OFFSET($B$1,1+($A237-1)*gamesPerRound,0):B236,0))),"","duplicate result")</f>
        <v/>
      </c>
    </row>
    <row r="238" spans="1:8" x14ac:dyDescent="0.3">
      <c r="A238" s="26" t="str">
        <f>Pairings!B238</f>
        <v/>
      </c>
      <c r="B238" s="63"/>
      <c r="C238" s="28"/>
      <c r="D238" s="26" t="str">
        <f ca="1">IF($B238&gt;0,VLOOKUP($B238,OFFSET(Pairings!$C$2,($A238-1)*gamesPerRound,0,gamesPerRound,3),2,FALSE),"")</f>
        <v/>
      </c>
      <c r="E238" s="26" t="str">
        <f ca="1">IF($B238&gt;0,VLOOKUP($B238,OFFSET(Pairings!$C$2,($A238-1)*gamesPerRound,0,gamesPerRound,3),3,FALSE),"")</f>
        <v/>
      </c>
      <c r="F238" s="26" t="str">
        <f t="shared" si="6"/>
        <v/>
      </c>
      <c r="G238" s="26" t="str">
        <f t="shared" si="7"/>
        <v/>
      </c>
      <c r="H238" s="79" t="str">
        <f ca="1">IF(OR(MOD(ROW(B238)-1,gamesPerRound)=1,B238="",ISNA(MATCH(B238,OFFSET($B$1,1+($A238-1)*gamesPerRound,0):B237,0))),"","duplicate result")</f>
        <v/>
      </c>
    </row>
    <row r="239" spans="1:8" x14ac:dyDescent="0.3">
      <c r="A239" s="26" t="str">
        <f>Pairings!B239</f>
        <v/>
      </c>
      <c r="B239" s="63"/>
      <c r="C239" s="28"/>
      <c r="D239" s="26" t="str">
        <f ca="1">IF($B239&gt;0,VLOOKUP($B239,OFFSET(Pairings!$C$2,($A239-1)*gamesPerRound,0,gamesPerRound,3),2,FALSE),"")</f>
        <v/>
      </c>
      <c r="E239" s="26" t="str">
        <f ca="1">IF($B239&gt;0,VLOOKUP($B239,OFFSET(Pairings!$C$2,($A239-1)*gamesPerRound,0,gamesPerRound,3),3,FALSE),"")</f>
        <v/>
      </c>
      <c r="F239" s="26" t="str">
        <f t="shared" si="6"/>
        <v/>
      </c>
      <c r="G239" s="26" t="str">
        <f t="shared" si="7"/>
        <v/>
      </c>
      <c r="H239" s="79" t="str">
        <f ca="1">IF(OR(MOD(ROW(B239)-1,gamesPerRound)=1,B239="",ISNA(MATCH(B239,OFFSET($B$1,1+($A239-1)*gamesPerRound,0):B238,0))),"","duplicate result")</f>
        <v/>
      </c>
    </row>
    <row r="240" spans="1:8" x14ac:dyDescent="0.3">
      <c r="A240" s="26" t="str">
        <f>Pairings!B240</f>
        <v/>
      </c>
      <c r="B240" s="63"/>
      <c r="C240" s="28"/>
      <c r="D240" s="26" t="str">
        <f ca="1">IF($B240&gt;0,VLOOKUP($B240,OFFSET(Pairings!$C$2,($A240-1)*gamesPerRound,0,gamesPerRound,3),2,FALSE),"")</f>
        <v/>
      </c>
      <c r="E240" s="26" t="str">
        <f ca="1">IF($B240&gt;0,VLOOKUP($B240,OFFSET(Pairings!$C$2,($A240-1)*gamesPerRound,0,gamesPerRound,3),3,FALSE),"")</f>
        <v/>
      </c>
      <c r="F240" s="26" t="str">
        <f t="shared" si="6"/>
        <v/>
      </c>
      <c r="G240" s="26" t="str">
        <f t="shared" si="7"/>
        <v/>
      </c>
      <c r="H240" s="79" t="str">
        <f ca="1">IF(OR(MOD(ROW(B240)-1,gamesPerRound)=1,B240="",ISNA(MATCH(B240,OFFSET($B$1,1+($A240-1)*gamesPerRound,0):B239,0))),"","duplicate result")</f>
        <v/>
      </c>
    </row>
    <row r="241" spans="1:8" x14ac:dyDescent="0.3">
      <c r="A241" s="26" t="str">
        <f>Pairings!B241</f>
        <v/>
      </c>
      <c r="B241" s="63"/>
      <c r="C241" s="28"/>
      <c r="D241" s="26" t="str">
        <f ca="1">IF($B241&gt;0,VLOOKUP($B241,OFFSET(Pairings!$C$2,($A241-1)*gamesPerRound,0,gamesPerRound,3),2,FALSE),"")</f>
        <v/>
      </c>
      <c r="E241" s="26" t="str">
        <f ca="1">IF($B241&gt;0,VLOOKUP($B241,OFFSET(Pairings!$C$2,($A241-1)*gamesPerRound,0,gamesPerRound,3),3,FALSE),"")</f>
        <v/>
      </c>
      <c r="F241" s="26" t="str">
        <f t="shared" si="6"/>
        <v/>
      </c>
      <c r="G241" s="26" t="str">
        <f t="shared" si="7"/>
        <v/>
      </c>
      <c r="H241" s="79" t="str">
        <f ca="1">IF(OR(MOD(ROW(B241)-1,gamesPerRound)=1,B241="",ISNA(MATCH(B241,OFFSET($B$1,1+($A241-1)*gamesPerRound,0):B240,0))),"","duplicate result")</f>
        <v/>
      </c>
    </row>
    <row r="242" spans="1:8" x14ac:dyDescent="0.3">
      <c r="A242" s="26" t="str">
        <f>Pairings!B242</f>
        <v/>
      </c>
      <c r="B242" s="63"/>
      <c r="C242" s="28"/>
      <c r="D242" s="26" t="str">
        <f ca="1">IF($B242&gt;0,VLOOKUP($B242,OFFSET(Pairings!$C$2,($A242-1)*gamesPerRound,0,gamesPerRound,3),2,FALSE),"")</f>
        <v/>
      </c>
      <c r="E242" s="26" t="str">
        <f ca="1">IF($B242&gt;0,VLOOKUP($B242,OFFSET(Pairings!$C$2,($A242-1)*gamesPerRound,0,gamesPerRound,3),3,FALSE),"")</f>
        <v/>
      </c>
      <c r="F242" s="26" t="str">
        <f t="shared" si="6"/>
        <v/>
      </c>
      <c r="G242" s="26" t="str">
        <f t="shared" si="7"/>
        <v/>
      </c>
      <c r="H242" s="79" t="str">
        <f ca="1">IF(OR(MOD(ROW(B242)-1,gamesPerRound)=1,B242="",ISNA(MATCH(B242,OFFSET($B$1,1+($A242-1)*gamesPerRound,0):B241,0))),"","duplicate result")</f>
        <v/>
      </c>
    </row>
    <row r="243" spans="1:8" x14ac:dyDescent="0.3">
      <c r="A243" s="26" t="str">
        <f>Pairings!B243</f>
        <v/>
      </c>
      <c r="B243" s="63"/>
      <c r="C243" s="28"/>
      <c r="D243" s="26" t="str">
        <f ca="1">IF($B243&gt;0,VLOOKUP($B243,OFFSET(Pairings!$C$2,($A243-1)*gamesPerRound,0,gamesPerRound,3),2,FALSE),"")</f>
        <v/>
      </c>
      <c r="E243" s="26" t="str">
        <f ca="1">IF($B243&gt;0,VLOOKUP($B243,OFFSET(Pairings!$C$2,($A243-1)*gamesPerRound,0,gamesPerRound,3),3,FALSE),"")</f>
        <v/>
      </c>
      <c r="F243" s="26" t="str">
        <f t="shared" si="6"/>
        <v/>
      </c>
      <c r="G243" s="26" t="str">
        <f t="shared" si="7"/>
        <v/>
      </c>
      <c r="H243" s="79" t="str">
        <f ca="1">IF(OR(MOD(ROW(B243)-1,gamesPerRound)=1,B243="",ISNA(MATCH(B243,OFFSET($B$1,1+($A243-1)*gamesPerRound,0):B242,0))),"","duplicate result")</f>
        <v/>
      </c>
    </row>
    <row r="244" spans="1:8" x14ac:dyDescent="0.3">
      <c r="A244" s="26" t="str">
        <f>Pairings!B244</f>
        <v/>
      </c>
      <c r="B244" s="63"/>
      <c r="C244" s="28"/>
      <c r="D244" s="26" t="str">
        <f ca="1">IF($B244&gt;0,VLOOKUP($B244,OFFSET(Pairings!$C$2,($A244-1)*gamesPerRound,0,gamesPerRound,3),2,FALSE),"")</f>
        <v/>
      </c>
      <c r="E244" s="26" t="str">
        <f ca="1">IF($B244&gt;0,VLOOKUP($B244,OFFSET(Pairings!$C$2,($A244-1)*gamesPerRound,0,gamesPerRound,3),3,FALSE),"")</f>
        <v/>
      </c>
      <c r="F244" s="26" t="str">
        <f t="shared" si="6"/>
        <v/>
      </c>
      <c r="G244" s="26" t="str">
        <f t="shared" si="7"/>
        <v/>
      </c>
      <c r="H244" s="79" t="str">
        <f ca="1">IF(OR(MOD(ROW(B244)-1,gamesPerRound)=1,B244="",ISNA(MATCH(B244,OFFSET($B$1,1+($A244-1)*gamesPerRound,0):B243,0))),"","duplicate result")</f>
        <v/>
      </c>
    </row>
    <row r="245" spans="1:8" x14ac:dyDescent="0.3">
      <c r="A245" s="26" t="str">
        <f>Pairings!B245</f>
        <v/>
      </c>
      <c r="B245" s="63"/>
      <c r="C245" s="28"/>
      <c r="D245" s="26" t="str">
        <f ca="1">IF($B245&gt;0,VLOOKUP($B245,OFFSET(Pairings!$C$2,($A245-1)*gamesPerRound,0,gamesPerRound,3),2,FALSE),"")</f>
        <v/>
      </c>
      <c r="E245" s="26" t="str">
        <f ca="1">IF($B245&gt;0,VLOOKUP($B245,OFFSET(Pairings!$C$2,($A245-1)*gamesPerRound,0,gamesPerRound,3),3,FALSE),"")</f>
        <v/>
      </c>
      <c r="F245" s="26" t="str">
        <f t="shared" si="6"/>
        <v/>
      </c>
      <c r="G245" s="26" t="str">
        <f t="shared" si="7"/>
        <v/>
      </c>
      <c r="H245" s="79" t="str">
        <f ca="1">IF(OR(MOD(ROW(B245)-1,gamesPerRound)=1,B245="",ISNA(MATCH(B245,OFFSET($B$1,1+($A245-1)*gamesPerRound,0):B244,0))),"","duplicate result")</f>
        <v/>
      </c>
    </row>
    <row r="246" spans="1:8" x14ac:dyDescent="0.3">
      <c r="A246" s="26" t="str">
        <f>Pairings!B246</f>
        <v/>
      </c>
      <c r="B246" s="63"/>
      <c r="C246" s="28"/>
      <c r="D246" s="26" t="str">
        <f ca="1">IF($B246&gt;0,VLOOKUP($B246,OFFSET(Pairings!$C$2,($A246-1)*gamesPerRound,0,gamesPerRound,3),2,FALSE),"")</f>
        <v/>
      </c>
      <c r="E246" s="26" t="str">
        <f ca="1">IF($B246&gt;0,VLOOKUP($B246,OFFSET(Pairings!$C$2,($A246-1)*gamesPerRound,0,gamesPerRound,3),3,FALSE),"")</f>
        <v/>
      </c>
      <c r="F246" s="26" t="str">
        <f t="shared" si="6"/>
        <v/>
      </c>
      <c r="G246" s="26" t="str">
        <f t="shared" si="7"/>
        <v/>
      </c>
      <c r="H246" s="79" t="str">
        <f ca="1">IF(OR(MOD(ROW(B246)-1,gamesPerRound)=1,B246="",ISNA(MATCH(B246,OFFSET($B$1,1+($A246-1)*gamesPerRound,0):B245,0))),"","duplicate result")</f>
        <v/>
      </c>
    </row>
    <row r="247" spans="1:8" x14ac:dyDescent="0.3">
      <c r="A247" s="26" t="str">
        <f>Pairings!B247</f>
        <v/>
      </c>
      <c r="B247" s="63"/>
      <c r="C247" s="28"/>
      <c r="D247" s="26" t="str">
        <f ca="1">IF($B247&gt;0,VLOOKUP($B247,OFFSET(Pairings!$C$2,($A247-1)*gamesPerRound,0,gamesPerRound,3),2,FALSE),"")</f>
        <v/>
      </c>
      <c r="E247" s="26" t="str">
        <f ca="1">IF($B247&gt;0,VLOOKUP($B247,OFFSET(Pairings!$C$2,($A247-1)*gamesPerRound,0,gamesPerRound,3),3,FALSE),"")</f>
        <v/>
      </c>
      <c r="F247" s="26" t="str">
        <f t="shared" si="6"/>
        <v/>
      </c>
      <c r="G247" s="26" t="str">
        <f t="shared" si="7"/>
        <v/>
      </c>
      <c r="H247" s="79" t="str">
        <f ca="1">IF(OR(MOD(ROW(B247)-1,gamesPerRound)=1,B247="",ISNA(MATCH(B247,OFFSET($B$1,1+($A247-1)*gamesPerRound,0):B246,0))),"","duplicate result")</f>
        <v/>
      </c>
    </row>
    <row r="248" spans="1:8" x14ac:dyDescent="0.3">
      <c r="A248" s="26" t="str">
        <f>Pairings!B248</f>
        <v/>
      </c>
      <c r="B248" s="63"/>
      <c r="C248" s="28"/>
      <c r="D248" s="26" t="str">
        <f ca="1">IF($B248&gt;0,VLOOKUP($B248,OFFSET(Pairings!$C$2,($A248-1)*gamesPerRound,0,gamesPerRound,3),2,FALSE),"")</f>
        <v/>
      </c>
      <c r="E248" s="26" t="str">
        <f ca="1">IF($B248&gt;0,VLOOKUP($B248,OFFSET(Pairings!$C$2,($A248-1)*gamesPerRound,0,gamesPerRound,3),3,FALSE),"")</f>
        <v/>
      </c>
      <c r="F248" s="26" t="str">
        <f t="shared" si="6"/>
        <v/>
      </c>
      <c r="G248" s="26" t="str">
        <f t="shared" si="7"/>
        <v/>
      </c>
      <c r="H248" s="79" t="str">
        <f ca="1">IF(OR(MOD(ROW(B248)-1,gamesPerRound)=1,B248="",ISNA(MATCH(B248,OFFSET($B$1,1+($A248-1)*gamesPerRound,0):B247,0))),"","duplicate result")</f>
        <v/>
      </c>
    </row>
    <row r="249" spans="1:8" x14ac:dyDescent="0.3">
      <c r="A249" s="26" t="str">
        <f>Pairings!B249</f>
        <v/>
      </c>
      <c r="B249" s="63"/>
      <c r="C249" s="28"/>
      <c r="D249" s="26" t="str">
        <f ca="1">IF($B249&gt;0,VLOOKUP($B249,OFFSET(Pairings!$C$2,($A249-1)*gamesPerRound,0,gamesPerRound,3),2,FALSE),"")</f>
        <v/>
      </c>
      <c r="E249" s="26" t="str">
        <f ca="1">IF($B249&gt;0,VLOOKUP($B249,OFFSET(Pairings!$C$2,($A249-1)*gamesPerRound,0,gamesPerRound,3),3,FALSE),"")</f>
        <v/>
      </c>
      <c r="F249" s="26" t="str">
        <f t="shared" si="6"/>
        <v/>
      </c>
      <c r="G249" s="26" t="str">
        <f t="shared" si="7"/>
        <v/>
      </c>
      <c r="H249" s="79" t="str">
        <f ca="1">IF(OR(MOD(ROW(B249)-1,gamesPerRound)=1,B249="",ISNA(MATCH(B249,OFFSET($B$1,1+($A249-1)*gamesPerRound,0):B248,0))),"","duplicate result")</f>
        <v/>
      </c>
    </row>
    <row r="250" spans="1:8" x14ac:dyDescent="0.3">
      <c r="A250" s="26" t="str">
        <f>Pairings!B250</f>
        <v/>
      </c>
      <c r="B250" s="63"/>
      <c r="C250" s="28"/>
      <c r="D250" s="26" t="str">
        <f ca="1">IF($B250&gt;0,VLOOKUP($B250,OFFSET(Pairings!$C$2,($A250-1)*gamesPerRound,0,gamesPerRound,3),2,FALSE),"")</f>
        <v/>
      </c>
      <c r="E250" s="26" t="str">
        <f ca="1">IF($B250&gt;0,VLOOKUP($B250,OFFSET(Pairings!$C$2,($A250-1)*gamesPerRound,0,gamesPerRound,3),3,FALSE),"")</f>
        <v/>
      </c>
      <c r="F250" s="26" t="str">
        <f t="shared" si="6"/>
        <v/>
      </c>
      <c r="G250" s="26" t="str">
        <f t="shared" si="7"/>
        <v/>
      </c>
      <c r="H250" s="79" t="str">
        <f ca="1">IF(OR(MOD(ROW(B250)-1,gamesPerRound)=1,B250="",ISNA(MATCH(B250,OFFSET($B$1,1+($A250-1)*gamesPerRound,0):B249,0))),"","duplicate result")</f>
        <v/>
      </c>
    </row>
    <row r="251" spans="1:8" x14ac:dyDescent="0.3">
      <c r="A251" s="26" t="str">
        <f>Pairings!B251</f>
        <v/>
      </c>
      <c r="B251" s="63"/>
      <c r="C251" s="28"/>
      <c r="D251" s="26" t="str">
        <f ca="1">IF($B251&gt;0,VLOOKUP($B251,OFFSET(Pairings!$C$2,($A251-1)*gamesPerRound,0,gamesPerRound,3),2,FALSE),"")</f>
        <v/>
      </c>
      <c r="E251" s="26" t="str">
        <f ca="1">IF($B251&gt;0,VLOOKUP($B251,OFFSET(Pairings!$C$2,($A251-1)*gamesPerRound,0,gamesPerRound,3),3,FALSE),"")</f>
        <v/>
      </c>
      <c r="F251" s="26" t="str">
        <f t="shared" si="6"/>
        <v/>
      </c>
      <c r="G251" s="26" t="str">
        <f t="shared" si="7"/>
        <v/>
      </c>
      <c r="H251" s="79" t="str">
        <f ca="1">IF(OR(MOD(ROW(B251)-1,gamesPerRound)=1,B251="",ISNA(MATCH(B251,OFFSET($B$1,1+($A251-1)*gamesPerRound,0):B250,0))),"","duplicate result")</f>
        <v/>
      </c>
    </row>
    <row r="252" spans="1:8" x14ac:dyDescent="0.3">
      <c r="A252" s="26" t="str">
        <f>Pairings!B252</f>
        <v/>
      </c>
      <c r="B252" s="63"/>
      <c r="C252" s="28"/>
      <c r="D252" s="26" t="str">
        <f ca="1">IF($B252&gt;0,VLOOKUP($B252,OFFSET(Pairings!$C$2,($A252-1)*gamesPerRound,0,gamesPerRound,3),2,FALSE),"")</f>
        <v/>
      </c>
      <c r="E252" s="26" t="str">
        <f ca="1">IF($B252&gt;0,VLOOKUP($B252,OFFSET(Pairings!$C$2,($A252-1)*gamesPerRound,0,gamesPerRound,3),3,FALSE),"")</f>
        <v/>
      </c>
      <c r="F252" s="26" t="str">
        <f t="shared" si="6"/>
        <v/>
      </c>
      <c r="G252" s="26" t="str">
        <f t="shared" si="7"/>
        <v/>
      </c>
      <c r="H252" s="79" t="str">
        <f ca="1">IF(OR(MOD(ROW(B252)-1,gamesPerRound)=1,B252="",ISNA(MATCH(B252,OFFSET($B$1,1+($A252-1)*gamesPerRound,0):B251,0))),"","duplicate result")</f>
        <v/>
      </c>
    </row>
    <row r="253" spans="1:8" x14ac:dyDescent="0.3">
      <c r="A253" s="26" t="str">
        <f>Pairings!B253</f>
        <v/>
      </c>
      <c r="B253" s="63"/>
      <c r="C253" s="28"/>
      <c r="D253" s="26" t="str">
        <f ca="1">IF($B253&gt;0,VLOOKUP($B253,OFFSET(Pairings!$C$2,($A253-1)*gamesPerRound,0,gamesPerRound,3),2,FALSE),"")</f>
        <v/>
      </c>
      <c r="E253" s="26" t="str">
        <f ca="1">IF($B253&gt;0,VLOOKUP($B253,OFFSET(Pairings!$C$2,($A253-1)*gamesPerRound,0,gamesPerRound,3),3,FALSE),"")</f>
        <v/>
      </c>
      <c r="F253" s="26" t="str">
        <f t="shared" si="6"/>
        <v/>
      </c>
      <c r="G253" s="26" t="str">
        <f t="shared" si="7"/>
        <v/>
      </c>
      <c r="H253" s="79" t="str">
        <f ca="1">IF(OR(MOD(ROW(B253)-1,gamesPerRound)=1,B253="",ISNA(MATCH(B253,OFFSET($B$1,1+($A253-1)*gamesPerRound,0):B252,0))),"","duplicate result")</f>
        <v/>
      </c>
    </row>
    <row r="254" spans="1:8" x14ac:dyDescent="0.3">
      <c r="A254" s="26" t="str">
        <f>Pairings!B254</f>
        <v/>
      </c>
      <c r="B254" s="63"/>
      <c r="C254" s="28"/>
      <c r="D254" s="26" t="str">
        <f ca="1">IF($B254&gt;0,VLOOKUP($B254,OFFSET(Pairings!$C$2,($A254-1)*gamesPerRound,0,gamesPerRound,3),2,FALSE),"")</f>
        <v/>
      </c>
      <c r="E254" s="26" t="str">
        <f ca="1">IF($B254&gt;0,VLOOKUP($B254,OFFSET(Pairings!$C$2,($A254-1)*gamesPerRound,0,gamesPerRound,3),3,FALSE),"")</f>
        <v/>
      </c>
      <c r="F254" s="26" t="str">
        <f t="shared" si="6"/>
        <v/>
      </c>
      <c r="G254" s="26" t="str">
        <f t="shared" si="7"/>
        <v/>
      </c>
      <c r="H254" s="79" t="str">
        <f ca="1">IF(OR(MOD(ROW(B254)-1,gamesPerRound)=1,B254="",ISNA(MATCH(B254,OFFSET($B$1,1+($A254-1)*gamesPerRound,0):B253,0))),"","duplicate result")</f>
        <v/>
      </c>
    </row>
    <row r="255" spans="1:8" x14ac:dyDescent="0.3">
      <c r="A255" s="26" t="str">
        <f>Pairings!B255</f>
        <v/>
      </c>
      <c r="B255" s="63"/>
      <c r="C255" s="28"/>
      <c r="D255" s="26" t="str">
        <f ca="1">IF($B255&gt;0,VLOOKUP($B255,OFFSET(Pairings!$C$2,($A255-1)*gamesPerRound,0,gamesPerRound,3),2,FALSE),"")</f>
        <v/>
      </c>
      <c r="E255" s="26" t="str">
        <f ca="1">IF($B255&gt;0,VLOOKUP($B255,OFFSET(Pairings!$C$2,($A255-1)*gamesPerRound,0,gamesPerRound,3),3,FALSE),"")</f>
        <v/>
      </c>
      <c r="F255" s="26" t="str">
        <f t="shared" si="6"/>
        <v/>
      </c>
      <c r="G255" s="26" t="str">
        <f t="shared" si="7"/>
        <v/>
      </c>
      <c r="H255" s="79" t="str">
        <f ca="1">IF(OR(MOD(ROW(B255)-1,gamesPerRound)=1,B255="",ISNA(MATCH(B255,OFFSET($B$1,1+($A255-1)*gamesPerRound,0):B254,0))),"","duplicate result")</f>
        <v/>
      </c>
    </row>
    <row r="256" spans="1:8" x14ac:dyDescent="0.3">
      <c r="A256" s="26" t="str">
        <f>Pairings!B256</f>
        <v/>
      </c>
      <c r="B256" s="63"/>
      <c r="C256" s="28"/>
      <c r="D256" s="26" t="str">
        <f ca="1">IF($B256&gt;0,VLOOKUP($B256,OFFSET(Pairings!$C$2,($A256-1)*gamesPerRound,0,gamesPerRound,3),2,FALSE),"")</f>
        <v/>
      </c>
      <c r="E256" s="26" t="str">
        <f ca="1">IF($B256&gt;0,VLOOKUP($B256,OFFSET(Pairings!$C$2,($A256-1)*gamesPerRound,0,gamesPerRound,3),3,FALSE),"")</f>
        <v/>
      </c>
      <c r="F256" s="26" t="str">
        <f t="shared" si="6"/>
        <v/>
      </c>
      <c r="G256" s="26" t="str">
        <f t="shared" si="7"/>
        <v/>
      </c>
      <c r="H256" s="79" t="str">
        <f ca="1">IF(OR(MOD(ROW(B256)-1,gamesPerRound)=1,B256="",ISNA(MATCH(B256,OFFSET($B$1,1+($A256-1)*gamesPerRound,0):B255,0))),"","duplicate result")</f>
        <v/>
      </c>
    </row>
    <row r="257" spans="1:8" x14ac:dyDescent="0.3">
      <c r="A257" s="26" t="str">
        <f>Pairings!B257</f>
        <v/>
      </c>
      <c r="B257" s="63"/>
      <c r="C257" s="28"/>
      <c r="D257" s="26" t="str">
        <f ca="1">IF($B257&gt;0,VLOOKUP($B257,OFFSET(Pairings!$C$2,($A257-1)*gamesPerRound,0,gamesPerRound,3),2,FALSE),"")</f>
        <v/>
      </c>
      <c r="E257" s="26" t="str">
        <f ca="1">IF($B257&gt;0,VLOOKUP($B257,OFFSET(Pairings!$C$2,($A257-1)*gamesPerRound,0,gamesPerRound,3),3,FALSE),"")</f>
        <v/>
      </c>
      <c r="F257" s="26" t="str">
        <f t="shared" si="6"/>
        <v/>
      </c>
      <c r="G257" s="26" t="str">
        <f t="shared" si="7"/>
        <v/>
      </c>
      <c r="H257" s="79" t="str">
        <f ca="1">IF(OR(MOD(ROW(B257)-1,gamesPerRound)=1,B257="",ISNA(MATCH(B257,OFFSET($B$1,1+($A257-1)*gamesPerRound,0):B256,0))),"","duplicate result")</f>
        <v/>
      </c>
    </row>
    <row r="258" spans="1:8" x14ac:dyDescent="0.3">
      <c r="A258" s="26" t="str">
        <f>Pairings!B258</f>
        <v/>
      </c>
      <c r="B258" s="63"/>
      <c r="C258" s="28"/>
      <c r="D258" s="26" t="str">
        <f ca="1">IF($B258&gt;0,VLOOKUP($B258,OFFSET(Pairings!$C$2,($A258-1)*gamesPerRound,0,gamesPerRound,3),2,FALSE),"")</f>
        <v/>
      </c>
      <c r="E258" s="26" t="str">
        <f ca="1">IF($B258&gt;0,VLOOKUP($B258,OFFSET(Pairings!$C$2,($A258-1)*gamesPerRound,0,gamesPerRound,3),3,FALSE),"")</f>
        <v/>
      </c>
      <c r="F258" s="26" t="str">
        <f t="shared" ref="F258:F321" si="8">IF(C258="","",IF(C258="n",0,IF(C258="d",0.5,C258)))</f>
        <v/>
      </c>
      <c r="G258" s="26" t="str">
        <f t="shared" ref="G258:G321" si="9">IF(C258="","",IF(C258="n",0,1-F258))</f>
        <v/>
      </c>
      <c r="H258" s="79" t="str">
        <f ca="1">IF(OR(MOD(ROW(B258)-1,gamesPerRound)=1,B258="",ISNA(MATCH(B258,OFFSET($B$1,1+($A258-1)*gamesPerRound,0):B257,0))),"","duplicate result")</f>
        <v/>
      </c>
    </row>
    <row r="259" spans="1:8" x14ac:dyDescent="0.3">
      <c r="A259" s="26" t="str">
        <f>Pairings!B259</f>
        <v/>
      </c>
      <c r="B259" s="63"/>
      <c r="C259" s="28"/>
      <c r="D259" s="26" t="str">
        <f ca="1">IF($B259&gt;0,VLOOKUP($B259,OFFSET(Pairings!$C$2,($A259-1)*gamesPerRound,0,gamesPerRound,3),2,FALSE),"")</f>
        <v/>
      </c>
      <c r="E259" s="26" t="str">
        <f ca="1">IF($B259&gt;0,VLOOKUP($B259,OFFSET(Pairings!$C$2,($A259-1)*gamesPerRound,0,gamesPerRound,3),3,FALSE),"")</f>
        <v/>
      </c>
      <c r="F259" s="26" t="str">
        <f t="shared" si="8"/>
        <v/>
      </c>
      <c r="G259" s="26" t="str">
        <f t="shared" si="9"/>
        <v/>
      </c>
      <c r="H259" s="79" t="str">
        <f ca="1">IF(OR(MOD(ROW(B259)-1,gamesPerRound)=1,B259="",ISNA(MATCH(B259,OFFSET($B$1,1+($A259-1)*gamesPerRound,0):B258,0))),"","duplicate result")</f>
        <v/>
      </c>
    </row>
    <row r="260" spans="1:8" x14ac:dyDescent="0.3">
      <c r="A260" s="26" t="str">
        <f>Pairings!B260</f>
        <v/>
      </c>
      <c r="B260" s="63"/>
      <c r="C260" s="28"/>
      <c r="D260" s="26" t="str">
        <f ca="1">IF($B260&gt;0,VLOOKUP($B260,OFFSET(Pairings!$C$2,($A260-1)*gamesPerRound,0,gamesPerRound,3),2,FALSE),"")</f>
        <v/>
      </c>
      <c r="E260" s="26" t="str">
        <f ca="1">IF($B260&gt;0,VLOOKUP($B260,OFFSET(Pairings!$C$2,($A260-1)*gamesPerRound,0,gamesPerRound,3),3,FALSE),"")</f>
        <v/>
      </c>
      <c r="F260" s="26" t="str">
        <f t="shared" si="8"/>
        <v/>
      </c>
      <c r="G260" s="26" t="str">
        <f t="shared" si="9"/>
        <v/>
      </c>
      <c r="H260" s="79" t="str">
        <f ca="1">IF(OR(MOD(ROW(B260)-1,gamesPerRound)=1,B260="",ISNA(MATCH(B260,OFFSET($B$1,1+($A260-1)*gamesPerRound,0):B259,0))),"","duplicate result")</f>
        <v/>
      </c>
    </row>
    <row r="261" spans="1:8" x14ac:dyDescent="0.3">
      <c r="A261" s="26" t="str">
        <f>Pairings!B261</f>
        <v/>
      </c>
      <c r="B261" s="63"/>
      <c r="C261" s="28"/>
      <c r="D261" s="26" t="str">
        <f ca="1">IF($B261&gt;0,VLOOKUP($B261,OFFSET(Pairings!$C$2,($A261-1)*gamesPerRound,0,gamesPerRound,3),2,FALSE),"")</f>
        <v/>
      </c>
      <c r="E261" s="26" t="str">
        <f ca="1">IF($B261&gt;0,VLOOKUP($B261,OFFSET(Pairings!$C$2,($A261-1)*gamesPerRound,0,gamesPerRound,3),3,FALSE),"")</f>
        <v/>
      </c>
      <c r="F261" s="26" t="str">
        <f t="shared" si="8"/>
        <v/>
      </c>
      <c r="G261" s="26" t="str">
        <f t="shared" si="9"/>
        <v/>
      </c>
      <c r="H261" s="79" t="str">
        <f ca="1">IF(OR(MOD(ROW(B261)-1,gamesPerRound)=1,B261="",ISNA(MATCH(B261,OFFSET($B$1,1+($A261-1)*gamesPerRound,0):B260,0))),"","duplicate result")</f>
        <v/>
      </c>
    </row>
    <row r="262" spans="1:8" x14ac:dyDescent="0.3">
      <c r="A262" s="26" t="str">
        <f>Pairings!B262</f>
        <v/>
      </c>
      <c r="B262" s="63"/>
      <c r="C262" s="28"/>
      <c r="D262" s="26" t="str">
        <f ca="1">IF($B262&gt;0,VLOOKUP($B262,OFFSET(Pairings!$C$2,($A262-1)*gamesPerRound,0,gamesPerRound,3),2,FALSE),"")</f>
        <v/>
      </c>
      <c r="E262" s="26" t="str">
        <f ca="1">IF($B262&gt;0,VLOOKUP($B262,OFFSET(Pairings!$C$2,($A262-1)*gamesPerRound,0,gamesPerRound,3),3,FALSE),"")</f>
        <v/>
      </c>
      <c r="F262" s="26" t="str">
        <f t="shared" si="8"/>
        <v/>
      </c>
      <c r="G262" s="26" t="str">
        <f t="shared" si="9"/>
        <v/>
      </c>
      <c r="H262" s="79" t="str">
        <f ca="1">IF(OR(MOD(ROW(B262)-1,gamesPerRound)=1,B262="",ISNA(MATCH(B262,OFFSET($B$1,1+($A262-1)*gamesPerRound,0):B261,0))),"","duplicate result")</f>
        <v/>
      </c>
    </row>
    <row r="263" spans="1:8" x14ac:dyDescent="0.3">
      <c r="A263" s="26" t="str">
        <f>Pairings!B263</f>
        <v/>
      </c>
      <c r="B263" s="63"/>
      <c r="C263" s="28"/>
      <c r="D263" s="26" t="str">
        <f ca="1">IF($B263&gt;0,VLOOKUP($B263,OFFSET(Pairings!$C$2,($A263-1)*gamesPerRound,0,gamesPerRound,3),2,FALSE),"")</f>
        <v/>
      </c>
      <c r="E263" s="26" t="str">
        <f ca="1">IF($B263&gt;0,VLOOKUP($B263,OFFSET(Pairings!$C$2,($A263-1)*gamesPerRound,0,gamesPerRound,3),3,FALSE),"")</f>
        <v/>
      </c>
      <c r="F263" s="26" t="str">
        <f t="shared" si="8"/>
        <v/>
      </c>
      <c r="G263" s="26" t="str">
        <f t="shared" si="9"/>
        <v/>
      </c>
      <c r="H263" s="79" t="str">
        <f ca="1">IF(OR(MOD(ROW(B263)-1,gamesPerRound)=1,B263="",ISNA(MATCH(B263,OFFSET($B$1,1+($A263-1)*gamesPerRound,0):B262,0))),"","duplicate result")</f>
        <v/>
      </c>
    </row>
    <row r="264" spans="1:8" x14ac:dyDescent="0.3">
      <c r="A264" s="26" t="str">
        <f>Pairings!B264</f>
        <v/>
      </c>
      <c r="B264" s="63"/>
      <c r="C264" s="28"/>
      <c r="D264" s="26" t="str">
        <f ca="1">IF($B264&gt;0,VLOOKUP($B264,OFFSET(Pairings!$C$2,($A264-1)*gamesPerRound,0,gamesPerRound,3),2,FALSE),"")</f>
        <v/>
      </c>
      <c r="E264" s="26" t="str">
        <f ca="1">IF($B264&gt;0,VLOOKUP($B264,OFFSET(Pairings!$C$2,($A264-1)*gamesPerRound,0,gamesPerRound,3),3,FALSE),"")</f>
        <v/>
      </c>
      <c r="F264" s="26" t="str">
        <f t="shared" si="8"/>
        <v/>
      </c>
      <c r="G264" s="26" t="str">
        <f t="shared" si="9"/>
        <v/>
      </c>
      <c r="H264" s="79" t="str">
        <f ca="1">IF(OR(MOD(ROW(B264)-1,gamesPerRound)=1,B264="",ISNA(MATCH(B264,OFFSET($B$1,1+($A264-1)*gamesPerRound,0):B263,0))),"","duplicate result")</f>
        <v/>
      </c>
    </row>
    <row r="265" spans="1:8" x14ac:dyDescent="0.3">
      <c r="A265" s="26" t="str">
        <f>Pairings!B265</f>
        <v/>
      </c>
      <c r="B265" s="63"/>
      <c r="C265" s="28"/>
      <c r="D265" s="26" t="str">
        <f ca="1">IF($B265&gt;0,VLOOKUP($B265,OFFSET(Pairings!$C$2,($A265-1)*gamesPerRound,0,gamesPerRound,3),2,FALSE),"")</f>
        <v/>
      </c>
      <c r="E265" s="26" t="str">
        <f ca="1">IF($B265&gt;0,VLOOKUP($B265,OFFSET(Pairings!$C$2,($A265-1)*gamesPerRound,0,gamesPerRound,3),3,FALSE),"")</f>
        <v/>
      </c>
      <c r="F265" s="26" t="str">
        <f t="shared" si="8"/>
        <v/>
      </c>
      <c r="G265" s="26" t="str">
        <f t="shared" si="9"/>
        <v/>
      </c>
      <c r="H265" s="79" t="str">
        <f ca="1">IF(OR(MOD(ROW(B265)-1,gamesPerRound)=1,B265="",ISNA(MATCH(B265,OFFSET($B$1,1+($A265-1)*gamesPerRound,0):B264,0))),"","duplicate result")</f>
        <v/>
      </c>
    </row>
    <row r="266" spans="1:8" x14ac:dyDescent="0.3">
      <c r="A266" s="26" t="str">
        <f>Pairings!B266</f>
        <v/>
      </c>
      <c r="B266" s="63"/>
      <c r="C266" s="28"/>
      <c r="D266" s="26" t="str">
        <f ca="1">IF($B266&gt;0,VLOOKUP($B266,OFFSET(Pairings!$C$2,($A266-1)*gamesPerRound,0,gamesPerRound,3),2,FALSE),"")</f>
        <v/>
      </c>
      <c r="E266" s="26" t="str">
        <f ca="1">IF($B266&gt;0,VLOOKUP($B266,OFFSET(Pairings!$C$2,($A266-1)*gamesPerRound,0,gamesPerRound,3),3,FALSE),"")</f>
        <v/>
      </c>
      <c r="F266" s="26" t="str">
        <f t="shared" si="8"/>
        <v/>
      </c>
      <c r="G266" s="26" t="str">
        <f t="shared" si="9"/>
        <v/>
      </c>
      <c r="H266" s="79" t="str">
        <f ca="1">IF(OR(MOD(ROW(B266)-1,gamesPerRound)=1,B266="",ISNA(MATCH(B266,OFFSET($B$1,1+($A266-1)*gamesPerRound,0):B265,0))),"","duplicate result")</f>
        <v/>
      </c>
    </row>
    <row r="267" spans="1:8" x14ac:dyDescent="0.3">
      <c r="A267" s="26" t="str">
        <f>Pairings!B267</f>
        <v/>
      </c>
      <c r="B267" s="63"/>
      <c r="C267" s="28"/>
      <c r="D267" s="26" t="str">
        <f ca="1">IF($B267&gt;0,VLOOKUP($B267,OFFSET(Pairings!$C$2,($A267-1)*gamesPerRound,0,gamesPerRound,3),2,FALSE),"")</f>
        <v/>
      </c>
      <c r="E267" s="26" t="str">
        <f ca="1">IF($B267&gt;0,VLOOKUP($B267,OFFSET(Pairings!$C$2,($A267-1)*gamesPerRound,0,gamesPerRound,3),3,FALSE),"")</f>
        <v/>
      </c>
      <c r="F267" s="26" t="str">
        <f t="shared" si="8"/>
        <v/>
      </c>
      <c r="G267" s="26" t="str">
        <f t="shared" si="9"/>
        <v/>
      </c>
      <c r="H267" s="79" t="str">
        <f ca="1">IF(OR(MOD(ROW(B267)-1,gamesPerRound)=1,B267="",ISNA(MATCH(B267,OFFSET($B$1,1+($A267-1)*gamesPerRound,0):B266,0))),"","duplicate result")</f>
        <v/>
      </c>
    </row>
    <row r="268" spans="1:8" x14ac:dyDescent="0.3">
      <c r="A268" s="26" t="str">
        <f>Pairings!B268</f>
        <v/>
      </c>
      <c r="B268" s="63"/>
      <c r="C268" s="28"/>
      <c r="D268" s="26" t="str">
        <f ca="1">IF($B268&gt;0,VLOOKUP($B268,OFFSET(Pairings!$C$2,($A268-1)*gamesPerRound,0,gamesPerRound,3),2,FALSE),"")</f>
        <v/>
      </c>
      <c r="E268" s="26" t="str">
        <f ca="1">IF($B268&gt;0,VLOOKUP($B268,OFFSET(Pairings!$C$2,($A268-1)*gamesPerRound,0,gamesPerRound,3),3,FALSE),"")</f>
        <v/>
      </c>
      <c r="F268" s="26" t="str">
        <f t="shared" si="8"/>
        <v/>
      </c>
      <c r="G268" s="26" t="str">
        <f t="shared" si="9"/>
        <v/>
      </c>
      <c r="H268" s="79" t="str">
        <f ca="1">IF(OR(MOD(ROW(B268)-1,gamesPerRound)=1,B268="",ISNA(MATCH(B268,OFFSET($B$1,1+($A268-1)*gamesPerRound,0):B267,0))),"","duplicate result")</f>
        <v/>
      </c>
    </row>
    <row r="269" spans="1:8" x14ac:dyDescent="0.3">
      <c r="A269" s="26" t="str">
        <f>Pairings!B269</f>
        <v/>
      </c>
      <c r="B269" s="63"/>
      <c r="C269" s="28"/>
      <c r="D269" s="26" t="str">
        <f ca="1">IF($B269&gt;0,VLOOKUP($B269,OFFSET(Pairings!$C$2,($A269-1)*gamesPerRound,0,gamesPerRound,3),2,FALSE),"")</f>
        <v/>
      </c>
      <c r="E269" s="26" t="str">
        <f ca="1">IF($B269&gt;0,VLOOKUP($B269,OFFSET(Pairings!$C$2,($A269-1)*gamesPerRound,0,gamesPerRound,3),3,FALSE),"")</f>
        <v/>
      </c>
      <c r="F269" s="26" t="str">
        <f t="shared" si="8"/>
        <v/>
      </c>
      <c r="G269" s="26" t="str">
        <f t="shared" si="9"/>
        <v/>
      </c>
      <c r="H269" s="79" t="str">
        <f ca="1">IF(OR(MOD(ROW(B269)-1,gamesPerRound)=1,B269="",ISNA(MATCH(B269,OFFSET($B$1,1+($A269-1)*gamesPerRound,0):B268,0))),"","duplicate result")</f>
        <v/>
      </c>
    </row>
    <row r="270" spans="1:8" x14ac:dyDescent="0.3">
      <c r="A270" s="26" t="str">
        <f>Pairings!B270</f>
        <v/>
      </c>
      <c r="B270" s="63"/>
      <c r="C270" s="28"/>
      <c r="D270" s="26" t="str">
        <f ca="1">IF($B270&gt;0,VLOOKUP($B270,OFFSET(Pairings!$C$2,($A270-1)*gamesPerRound,0,gamesPerRound,3),2,FALSE),"")</f>
        <v/>
      </c>
      <c r="E270" s="26" t="str">
        <f ca="1">IF($B270&gt;0,VLOOKUP($B270,OFFSET(Pairings!$C$2,($A270-1)*gamesPerRound,0,gamesPerRound,3),3,FALSE),"")</f>
        <v/>
      </c>
      <c r="F270" s="26" t="str">
        <f t="shared" si="8"/>
        <v/>
      </c>
      <c r="G270" s="26" t="str">
        <f t="shared" si="9"/>
        <v/>
      </c>
      <c r="H270" s="79" t="str">
        <f ca="1">IF(OR(MOD(ROW(B270)-1,gamesPerRound)=1,B270="",ISNA(MATCH(B270,OFFSET($B$1,1+($A270-1)*gamesPerRound,0):B269,0))),"","duplicate result")</f>
        <v/>
      </c>
    </row>
    <row r="271" spans="1:8" x14ac:dyDescent="0.3">
      <c r="A271" s="26" t="str">
        <f>Pairings!B271</f>
        <v/>
      </c>
      <c r="B271" s="63"/>
      <c r="C271" s="28"/>
      <c r="D271" s="26" t="str">
        <f ca="1">IF($B271&gt;0,VLOOKUP($B271,OFFSET(Pairings!$C$2,($A271-1)*gamesPerRound,0,gamesPerRound,3),2,FALSE),"")</f>
        <v/>
      </c>
      <c r="E271" s="26" t="str">
        <f ca="1">IF($B271&gt;0,VLOOKUP($B271,OFFSET(Pairings!$C$2,($A271-1)*gamesPerRound,0,gamesPerRound,3),3,FALSE),"")</f>
        <v/>
      </c>
      <c r="F271" s="26" t="str">
        <f t="shared" si="8"/>
        <v/>
      </c>
      <c r="G271" s="26" t="str">
        <f t="shared" si="9"/>
        <v/>
      </c>
      <c r="H271" s="79" t="str">
        <f ca="1">IF(OR(MOD(ROW(B271)-1,gamesPerRound)=1,B271="",ISNA(MATCH(B271,OFFSET($B$1,1+($A271-1)*gamesPerRound,0):B270,0))),"","duplicate result")</f>
        <v/>
      </c>
    </row>
    <row r="272" spans="1:8" x14ac:dyDescent="0.3">
      <c r="A272" s="26" t="str">
        <f>Pairings!B272</f>
        <v/>
      </c>
      <c r="B272" s="63"/>
      <c r="C272" s="28"/>
      <c r="D272" s="26" t="str">
        <f ca="1">IF($B272&gt;0,VLOOKUP($B272,OFFSET(Pairings!$C$2,($A272-1)*gamesPerRound,0,gamesPerRound,3),2,FALSE),"")</f>
        <v/>
      </c>
      <c r="E272" s="26" t="str">
        <f ca="1">IF($B272&gt;0,VLOOKUP($B272,OFFSET(Pairings!$C$2,($A272-1)*gamesPerRound,0,gamesPerRound,3),3,FALSE),"")</f>
        <v/>
      </c>
      <c r="F272" s="26" t="str">
        <f t="shared" si="8"/>
        <v/>
      </c>
      <c r="G272" s="26" t="str">
        <f t="shared" si="9"/>
        <v/>
      </c>
      <c r="H272" s="79" t="str">
        <f ca="1">IF(OR(MOD(ROW(B272)-1,gamesPerRound)=1,B272="",ISNA(MATCH(B272,OFFSET($B$1,1+($A272-1)*gamesPerRound,0):B271,0))),"","duplicate result")</f>
        <v/>
      </c>
    </row>
    <row r="273" spans="1:8" x14ac:dyDescent="0.3">
      <c r="A273" s="26" t="str">
        <f>Pairings!B273</f>
        <v/>
      </c>
      <c r="B273" s="63"/>
      <c r="C273" s="28"/>
      <c r="D273" s="26" t="str">
        <f ca="1">IF($B273&gt;0,VLOOKUP($B273,OFFSET(Pairings!$C$2,($A273-1)*gamesPerRound,0,gamesPerRound,3),2,FALSE),"")</f>
        <v/>
      </c>
      <c r="E273" s="26" t="str">
        <f ca="1">IF($B273&gt;0,VLOOKUP($B273,OFFSET(Pairings!$C$2,($A273-1)*gamesPerRound,0,gamesPerRound,3),3,FALSE),"")</f>
        <v/>
      </c>
      <c r="F273" s="26" t="str">
        <f t="shared" si="8"/>
        <v/>
      </c>
      <c r="G273" s="26" t="str">
        <f t="shared" si="9"/>
        <v/>
      </c>
      <c r="H273" s="79" t="str">
        <f ca="1">IF(OR(MOD(ROW(B273)-1,gamesPerRound)=1,B273="",ISNA(MATCH(B273,OFFSET($B$1,1+($A273-1)*gamesPerRound,0):B272,0))),"","duplicate result")</f>
        <v/>
      </c>
    </row>
    <row r="274" spans="1:8" x14ac:dyDescent="0.3">
      <c r="A274" s="26" t="str">
        <f>Pairings!B274</f>
        <v/>
      </c>
      <c r="B274" s="63"/>
      <c r="C274" s="28"/>
      <c r="D274" s="26" t="str">
        <f ca="1">IF($B274&gt;0,VLOOKUP($B274,OFFSET(Pairings!$C$2,($A274-1)*gamesPerRound,0,gamesPerRound,3),2,FALSE),"")</f>
        <v/>
      </c>
      <c r="E274" s="26" t="str">
        <f ca="1">IF($B274&gt;0,VLOOKUP($B274,OFFSET(Pairings!$C$2,($A274-1)*gamesPerRound,0,gamesPerRound,3),3,FALSE),"")</f>
        <v/>
      </c>
      <c r="F274" s="26" t="str">
        <f t="shared" si="8"/>
        <v/>
      </c>
      <c r="G274" s="26" t="str">
        <f t="shared" si="9"/>
        <v/>
      </c>
      <c r="H274" s="79" t="str">
        <f ca="1">IF(OR(MOD(ROW(B274)-1,gamesPerRound)=1,B274="",ISNA(MATCH(B274,OFFSET($B$1,1+($A274-1)*gamesPerRound,0):B273,0))),"","duplicate result")</f>
        <v/>
      </c>
    </row>
    <row r="275" spans="1:8" x14ac:dyDescent="0.3">
      <c r="A275" s="26" t="str">
        <f>Pairings!B275</f>
        <v/>
      </c>
      <c r="B275" s="63"/>
      <c r="C275" s="28"/>
      <c r="D275" s="26" t="str">
        <f ca="1">IF($B275&gt;0,VLOOKUP($B275,OFFSET(Pairings!$C$2,($A275-1)*gamesPerRound,0,gamesPerRound,3),2,FALSE),"")</f>
        <v/>
      </c>
      <c r="E275" s="26" t="str">
        <f ca="1">IF($B275&gt;0,VLOOKUP($B275,OFFSET(Pairings!$C$2,($A275-1)*gamesPerRound,0,gamesPerRound,3),3,FALSE),"")</f>
        <v/>
      </c>
      <c r="F275" s="26" t="str">
        <f t="shared" si="8"/>
        <v/>
      </c>
      <c r="G275" s="26" t="str">
        <f t="shared" si="9"/>
        <v/>
      </c>
      <c r="H275" s="79" t="str">
        <f ca="1">IF(OR(MOD(ROW(B275)-1,gamesPerRound)=1,B275="",ISNA(MATCH(B275,OFFSET($B$1,1+($A275-1)*gamesPerRound,0):B274,0))),"","duplicate result")</f>
        <v/>
      </c>
    </row>
    <row r="276" spans="1:8" x14ac:dyDescent="0.3">
      <c r="A276" s="26" t="str">
        <f>Pairings!B276</f>
        <v/>
      </c>
      <c r="B276" s="63"/>
      <c r="C276" s="28"/>
      <c r="D276" s="26" t="str">
        <f ca="1">IF($B276&gt;0,VLOOKUP($B276,OFFSET(Pairings!$C$2,($A276-1)*gamesPerRound,0,gamesPerRound,3),2,FALSE),"")</f>
        <v/>
      </c>
      <c r="E276" s="26" t="str">
        <f ca="1">IF($B276&gt;0,VLOOKUP($B276,OFFSET(Pairings!$C$2,($A276-1)*gamesPerRound,0,gamesPerRound,3),3,FALSE),"")</f>
        <v/>
      </c>
      <c r="F276" s="26" t="str">
        <f t="shared" si="8"/>
        <v/>
      </c>
      <c r="G276" s="26" t="str">
        <f t="shared" si="9"/>
        <v/>
      </c>
      <c r="H276" s="79" t="str">
        <f ca="1">IF(OR(MOD(ROW(B276)-1,gamesPerRound)=1,B276="",ISNA(MATCH(B276,OFFSET($B$1,1+($A276-1)*gamesPerRound,0):B275,0))),"","duplicate result")</f>
        <v/>
      </c>
    </row>
    <row r="277" spans="1:8" x14ac:dyDescent="0.3">
      <c r="A277" s="26" t="str">
        <f>Pairings!B277</f>
        <v/>
      </c>
      <c r="B277" s="63"/>
      <c r="C277" s="28"/>
      <c r="D277" s="26" t="str">
        <f ca="1">IF($B277&gt;0,VLOOKUP($B277,OFFSET(Pairings!$C$2,($A277-1)*gamesPerRound,0,gamesPerRound,3),2,FALSE),"")</f>
        <v/>
      </c>
      <c r="E277" s="26" t="str">
        <f ca="1">IF($B277&gt;0,VLOOKUP($B277,OFFSET(Pairings!$C$2,($A277-1)*gamesPerRound,0,gamesPerRound,3),3,FALSE),"")</f>
        <v/>
      </c>
      <c r="F277" s="26" t="str">
        <f t="shared" si="8"/>
        <v/>
      </c>
      <c r="G277" s="26" t="str">
        <f t="shared" si="9"/>
        <v/>
      </c>
      <c r="H277" s="79" t="str">
        <f ca="1">IF(OR(MOD(ROW(B277)-1,gamesPerRound)=1,B277="",ISNA(MATCH(B277,OFFSET($B$1,1+($A277-1)*gamesPerRound,0):B276,0))),"","duplicate result")</f>
        <v/>
      </c>
    </row>
    <row r="278" spans="1:8" x14ac:dyDescent="0.3">
      <c r="A278" s="26" t="str">
        <f>Pairings!B278</f>
        <v/>
      </c>
      <c r="B278" s="63"/>
      <c r="C278" s="28"/>
      <c r="D278" s="26" t="str">
        <f ca="1">IF($B278&gt;0,VLOOKUP($B278,OFFSET(Pairings!$C$2,($A278-1)*gamesPerRound,0,gamesPerRound,3),2,FALSE),"")</f>
        <v/>
      </c>
      <c r="E278" s="26" t="str">
        <f ca="1">IF($B278&gt;0,VLOOKUP($B278,OFFSET(Pairings!$C$2,($A278-1)*gamesPerRound,0,gamesPerRound,3),3,FALSE),"")</f>
        <v/>
      </c>
      <c r="F278" s="26" t="str">
        <f t="shared" si="8"/>
        <v/>
      </c>
      <c r="G278" s="26" t="str">
        <f t="shared" si="9"/>
        <v/>
      </c>
      <c r="H278" s="79" t="str">
        <f ca="1">IF(OR(MOD(ROW(B278)-1,gamesPerRound)=1,B278="",ISNA(MATCH(B278,OFFSET($B$1,1+($A278-1)*gamesPerRound,0):B277,0))),"","duplicate result")</f>
        <v/>
      </c>
    </row>
    <row r="279" spans="1:8" x14ac:dyDescent="0.3">
      <c r="A279" s="26" t="str">
        <f>Pairings!B279</f>
        <v/>
      </c>
      <c r="B279" s="63"/>
      <c r="C279" s="28"/>
      <c r="D279" s="26" t="str">
        <f ca="1">IF($B279&gt;0,VLOOKUP($B279,OFFSET(Pairings!$C$2,($A279-1)*gamesPerRound,0,gamesPerRound,3),2,FALSE),"")</f>
        <v/>
      </c>
      <c r="E279" s="26" t="str">
        <f ca="1">IF($B279&gt;0,VLOOKUP($B279,OFFSET(Pairings!$C$2,($A279-1)*gamesPerRound,0,gamesPerRound,3),3,FALSE),"")</f>
        <v/>
      </c>
      <c r="F279" s="26" t="str">
        <f t="shared" si="8"/>
        <v/>
      </c>
      <c r="G279" s="26" t="str">
        <f t="shared" si="9"/>
        <v/>
      </c>
      <c r="H279" s="79" t="str">
        <f ca="1">IF(OR(MOD(ROW(B279)-1,gamesPerRound)=1,B279="",ISNA(MATCH(B279,OFFSET($B$1,1+($A279-1)*gamesPerRound,0):B278,0))),"","duplicate result")</f>
        <v/>
      </c>
    </row>
    <row r="280" spans="1:8" x14ac:dyDescent="0.3">
      <c r="A280" s="26" t="str">
        <f>Pairings!B280</f>
        <v/>
      </c>
      <c r="B280" s="63"/>
      <c r="C280" s="28"/>
      <c r="D280" s="26" t="str">
        <f ca="1">IF($B280&gt;0,VLOOKUP($B280,OFFSET(Pairings!$C$2,($A280-1)*gamesPerRound,0,gamesPerRound,3),2,FALSE),"")</f>
        <v/>
      </c>
      <c r="E280" s="26" t="str">
        <f ca="1">IF($B280&gt;0,VLOOKUP($B280,OFFSET(Pairings!$C$2,($A280-1)*gamesPerRound,0,gamesPerRound,3),3,FALSE),"")</f>
        <v/>
      </c>
      <c r="F280" s="26" t="str">
        <f t="shared" si="8"/>
        <v/>
      </c>
      <c r="G280" s="26" t="str">
        <f t="shared" si="9"/>
        <v/>
      </c>
      <c r="H280" s="79" t="str">
        <f ca="1">IF(OR(MOD(ROW(B280)-1,gamesPerRound)=1,B280="",ISNA(MATCH(B280,OFFSET($B$1,1+($A280-1)*gamesPerRound,0):B279,0))),"","duplicate result")</f>
        <v/>
      </c>
    </row>
    <row r="281" spans="1:8" x14ac:dyDescent="0.3">
      <c r="A281" s="26" t="str">
        <f>Pairings!B281</f>
        <v/>
      </c>
      <c r="B281" s="63"/>
      <c r="C281" s="28"/>
      <c r="D281" s="26" t="str">
        <f ca="1">IF($B281&gt;0,VLOOKUP($B281,OFFSET(Pairings!$C$2,($A281-1)*gamesPerRound,0,gamesPerRound,3),2,FALSE),"")</f>
        <v/>
      </c>
      <c r="E281" s="26" t="str">
        <f ca="1">IF($B281&gt;0,VLOOKUP($B281,OFFSET(Pairings!$C$2,($A281-1)*gamesPerRound,0,gamesPerRound,3),3,FALSE),"")</f>
        <v/>
      </c>
      <c r="F281" s="26" t="str">
        <f t="shared" si="8"/>
        <v/>
      </c>
      <c r="G281" s="26" t="str">
        <f t="shared" si="9"/>
        <v/>
      </c>
      <c r="H281" s="79" t="str">
        <f ca="1">IF(OR(MOD(ROW(B281)-1,gamesPerRound)=1,B281="",ISNA(MATCH(B281,OFFSET($B$1,1+($A281-1)*gamesPerRound,0):B280,0))),"","duplicate result")</f>
        <v/>
      </c>
    </row>
    <row r="282" spans="1:8" x14ac:dyDescent="0.3">
      <c r="A282" s="26" t="str">
        <f>Pairings!B282</f>
        <v/>
      </c>
      <c r="B282" s="63"/>
      <c r="C282" s="28"/>
      <c r="D282" s="26" t="str">
        <f ca="1">IF($B282&gt;0,VLOOKUP($B282,OFFSET(Pairings!$C$2,($A282-1)*gamesPerRound,0,gamesPerRound,3),2,FALSE),"")</f>
        <v/>
      </c>
      <c r="E282" s="26" t="str">
        <f ca="1">IF($B282&gt;0,VLOOKUP($B282,OFFSET(Pairings!$C$2,($A282-1)*gamesPerRound,0,gamesPerRound,3),3,FALSE),"")</f>
        <v/>
      </c>
      <c r="F282" s="26" t="str">
        <f t="shared" si="8"/>
        <v/>
      </c>
      <c r="G282" s="26" t="str">
        <f t="shared" si="9"/>
        <v/>
      </c>
      <c r="H282" s="79" t="str">
        <f ca="1">IF(OR(MOD(ROW(B282)-1,gamesPerRound)=1,B282="",ISNA(MATCH(B282,OFFSET($B$1,1+($A282-1)*gamesPerRound,0):B281,0))),"","duplicate result")</f>
        <v/>
      </c>
    </row>
    <row r="283" spans="1:8" x14ac:dyDescent="0.3">
      <c r="A283" s="26" t="str">
        <f>Pairings!B283</f>
        <v/>
      </c>
      <c r="B283" s="63"/>
      <c r="C283" s="28"/>
      <c r="D283" s="26" t="str">
        <f ca="1">IF($B283&gt;0,VLOOKUP($B283,OFFSET(Pairings!$C$2,($A283-1)*gamesPerRound,0,gamesPerRound,3),2,FALSE),"")</f>
        <v/>
      </c>
      <c r="E283" s="26" t="str">
        <f ca="1">IF($B283&gt;0,VLOOKUP($B283,OFFSET(Pairings!$C$2,($A283-1)*gamesPerRound,0,gamesPerRound,3),3,FALSE),"")</f>
        <v/>
      </c>
      <c r="F283" s="26" t="str">
        <f t="shared" si="8"/>
        <v/>
      </c>
      <c r="G283" s="26" t="str">
        <f t="shared" si="9"/>
        <v/>
      </c>
      <c r="H283" s="79" t="str">
        <f ca="1">IF(OR(MOD(ROW(B283)-1,gamesPerRound)=1,B283="",ISNA(MATCH(B283,OFFSET($B$1,1+($A283-1)*gamesPerRound,0):B282,0))),"","duplicate result")</f>
        <v/>
      </c>
    </row>
    <row r="284" spans="1:8" x14ac:dyDescent="0.3">
      <c r="A284" s="26" t="str">
        <f>Pairings!B284</f>
        <v/>
      </c>
      <c r="B284" s="63"/>
      <c r="C284" s="28"/>
      <c r="D284" s="26" t="str">
        <f ca="1">IF($B284&gt;0,VLOOKUP($B284,OFFSET(Pairings!$C$2,($A284-1)*gamesPerRound,0,gamesPerRound,3),2,FALSE),"")</f>
        <v/>
      </c>
      <c r="E284" s="26" t="str">
        <f ca="1">IF($B284&gt;0,VLOOKUP($B284,OFFSET(Pairings!$C$2,($A284-1)*gamesPerRound,0,gamesPerRound,3),3,FALSE),"")</f>
        <v/>
      </c>
      <c r="F284" s="26" t="str">
        <f t="shared" si="8"/>
        <v/>
      </c>
      <c r="G284" s="26" t="str">
        <f t="shared" si="9"/>
        <v/>
      </c>
      <c r="H284" s="79" t="str">
        <f ca="1">IF(OR(MOD(ROW(B284)-1,gamesPerRound)=1,B284="",ISNA(MATCH(B284,OFFSET($B$1,1+($A284-1)*gamesPerRound,0):B283,0))),"","duplicate result")</f>
        <v/>
      </c>
    </row>
    <row r="285" spans="1:8" x14ac:dyDescent="0.3">
      <c r="A285" s="26" t="str">
        <f>Pairings!B285</f>
        <v/>
      </c>
      <c r="B285" s="63"/>
      <c r="C285" s="28"/>
      <c r="D285" s="26" t="str">
        <f ca="1">IF($B285&gt;0,VLOOKUP($B285,OFFSET(Pairings!$C$2,($A285-1)*gamesPerRound,0,gamesPerRound,3),2,FALSE),"")</f>
        <v/>
      </c>
      <c r="E285" s="26" t="str">
        <f ca="1">IF($B285&gt;0,VLOOKUP($B285,OFFSET(Pairings!$C$2,($A285-1)*gamesPerRound,0,gamesPerRound,3),3,FALSE),"")</f>
        <v/>
      </c>
      <c r="F285" s="26" t="str">
        <f t="shared" si="8"/>
        <v/>
      </c>
      <c r="G285" s="26" t="str">
        <f t="shared" si="9"/>
        <v/>
      </c>
      <c r="H285" s="79" t="str">
        <f ca="1">IF(OR(MOD(ROW(B285)-1,gamesPerRound)=1,B285="",ISNA(MATCH(B285,OFFSET($B$1,1+($A285-1)*gamesPerRound,0):B284,0))),"","duplicate result")</f>
        <v/>
      </c>
    </row>
    <row r="286" spans="1:8" x14ac:dyDescent="0.3">
      <c r="A286" s="26" t="str">
        <f>Pairings!B286</f>
        <v/>
      </c>
      <c r="B286" s="63"/>
      <c r="C286" s="28"/>
      <c r="D286" s="26" t="str">
        <f ca="1">IF($B286&gt;0,VLOOKUP($B286,OFFSET(Pairings!$C$2,($A286-1)*gamesPerRound,0,gamesPerRound,3),2,FALSE),"")</f>
        <v/>
      </c>
      <c r="E286" s="26" t="str">
        <f ca="1">IF($B286&gt;0,VLOOKUP($B286,OFFSET(Pairings!$C$2,($A286-1)*gamesPerRound,0,gamesPerRound,3),3,FALSE),"")</f>
        <v/>
      </c>
      <c r="F286" s="26" t="str">
        <f t="shared" si="8"/>
        <v/>
      </c>
      <c r="G286" s="26" t="str">
        <f t="shared" si="9"/>
        <v/>
      </c>
      <c r="H286" s="79" t="str">
        <f ca="1">IF(OR(MOD(ROW(B286)-1,gamesPerRound)=1,B286="",ISNA(MATCH(B286,OFFSET($B$1,1+($A286-1)*gamesPerRound,0):B285,0))),"","duplicate result")</f>
        <v/>
      </c>
    </row>
    <row r="287" spans="1:8" x14ac:dyDescent="0.3">
      <c r="A287" s="26" t="str">
        <f>Pairings!B287</f>
        <v/>
      </c>
      <c r="B287" s="63"/>
      <c r="C287" s="28"/>
      <c r="D287" s="26" t="str">
        <f ca="1">IF($B287&gt;0,VLOOKUP($B287,OFFSET(Pairings!$C$2,($A287-1)*gamesPerRound,0,gamesPerRound,3),2,FALSE),"")</f>
        <v/>
      </c>
      <c r="E287" s="26" t="str">
        <f ca="1">IF($B287&gt;0,VLOOKUP($B287,OFFSET(Pairings!$C$2,($A287-1)*gamesPerRound,0,gamesPerRound,3),3,FALSE),"")</f>
        <v/>
      </c>
      <c r="F287" s="26" t="str">
        <f t="shared" si="8"/>
        <v/>
      </c>
      <c r="G287" s="26" t="str">
        <f t="shared" si="9"/>
        <v/>
      </c>
      <c r="H287" s="79" t="str">
        <f ca="1">IF(OR(MOD(ROW(B287)-1,gamesPerRound)=1,B287="",ISNA(MATCH(B287,OFFSET($B$1,1+($A287-1)*gamesPerRound,0):B286,0))),"","duplicate result")</f>
        <v/>
      </c>
    </row>
    <row r="288" spans="1:8" x14ac:dyDescent="0.3">
      <c r="A288" s="26" t="str">
        <f>Pairings!B288</f>
        <v/>
      </c>
      <c r="B288" s="63"/>
      <c r="C288" s="28"/>
      <c r="D288" s="26" t="str">
        <f ca="1">IF($B288&gt;0,VLOOKUP($B288,OFFSET(Pairings!$C$2,($A288-1)*gamesPerRound,0,gamesPerRound,3),2,FALSE),"")</f>
        <v/>
      </c>
      <c r="E288" s="26" t="str">
        <f ca="1">IF($B288&gt;0,VLOOKUP($B288,OFFSET(Pairings!$C$2,($A288-1)*gamesPerRound,0,gamesPerRound,3),3,FALSE),"")</f>
        <v/>
      </c>
      <c r="F288" s="26" t="str">
        <f t="shared" si="8"/>
        <v/>
      </c>
      <c r="G288" s="26" t="str">
        <f t="shared" si="9"/>
        <v/>
      </c>
      <c r="H288" s="79" t="str">
        <f ca="1">IF(OR(MOD(ROW(B288)-1,gamesPerRound)=1,B288="",ISNA(MATCH(B288,OFFSET($B$1,1+($A288-1)*gamesPerRound,0):B287,0))),"","duplicate result")</f>
        <v/>
      </c>
    </row>
    <row r="289" spans="1:8" x14ac:dyDescent="0.3">
      <c r="A289" s="26" t="str">
        <f>Pairings!B289</f>
        <v/>
      </c>
      <c r="B289" s="63"/>
      <c r="C289" s="28"/>
      <c r="D289" s="26" t="str">
        <f ca="1">IF($B289&gt;0,VLOOKUP($B289,OFFSET(Pairings!$C$2,($A289-1)*gamesPerRound,0,gamesPerRound,3),2,FALSE),"")</f>
        <v/>
      </c>
      <c r="E289" s="26" t="str">
        <f ca="1">IF($B289&gt;0,VLOOKUP($B289,OFFSET(Pairings!$C$2,($A289-1)*gamesPerRound,0,gamesPerRound,3),3,FALSE),"")</f>
        <v/>
      </c>
      <c r="F289" s="26" t="str">
        <f t="shared" si="8"/>
        <v/>
      </c>
      <c r="G289" s="26" t="str">
        <f t="shared" si="9"/>
        <v/>
      </c>
      <c r="H289" s="79" t="str">
        <f ca="1">IF(OR(MOD(ROW(B289)-1,gamesPerRound)=1,B289="",ISNA(MATCH(B289,OFFSET($B$1,1+($A289-1)*gamesPerRound,0):B288,0))),"","duplicate result")</f>
        <v/>
      </c>
    </row>
    <row r="290" spans="1:8" x14ac:dyDescent="0.3">
      <c r="A290" s="26" t="str">
        <f>Pairings!B290</f>
        <v/>
      </c>
      <c r="B290" s="63"/>
      <c r="C290" s="28"/>
      <c r="D290" s="26" t="str">
        <f ca="1">IF($B290&gt;0,VLOOKUP($B290,OFFSET(Pairings!$C$2,($A290-1)*gamesPerRound,0,gamesPerRound,3),2,FALSE),"")</f>
        <v/>
      </c>
      <c r="E290" s="26" t="str">
        <f ca="1">IF($B290&gt;0,VLOOKUP($B290,OFFSET(Pairings!$C$2,($A290-1)*gamesPerRound,0,gamesPerRound,3),3,FALSE),"")</f>
        <v/>
      </c>
      <c r="F290" s="26" t="str">
        <f t="shared" si="8"/>
        <v/>
      </c>
      <c r="G290" s="26" t="str">
        <f t="shared" si="9"/>
        <v/>
      </c>
      <c r="H290" s="79" t="str">
        <f ca="1">IF(OR(MOD(ROW(B290)-1,gamesPerRound)=1,B290="",ISNA(MATCH(B290,OFFSET($B$1,1+($A290-1)*gamesPerRound,0):B289,0))),"","duplicate result")</f>
        <v/>
      </c>
    </row>
    <row r="291" spans="1:8" x14ac:dyDescent="0.3">
      <c r="A291" s="26" t="str">
        <f>Pairings!B291</f>
        <v/>
      </c>
      <c r="B291" s="63"/>
      <c r="C291" s="28"/>
      <c r="D291" s="26" t="str">
        <f ca="1">IF($B291&gt;0,VLOOKUP($B291,OFFSET(Pairings!$C$2,($A291-1)*gamesPerRound,0,gamesPerRound,3),2,FALSE),"")</f>
        <v/>
      </c>
      <c r="E291" s="26" t="str">
        <f ca="1">IF($B291&gt;0,VLOOKUP($B291,OFFSET(Pairings!$C$2,($A291-1)*gamesPerRound,0,gamesPerRound,3),3,FALSE),"")</f>
        <v/>
      </c>
      <c r="F291" s="26" t="str">
        <f t="shared" si="8"/>
        <v/>
      </c>
      <c r="G291" s="26" t="str">
        <f t="shared" si="9"/>
        <v/>
      </c>
      <c r="H291" s="79" t="str">
        <f ca="1">IF(OR(MOD(ROW(B291)-1,gamesPerRound)=1,B291="",ISNA(MATCH(B291,OFFSET($B$1,1+($A291-1)*gamesPerRound,0):B290,0))),"","duplicate result")</f>
        <v/>
      </c>
    </row>
    <row r="292" spans="1:8" x14ac:dyDescent="0.3">
      <c r="A292" s="26" t="str">
        <f>Pairings!B292</f>
        <v/>
      </c>
      <c r="B292" s="63"/>
      <c r="C292" s="28"/>
      <c r="D292" s="26" t="str">
        <f ca="1">IF($B292&gt;0,VLOOKUP($B292,OFFSET(Pairings!$C$2,($A292-1)*gamesPerRound,0,gamesPerRound,3),2,FALSE),"")</f>
        <v/>
      </c>
      <c r="E292" s="26" t="str">
        <f ca="1">IF($B292&gt;0,VLOOKUP($B292,OFFSET(Pairings!$C$2,($A292-1)*gamesPerRound,0,gamesPerRound,3),3,FALSE),"")</f>
        <v/>
      </c>
      <c r="F292" s="26" t="str">
        <f t="shared" si="8"/>
        <v/>
      </c>
      <c r="G292" s="26" t="str">
        <f t="shared" si="9"/>
        <v/>
      </c>
      <c r="H292" s="79" t="str">
        <f ca="1">IF(OR(MOD(ROW(B292)-1,gamesPerRound)=1,B292="",ISNA(MATCH(B292,OFFSET($B$1,1+($A292-1)*gamesPerRound,0):B291,0))),"","duplicate result")</f>
        <v/>
      </c>
    </row>
    <row r="293" spans="1:8" x14ac:dyDescent="0.3">
      <c r="A293" s="26" t="str">
        <f>Pairings!B293</f>
        <v/>
      </c>
      <c r="B293" s="63"/>
      <c r="C293" s="28"/>
      <c r="D293" s="26" t="str">
        <f ca="1">IF($B293&gt;0,VLOOKUP($B293,OFFSET(Pairings!$C$2,($A293-1)*gamesPerRound,0,gamesPerRound,3),2,FALSE),"")</f>
        <v/>
      </c>
      <c r="E293" s="26" t="str">
        <f ca="1">IF($B293&gt;0,VLOOKUP($B293,OFFSET(Pairings!$C$2,($A293-1)*gamesPerRound,0,gamesPerRound,3),3,FALSE),"")</f>
        <v/>
      </c>
      <c r="F293" s="26" t="str">
        <f t="shared" si="8"/>
        <v/>
      </c>
      <c r="G293" s="26" t="str">
        <f t="shared" si="9"/>
        <v/>
      </c>
      <c r="H293" s="79" t="str">
        <f ca="1">IF(OR(MOD(ROW(B293)-1,gamesPerRound)=1,B293="",ISNA(MATCH(B293,OFFSET($B$1,1+($A293-1)*gamesPerRound,0):B292,0))),"","duplicate result")</f>
        <v/>
      </c>
    </row>
    <row r="294" spans="1:8" x14ac:dyDescent="0.3">
      <c r="A294" s="26" t="str">
        <f>Pairings!B294</f>
        <v/>
      </c>
      <c r="B294" s="63"/>
      <c r="C294" s="28"/>
      <c r="D294" s="26" t="str">
        <f ca="1">IF($B294&gt;0,VLOOKUP($B294,OFFSET(Pairings!$C$2,($A294-1)*gamesPerRound,0,gamesPerRound,3),2,FALSE),"")</f>
        <v/>
      </c>
      <c r="E294" s="26" t="str">
        <f ca="1">IF($B294&gt;0,VLOOKUP($B294,OFFSET(Pairings!$C$2,($A294-1)*gamesPerRound,0,gamesPerRound,3),3,FALSE),"")</f>
        <v/>
      </c>
      <c r="F294" s="26" t="str">
        <f t="shared" si="8"/>
        <v/>
      </c>
      <c r="G294" s="26" t="str">
        <f t="shared" si="9"/>
        <v/>
      </c>
      <c r="H294" s="79" t="str">
        <f ca="1">IF(OR(MOD(ROW(B294)-1,gamesPerRound)=1,B294="",ISNA(MATCH(B294,OFFSET($B$1,1+($A294-1)*gamesPerRound,0):B293,0))),"","duplicate result")</f>
        <v/>
      </c>
    </row>
    <row r="295" spans="1:8" x14ac:dyDescent="0.3">
      <c r="A295" s="26" t="str">
        <f>Pairings!B295</f>
        <v/>
      </c>
      <c r="B295" s="63"/>
      <c r="C295" s="28"/>
      <c r="D295" s="26" t="str">
        <f ca="1">IF($B295&gt;0,VLOOKUP($B295,OFFSET(Pairings!$C$2,($A295-1)*gamesPerRound,0,gamesPerRound,3),2,FALSE),"")</f>
        <v/>
      </c>
      <c r="E295" s="26" t="str">
        <f ca="1">IF($B295&gt;0,VLOOKUP($B295,OFFSET(Pairings!$C$2,($A295-1)*gamesPerRound,0,gamesPerRound,3),3,FALSE),"")</f>
        <v/>
      </c>
      <c r="F295" s="26" t="str">
        <f t="shared" si="8"/>
        <v/>
      </c>
      <c r="G295" s="26" t="str">
        <f t="shared" si="9"/>
        <v/>
      </c>
      <c r="H295" s="79" t="str">
        <f ca="1">IF(OR(MOD(ROW(B295)-1,gamesPerRound)=1,B295="",ISNA(MATCH(B295,OFFSET($B$1,1+($A295-1)*gamesPerRound,0):B294,0))),"","duplicate result")</f>
        <v/>
      </c>
    </row>
    <row r="296" spans="1:8" x14ac:dyDescent="0.3">
      <c r="A296" s="26" t="str">
        <f>Pairings!B296</f>
        <v/>
      </c>
      <c r="B296" s="63"/>
      <c r="C296" s="28"/>
      <c r="D296" s="26" t="str">
        <f ca="1">IF($B296&gt;0,VLOOKUP($B296,OFFSET(Pairings!$C$2,($A296-1)*gamesPerRound,0,gamesPerRound,3),2,FALSE),"")</f>
        <v/>
      </c>
      <c r="E296" s="26" t="str">
        <f ca="1">IF($B296&gt;0,VLOOKUP($B296,OFFSET(Pairings!$C$2,($A296-1)*gamesPerRound,0,gamesPerRound,3),3,FALSE),"")</f>
        <v/>
      </c>
      <c r="F296" s="26" t="str">
        <f t="shared" si="8"/>
        <v/>
      </c>
      <c r="G296" s="26" t="str">
        <f t="shared" si="9"/>
        <v/>
      </c>
      <c r="H296" s="79" t="str">
        <f ca="1">IF(OR(MOD(ROW(B296)-1,gamesPerRound)=1,B296="",ISNA(MATCH(B296,OFFSET($B$1,1+($A296-1)*gamesPerRound,0):B295,0))),"","duplicate result")</f>
        <v/>
      </c>
    </row>
    <row r="297" spans="1:8" x14ac:dyDescent="0.3">
      <c r="A297" s="26" t="str">
        <f>Pairings!B297</f>
        <v/>
      </c>
      <c r="B297" s="63"/>
      <c r="C297" s="28"/>
      <c r="D297" s="26" t="str">
        <f ca="1">IF($B297&gt;0,VLOOKUP($B297,OFFSET(Pairings!$C$2,($A297-1)*gamesPerRound,0,gamesPerRound,3),2,FALSE),"")</f>
        <v/>
      </c>
      <c r="E297" s="26" t="str">
        <f ca="1">IF($B297&gt;0,VLOOKUP($B297,OFFSET(Pairings!$C$2,($A297-1)*gamesPerRound,0,gamesPerRound,3),3,FALSE),"")</f>
        <v/>
      </c>
      <c r="F297" s="26" t="str">
        <f t="shared" si="8"/>
        <v/>
      </c>
      <c r="G297" s="26" t="str">
        <f t="shared" si="9"/>
        <v/>
      </c>
      <c r="H297" s="79" t="str">
        <f ca="1">IF(OR(MOD(ROW(B297)-1,gamesPerRound)=1,B297="",ISNA(MATCH(B297,OFFSET($B$1,1+($A297-1)*gamesPerRound,0):B296,0))),"","duplicate result")</f>
        <v/>
      </c>
    </row>
    <row r="298" spans="1:8" x14ac:dyDescent="0.3">
      <c r="A298" s="26" t="str">
        <f>Pairings!B298</f>
        <v/>
      </c>
      <c r="B298" s="63"/>
      <c r="C298" s="28"/>
      <c r="D298" s="26" t="str">
        <f ca="1">IF($B298&gt;0,VLOOKUP($B298,OFFSET(Pairings!$C$2,($A298-1)*gamesPerRound,0,gamesPerRound,3),2,FALSE),"")</f>
        <v/>
      </c>
      <c r="E298" s="26" t="str">
        <f ca="1">IF($B298&gt;0,VLOOKUP($B298,OFFSET(Pairings!$C$2,($A298-1)*gamesPerRound,0,gamesPerRound,3),3,FALSE),"")</f>
        <v/>
      </c>
      <c r="F298" s="26" t="str">
        <f t="shared" si="8"/>
        <v/>
      </c>
      <c r="G298" s="26" t="str">
        <f t="shared" si="9"/>
        <v/>
      </c>
      <c r="H298" s="79" t="str">
        <f ca="1">IF(OR(MOD(ROW(B298)-1,gamesPerRound)=1,B298="",ISNA(MATCH(B298,OFFSET($B$1,1+($A298-1)*gamesPerRound,0):B297,0))),"","duplicate result")</f>
        <v/>
      </c>
    </row>
    <row r="299" spans="1:8" x14ac:dyDescent="0.3">
      <c r="A299" s="26" t="str">
        <f>Pairings!B299</f>
        <v/>
      </c>
      <c r="B299" s="63"/>
      <c r="C299" s="28"/>
      <c r="D299" s="26" t="str">
        <f ca="1">IF($B299&gt;0,VLOOKUP($B299,OFFSET(Pairings!$C$2,($A299-1)*gamesPerRound,0,gamesPerRound,3),2,FALSE),"")</f>
        <v/>
      </c>
      <c r="E299" s="26" t="str">
        <f ca="1">IF($B299&gt;0,VLOOKUP($B299,OFFSET(Pairings!$C$2,($A299-1)*gamesPerRound,0,gamesPerRound,3),3,FALSE),"")</f>
        <v/>
      </c>
      <c r="F299" s="26" t="str">
        <f t="shared" si="8"/>
        <v/>
      </c>
      <c r="G299" s="26" t="str">
        <f t="shared" si="9"/>
        <v/>
      </c>
      <c r="H299" s="79" t="str">
        <f ca="1">IF(OR(MOD(ROW(B299)-1,gamesPerRound)=1,B299="",ISNA(MATCH(B299,OFFSET($B$1,1+($A299-1)*gamesPerRound,0):B298,0))),"","duplicate result")</f>
        <v/>
      </c>
    </row>
    <row r="300" spans="1:8" x14ac:dyDescent="0.3">
      <c r="A300" s="26" t="str">
        <f>Pairings!B300</f>
        <v/>
      </c>
      <c r="B300" s="63"/>
      <c r="C300" s="28"/>
      <c r="D300" s="26" t="str">
        <f ca="1">IF($B300&gt;0,VLOOKUP($B300,OFFSET(Pairings!$C$2,($A300-1)*gamesPerRound,0,gamesPerRound,3),2,FALSE),"")</f>
        <v/>
      </c>
      <c r="E300" s="26" t="str">
        <f ca="1">IF($B300&gt;0,VLOOKUP($B300,OFFSET(Pairings!$C$2,($A300-1)*gamesPerRound,0,gamesPerRound,3),3,FALSE),"")</f>
        <v/>
      </c>
      <c r="F300" s="26" t="str">
        <f t="shared" si="8"/>
        <v/>
      </c>
      <c r="G300" s="26" t="str">
        <f t="shared" si="9"/>
        <v/>
      </c>
      <c r="H300" s="79" t="str">
        <f ca="1">IF(OR(MOD(ROW(B300)-1,gamesPerRound)=1,B300="",ISNA(MATCH(B300,OFFSET($B$1,1+($A300-1)*gamesPerRound,0):B299,0))),"","duplicate result")</f>
        <v/>
      </c>
    </row>
    <row r="301" spans="1:8" x14ac:dyDescent="0.3">
      <c r="A301" s="26" t="str">
        <f>Pairings!B301</f>
        <v/>
      </c>
      <c r="B301" s="63"/>
      <c r="C301" s="28"/>
      <c r="D301" s="26" t="str">
        <f ca="1">IF($B301&gt;0,VLOOKUP($B301,OFFSET(Pairings!$C$2,($A301-1)*gamesPerRound,0,gamesPerRound,3),2,FALSE),"")</f>
        <v/>
      </c>
      <c r="E301" s="26" t="str">
        <f ca="1">IF($B301&gt;0,VLOOKUP($B301,OFFSET(Pairings!$C$2,($A301-1)*gamesPerRound,0,gamesPerRound,3),3,FALSE),"")</f>
        <v/>
      </c>
      <c r="F301" s="26" t="str">
        <f t="shared" si="8"/>
        <v/>
      </c>
      <c r="G301" s="26" t="str">
        <f t="shared" si="9"/>
        <v/>
      </c>
      <c r="H301" s="79" t="str">
        <f ca="1">IF(OR(MOD(ROW(B301)-1,gamesPerRound)=1,B301="",ISNA(MATCH(B301,OFFSET($B$1,1+($A301-1)*gamesPerRound,0):B300,0))),"","duplicate result")</f>
        <v/>
      </c>
    </row>
    <row r="302" spans="1:8" x14ac:dyDescent="0.3">
      <c r="A302" s="26" t="str">
        <f>Pairings!B302</f>
        <v/>
      </c>
      <c r="B302" s="63"/>
      <c r="C302" s="28"/>
      <c r="D302" s="26" t="str">
        <f ca="1">IF($B302&gt;0,VLOOKUP($B302,OFFSET(Pairings!$C$2,($A302-1)*gamesPerRound,0,gamesPerRound,3),2,FALSE),"")</f>
        <v/>
      </c>
      <c r="E302" s="26" t="str">
        <f ca="1">IF($B302&gt;0,VLOOKUP($B302,OFFSET(Pairings!$C$2,($A302-1)*gamesPerRound,0,gamesPerRound,3),3,FALSE),"")</f>
        <v/>
      </c>
      <c r="F302" s="26" t="str">
        <f t="shared" si="8"/>
        <v/>
      </c>
      <c r="G302" s="26" t="str">
        <f t="shared" si="9"/>
        <v/>
      </c>
      <c r="H302" s="79" t="str">
        <f ca="1">IF(OR(MOD(ROW(B302)-1,gamesPerRound)=1,B302="",ISNA(MATCH(B302,OFFSET($B$1,1+($A302-1)*gamesPerRound,0):B301,0))),"","duplicate result")</f>
        <v/>
      </c>
    </row>
    <row r="303" spans="1:8" x14ac:dyDescent="0.3">
      <c r="A303" s="26" t="str">
        <f>Pairings!B303</f>
        <v/>
      </c>
      <c r="B303" s="63"/>
      <c r="C303" s="28"/>
      <c r="D303" s="26" t="str">
        <f ca="1">IF($B303&gt;0,VLOOKUP($B303,OFFSET(Pairings!$C$2,($A303-1)*gamesPerRound,0,gamesPerRound,3),2,FALSE),"")</f>
        <v/>
      </c>
      <c r="E303" s="26" t="str">
        <f ca="1">IF($B303&gt;0,VLOOKUP($B303,OFFSET(Pairings!$C$2,($A303-1)*gamesPerRound,0,gamesPerRound,3),3,FALSE),"")</f>
        <v/>
      </c>
      <c r="F303" s="26" t="str">
        <f t="shared" si="8"/>
        <v/>
      </c>
      <c r="G303" s="26" t="str">
        <f t="shared" si="9"/>
        <v/>
      </c>
      <c r="H303" s="79" t="str">
        <f ca="1">IF(OR(MOD(ROW(B303)-1,gamesPerRound)=1,B303="",ISNA(MATCH(B303,OFFSET($B$1,1+($A303-1)*gamesPerRound,0):B302,0))),"","duplicate result")</f>
        <v/>
      </c>
    </row>
    <row r="304" spans="1:8" x14ac:dyDescent="0.3">
      <c r="A304" s="26" t="str">
        <f>Pairings!B304</f>
        <v/>
      </c>
      <c r="B304" s="63"/>
      <c r="C304" s="28"/>
      <c r="D304" s="26" t="str">
        <f ca="1">IF($B304&gt;0,VLOOKUP($B304,OFFSET(Pairings!$C$2,($A304-1)*gamesPerRound,0,gamesPerRound,3),2,FALSE),"")</f>
        <v/>
      </c>
      <c r="E304" s="26" t="str">
        <f ca="1">IF($B304&gt;0,VLOOKUP($B304,OFFSET(Pairings!$C$2,($A304-1)*gamesPerRound,0,gamesPerRound,3),3,FALSE),"")</f>
        <v/>
      </c>
      <c r="F304" s="26" t="str">
        <f t="shared" si="8"/>
        <v/>
      </c>
      <c r="G304" s="26" t="str">
        <f t="shared" si="9"/>
        <v/>
      </c>
      <c r="H304" s="79" t="str">
        <f ca="1">IF(OR(MOD(ROW(B304)-1,gamesPerRound)=1,B304="",ISNA(MATCH(B304,OFFSET($B$1,1+($A304-1)*gamesPerRound,0):B303,0))),"","duplicate result")</f>
        <v/>
      </c>
    </row>
    <row r="305" spans="1:8" x14ac:dyDescent="0.3">
      <c r="A305" s="26" t="str">
        <f>Pairings!B305</f>
        <v/>
      </c>
      <c r="B305" s="63"/>
      <c r="C305" s="28"/>
      <c r="D305" s="26" t="str">
        <f ca="1">IF($B305&gt;0,VLOOKUP($B305,OFFSET(Pairings!$C$2,($A305-1)*gamesPerRound,0,gamesPerRound,3),2,FALSE),"")</f>
        <v/>
      </c>
      <c r="E305" s="26" t="str">
        <f ca="1">IF($B305&gt;0,VLOOKUP($B305,OFFSET(Pairings!$C$2,($A305-1)*gamesPerRound,0,gamesPerRound,3),3,FALSE),"")</f>
        <v/>
      </c>
      <c r="F305" s="26" t="str">
        <f t="shared" si="8"/>
        <v/>
      </c>
      <c r="G305" s="26" t="str">
        <f t="shared" si="9"/>
        <v/>
      </c>
      <c r="H305" s="79" t="str">
        <f ca="1">IF(OR(MOD(ROW(B305)-1,gamesPerRound)=1,B305="",ISNA(MATCH(B305,OFFSET($B$1,1+($A305-1)*gamesPerRound,0):B304,0))),"","duplicate result")</f>
        <v/>
      </c>
    </row>
    <row r="306" spans="1:8" x14ac:dyDescent="0.3">
      <c r="A306" s="26" t="str">
        <f>Pairings!B306</f>
        <v/>
      </c>
      <c r="B306" s="63"/>
      <c r="C306" s="28"/>
      <c r="D306" s="26" t="str">
        <f ca="1">IF($B306&gt;0,VLOOKUP($B306,OFFSET(Pairings!$C$2,($A306-1)*gamesPerRound,0,gamesPerRound,3),2,FALSE),"")</f>
        <v/>
      </c>
      <c r="E306" s="26" t="str">
        <f ca="1">IF($B306&gt;0,VLOOKUP($B306,OFFSET(Pairings!$C$2,($A306-1)*gamesPerRound,0,gamesPerRound,3),3,FALSE),"")</f>
        <v/>
      </c>
      <c r="F306" s="26" t="str">
        <f t="shared" si="8"/>
        <v/>
      </c>
      <c r="G306" s="26" t="str">
        <f t="shared" si="9"/>
        <v/>
      </c>
      <c r="H306" s="79" t="str">
        <f ca="1">IF(OR(MOD(ROW(B306)-1,gamesPerRound)=1,B306="",ISNA(MATCH(B306,OFFSET($B$1,1+($A306-1)*gamesPerRound,0):B305,0))),"","duplicate result")</f>
        <v/>
      </c>
    </row>
    <row r="307" spans="1:8" x14ac:dyDescent="0.3">
      <c r="A307" s="26" t="str">
        <f>Pairings!B307</f>
        <v/>
      </c>
      <c r="B307" s="63"/>
      <c r="C307" s="28"/>
      <c r="D307" s="26" t="str">
        <f ca="1">IF($B307&gt;0,VLOOKUP($B307,OFFSET(Pairings!$C$2,($A307-1)*gamesPerRound,0,gamesPerRound,3),2,FALSE),"")</f>
        <v/>
      </c>
      <c r="E307" s="26" t="str">
        <f ca="1">IF($B307&gt;0,VLOOKUP($B307,OFFSET(Pairings!$C$2,($A307-1)*gamesPerRound,0,gamesPerRound,3),3,FALSE),"")</f>
        <v/>
      </c>
      <c r="F307" s="26" t="str">
        <f t="shared" si="8"/>
        <v/>
      </c>
      <c r="G307" s="26" t="str">
        <f t="shared" si="9"/>
        <v/>
      </c>
      <c r="H307" s="79" t="str">
        <f ca="1">IF(OR(MOD(ROW(B307)-1,gamesPerRound)=1,B307="",ISNA(MATCH(B307,OFFSET($B$1,1+($A307-1)*gamesPerRound,0):B306,0))),"","duplicate result")</f>
        <v/>
      </c>
    </row>
    <row r="308" spans="1:8" x14ac:dyDescent="0.3">
      <c r="A308" s="26" t="str">
        <f>Pairings!B308</f>
        <v/>
      </c>
      <c r="B308" s="63"/>
      <c r="C308" s="28"/>
      <c r="D308" s="26" t="str">
        <f ca="1">IF($B308&gt;0,VLOOKUP($B308,OFFSET(Pairings!$C$2,($A308-1)*gamesPerRound,0,gamesPerRound,3),2,FALSE),"")</f>
        <v/>
      </c>
      <c r="E308" s="26" t="str">
        <f ca="1">IF($B308&gt;0,VLOOKUP($B308,OFFSET(Pairings!$C$2,($A308-1)*gamesPerRound,0,gamesPerRound,3),3,FALSE),"")</f>
        <v/>
      </c>
      <c r="F308" s="26" t="str">
        <f t="shared" si="8"/>
        <v/>
      </c>
      <c r="G308" s="26" t="str">
        <f t="shared" si="9"/>
        <v/>
      </c>
      <c r="H308" s="79" t="str">
        <f ca="1">IF(OR(MOD(ROW(B308)-1,gamesPerRound)=1,B308="",ISNA(MATCH(B308,OFFSET($B$1,1+($A308-1)*gamesPerRound,0):B307,0))),"","duplicate result")</f>
        <v/>
      </c>
    </row>
    <row r="309" spans="1:8" x14ac:dyDescent="0.3">
      <c r="A309" s="26" t="str">
        <f>Pairings!B309</f>
        <v/>
      </c>
      <c r="B309" s="63"/>
      <c r="C309" s="28"/>
      <c r="D309" s="26" t="str">
        <f ca="1">IF($B309&gt;0,VLOOKUP($B309,OFFSET(Pairings!$C$2,($A309-1)*gamesPerRound,0,gamesPerRound,3),2,FALSE),"")</f>
        <v/>
      </c>
      <c r="E309" s="26" t="str">
        <f ca="1">IF($B309&gt;0,VLOOKUP($B309,OFFSET(Pairings!$C$2,($A309-1)*gamesPerRound,0,gamesPerRound,3),3,FALSE),"")</f>
        <v/>
      </c>
      <c r="F309" s="26" t="str">
        <f t="shared" si="8"/>
        <v/>
      </c>
      <c r="G309" s="26" t="str">
        <f t="shared" si="9"/>
        <v/>
      </c>
      <c r="H309" s="79" t="str">
        <f ca="1">IF(OR(MOD(ROW(B309)-1,gamesPerRound)=1,B309="",ISNA(MATCH(B309,OFFSET($B$1,1+($A309-1)*gamesPerRound,0):B308,0))),"","duplicate result")</f>
        <v/>
      </c>
    </row>
    <row r="310" spans="1:8" x14ac:dyDescent="0.3">
      <c r="A310" s="26" t="str">
        <f>Pairings!B310</f>
        <v/>
      </c>
      <c r="B310" s="63"/>
      <c r="C310" s="28"/>
      <c r="D310" s="26" t="str">
        <f ca="1">IF($B310&gt;0,VLOOKUP($B310,OFFSET(Pairings!$C$2,($A310-1)*gamesPerRound,0,gamesPerRound,3),2,FALSE),"")</f>
        <v/>
      </c>
      <c r="E310" s="26" t="str">
        <f ca="1">IF($B310&gt;0,VLOOKUP($B310,OFFSET(Pairings!$C$2,($A310-1)*gamesPerRound,0,gamesPerRound,3),3,FALSE),"")</f>
        <v/>
      </c>
      <c r="F310" s="26" t="str">
        <f t="shared" si="8"/>
        <v/>
      </c>
      <c r="G310" s="26" t="str">
        <f t="shared" si="9"/>
        <v/>
      </c>
      <c r="H310" s="79" t="str">
        <f ca="1">IF(OR(MOD(ROW(B310)-1,gamesPerRound)=1,B310="",ISNA(MATCH(B310,OFFSET($B$1,1+($A310-1)*gamesPerRound,0):B309,0))),"","duplicate result")</f>
        <v/>
      </c>
    </row>
    <row r="311" spans="1:8" x14ac:dyDescent="0.3">
      <c r="A311" s="26" t="str">
        <f>Pairings!B311</f>
        <v/>
      </c>
      <c r="B311" s="63"/>
      <c r="C311" s="28"/>
      <c r="D311" s="26" t="str">
        <f ca="1">IF($B311&gt;0,VLOOKUP($B311,OFFSET(Pairings!$C$2,($A311-1)*gamesPerRound,0,gamesPerRound,3),2,FALSE),"")</f>
        <v/>
      </c>
      <c r="E311" s="26" t="str">
        <f ca="1">IF($B311&gt;0,VLOOKUP($B311,OFFSET(Pairings!$C$2,($A311-1)*gamesPerRound,0,gamesPerRound,3),3,FALSE),"")</f>
        <v/>
      </c>
      <c r="F311" s="26" t="str">
        <f t="shared" si="8"/>
        <v/>
      </c>
      <c r="G311" s="26" t="str">
        <f t="shared" si="9"/>
        <v/>
      </c>
      <c r="H311" s="79" t="str">
        <f ca="1">IF(OR(MOD(ROW(B311)-1,gamesPerRound)=1,B311="",ISNA(MATCH(B311,OFFSET($B$1,1+($A311-1)*gamesPerRound,0):B310,0))),"","duplicate result")</f>
        <v/>
      </c>
    </row>
    <row r="312" spans="1:8" x14ac:dyDescent="0.3">
      <c r="A312" s="26" t="str">
        <f>Pairings!B312</f>
        <v/>
      </c>
      <c r="B312" s="63"/>
      <c r="C312" s="28"/>
      <c r="D312" s="26" t="str">
        <f ca="1">IF($B312&gt;0,VLOOKUP($B312,OFFSET(Pairings!$C$2,($A312-1)*gamesPerRound,0,gamesPerRound,3),2,FALSE),"")</f>
        <v/>
      </c>
      <c r="E312" s="26" t="str">
        <f ca="1">IF($B312&gt;0,VLOOKUP($B312,OFFSET(Pairings!$C$2,($A312-1)*gamesPerRound,0,gamesPerRound,3),3,FALSE),"")</f>
        <v/>
      </c>
      <c r="F312" s="26" t="str">
        <f t="shared" si="8"/>
        <v/>
      </c>
      <c r="G312" s="26" t="str">
        <f t="shared" si="9"/>
        <v/>
      </c>
      <c r="H312" s="79" t="str">
        <f ca="1">IF(OR(MOD(ROW(B312)-1,gamesPerRound)=1,B312="",ISNA(MATCH(B312,OFFSET($B$1,1+($A312-1)*gamesPerRound,0):B311,0))),"","duplicate result")</f>
        <v/>
      </c>
    </row>
    <row r="313" spans="1:8" x14ac:dyDescent="0.3">
      <c r="A313" s="26" t="str">
        <f>Pairings!B313</f>
        <v/>
      </c>
      <c r="B313" s="63"/>
      <c r="C313" s="28"/>
      <c r="D313" s="26" t="str">
        <f ca="1">IF($B313&gt;0,VLOOKUP($B313,OFFSET(Pairings!$C$2,($A313-1)*gamesPerRound,0,gamesPerRound,3),2,FALSE),"")</f>
        <v/>
      </c>
      <c r="E313" s="26" t="str">
        <f ca="1">IF($B313&gt;0,VLOOKUP($B313,OFFSET(Pairings!$C$2,($A313-1)*gamesPerRound,0,gamesPerRound,3),3,FALSE),"")</f>
        <v/>
      </c>
      <c r="F313" s="26" t="str">
        <f t="shared" si="8"/>
        <v/>
      </c>
      <c r="G313" s="26" t="str">
        <f t="shared" si="9"/>
        <v/>
      </c>
      <c r="H313" s="79" t="str">
        <f ca="1">IF(OR(MOD(ROW(B313)-1,gamesPerRound)=1,B313="",ISNA(MATCH(B313,OFFSET($B$1,1+($A313-1)*gamesPerRound,0):B312,0))),"","duplicate result")</f>
        <v/>
      </c>
    </row>
    <row r="314" spans="1:8" x14ac:dyDescent="0.3">
      <c r="A314" s="26" t="str">
        <f>Pairings!B314</f>
        <v/>
      </c>
      <c r="B314" s="63"/>
      <c r="C314" s="28"/>
      <c r="D314" s="26" t="str">
        <f ca="1">IF($B314&gt;0,VLOOKUP($B314,OFFSET(Pairings!$C$2,($A314-1)*gamesPerRound,0,gamesPerRound,3),2,FALSE),"")</f>
        <v/>
      </c>
      <c r="E314" s="26" t="str">
        <f ca="1">IF($B314&gt;0,VLOOKUP($B314,OFFSET(Pairings!$C$2,($A314-1)*gamesPerRound,0,gamesPerRound,3),3,FALSE),"")</f>
        <v/>
      </c>
      <c r="F314" s="26" t="str">
        <f t="shared" si="8"/>
        <v/>
      </c>
      <c r="G314" s="26" t="str">
        <f t="shared" si="9"/>
        <v/>
      </c>
      <c r="H314" s="79" t="str">
        <f ca="1">IF(OR(MOD(ROW(B314)-1,gamesPerRound)=1,B314="",ISNA(MATCH(B314,OFFSET($B$1,1+($A314-1)*gamesPerRound,0):B313,0))),"","duplicate result")</f>
        <v/>
      </c>
    </row>
    <row r="315" spans="1:8" x14ac:dyDescent="0.3">
      <c r="A315" s="26" t="str">
        <f>Pairings!B315</f>
        <v/>
      </c>
      <c r="B315" s="63"/>
      <c r="C315" s="28"/>
      <c r="D315" s="26" t="str">
        <f ca="1">IF($B315&gt;0,VLOOKUP($B315,OFFSET(Pairings!$C$2,($A315-1)*gamesPerRound,0,gamesPerRound,3),2,FALSE),"")</f>
        <v/>
      </c>
      <c r="E315" s="26" t="str">
        <f ca="1">IF($B315&gt;0,VLOOKUP($B315,OFFSET(Pairings!$C$2,($A315-1)*gamesPerRound,0,gamesPerRound,3),3,FALSE),"")</f>
        <v/>
      </c>
      <c r="F315" s="26" t="str">
        <f t="shared" si="8"/>
        <v/>
      </c>
      <c r="G315" s="26" t="str">
        <f t="shared" si="9"/>
        <v/>
      </c>
      <c r="H315" s="79" t="str">
        <f ca="1">IF(OR(MOD(ROW(B315)-1,gamesPerRound)=1,B315="",ISNA(MATCH(B315,OFFSET($B$1,1+($A315-1)*gamesPerRound,0):B314,0))),"","duplicate result")</f>
        <v/>
      </c>
    </row>
    <row r="316" spans="1:8" x14ac:dyDescent="0.3">
      <c r="A316" s="26" t="str">
        <f>Pairings!B316</f>
        <v/>
      </c>
      <c r="B316" s="63"/>
      <c r="C316" s="28"/>
      <c r="D316" s="26" t="str">
        <f ca="1">IF($B316&gt;0,VLOOKUP($B316,OFFSET(Pairings!$C$2,($A316-1)*gamesPerRound,0,gamesPerRound,3),2,FALSE),"")</f>
        <v/>
      </c>
      <c r="E316" s="26" t="str">
        <f ca="1">IF($B316&gt;0,VLOOKUP($B316,OFFSET(Pairings!$C$2,($A316-1)*gamesPerRound,0,gamesPerRound,3),3,FALSE),"")</f>
        <v/>
      </c>
      <c r="F316" s="26" t="str">
        <f t="shared" si="8"/>
        <v/>
      </c>
      <c r="G316" s="26" t="str">
        <f t="shared" si="9"/>
        <v/>
      </c>
      <c r="H316" s="79" t="str">
        <f ca="1">IF(OR(MOD(ROW(B316)-1,gamesPerRound)=1,B316="",ISNA(MATCH(B316,OFFSET($B$1,1+($A316-1)*gamesPerRound,0):B315,0))),"","duplicate result")</f>
        <v/>
      </c>
    </row>
    <row r="317" spans="1:8" x14ac:dyDescent="0.3">
      <c r="A317" s="26" t="str">
        <f>Pairings!B317</f>
        <v/>
      </c>
      <c r="B317" s="63"/>
      <c r="C317" s="28"/>
      <c r="D317" s="26" t="str">
        <f ca="1">IF($B317&gt;0,VLOOKUP($B317,OFFSET(Pairings!$C$2,($A317-1)*gamesPerRound,0,gamesPerRound,3),2,FALSE),"")</f>
        <v/>
      </c>
      <c r="E317" s="26" t="str">
        <f ca="1">IF($B317&gt;0,VLOOKUP($B317,OFFSET(Pairings!$C$2,($A317-1)*gamesPerRound,0,gamesPerRound,3),3,FALSE),"")</f>
        <v/>
      </c>
      <c r="F317" s="26" t="str">
        <f t="shared" si="8"/>
        <v/>
      </c>
      <c r="G317" s="26" t="str">
        <f t="shared" si="9"/>
        <v/>
      </c>
      <c r="H317" s="79" t="str">
        <f ca="1">IF(OR(MOD(ROW(B317)-1,gamesPerRound)=1,B317="",ISNA(MATCH(B317,OFFSET($B$1,1+($A317-1)*gamesPerRound,0):B316,0))),"","duplicate result")</f>
        <v/>
      </c>
    </row>
    <row r="318" spans="1:8" x14ac:dyDescent="0.3">
      <c r="A318" s="26" t="str">
        <f>Pairings!B318</f>
        <v/>
      </c>
      <c r="B318" s="63"/>
      <c r="C318" s="28"/>
      <c r="D318" s="26" t="str">
        <f ca="1">IF($B318&gt;0,VLOOKUP($B318,OFFSET(Pairings!$C$2,($A318-1)*gamesPerRound,0,gamesPerRound,3),2,FALSE),"")</f>
        <v/>
      </c>
      <c r="E318" s="26" t="str">
        <f ca="1">IF($B318&gt;0,VLOOKUP($B318,OFFSET(Pairings!$C$2,($A318-1)*gamesPerRound,0,gamesPerRound,3),3,FALSE),"")</f>
        <v/>
      </c>
      <c r="F318" s="26" t="str">
        <f t="shared" si="8"/>
        <v/>
      </c>
      <c r="G318" s="26" t="str">
        <f t="shared" si="9"/>
        <v/>
      </c>
      <c r="H318" s="79" t="str">
        <f ca="1">IF(OR(MOD(ROW(B318)-1,gamesPerRound)=1,B318="",ISNA(MATCH(B318,OFFSET($B$1,1+($A318-1)*gamesPerRound,0):B317,0))),"","duplicate result")</f>
        <v/>
      </c>
    </row>
    <row r="319" spans="1:8" x14ac:dyDescent="0.3">
      <c r="A319" s="26" t="str">
        <f>Pairings!B319</f>
        <v/>
      </c>
      <c r="B319" s="63"/>
      <c r="C319" s="28"/>
      <c r="D319" s="26" t="str">
        <f ca="1">IF($B319&gt;0,VLOOKUP($B319,OFFSET(Pairings!$C$2,($A319-1)*gamesPerRound,0,gamesPerRound,3),2,FALSE),"")</f>
        <v/>
      </c>
      <c r="E319" s="26" t="str">
        <f ca="1">IF($B319&gt;0,VLOOKUP($B319,OFFSET(Pairings!$C$2,($A319-1)*gamesPerRound,0,gamesPerRound,3),3,FALSE),"")</f>
        <v/>
      </c>
      <c r="F319" s="26" t="str">
        <f t="shared" si="8"/>
        <v/>
      </c>
      <c r="G319" s="26" t="str">
        <f t="shared" si="9"/>
        <v/>
      </c>
      <c r="H319" s="79" t="str">
        <f ca="1">IF(OR(MOD(ROW(B319)-1,gamesPerRound)=1,B319="",ISNA(MATCH(B319,OFFSET($B$1,1+($A319-1)*gamesPerRound,0):B318,0))),"","duplicate result")</f>
        <v/>
      </c>
    </row>
    <row r="320" spans="1:8" x14ac:dyDescent="0.3">
      <c r="A320" s="26" t="str">
        <f>Pairings!B320</f>
        <v/>
      </c>
      <c r="B320" s="63"/>
      <c r="C320" s="28"/>
      <c r="D320" s="26" t="str">
        <f ca="1">IF($B320&gt;0,VLOOKUP($B320,OFFSET(Pairings!$C$2,($A320-1)*gamesPerRound,0,gamesPerRound,3),2,FALSE),"")</f>
        <v/>
      </c>
      <c r="E320" s="26" t="str">
        <f ca="1">IF($B320&gt;0,VLOOKUP($B320,OFFSET(Pairings!$C$2,($A320-1)*gamesPerRound,0,gamesPerRound,3),3,FALSE),"")</f>
        <v/>
      </c>
      <c r="F320" s="26" t="str">
        <f t="shared" si="8"/>
        <v/>
      </c>
      <c r="G320" s="26" t="str">
        <f t="shared" si="9"/>
        <v/>
      </c>
      <c r="H320" s="79" t="str">
        <f ca="1">IF(OR(MOD(ROW(B320)-1,gamesPerRound)=1,B320="",ISNA(MATCH(B320,OFFSET($B$1,1+($A320-1)*gamesPerRound,0):B319,0))),"","duplicate result")</f>
        <v/>
      </c>
    </row>
    <row r="321" spans="1:8" x14ac:dyDescent="0.3">
      <c r="A321" s="26" t="str">
        <f>Pairings!B321</f>
        <v/>
      </c>
      <c r="B321" s="63"/>
      <c r="C321" s="28"/>
      <c r="D321" s="26" t="str">
        <f ca="1">IF($B321&gt;0,VLOOKUP($B321,OFFSET(Pairings!$C$2,($A321-1)*gamesPerRound,0,gamesPerRound,3),2,FALSE),"")</f>
        <v/>
      </c>
      <c r="E321" s="26" t="str">
        <f ca="1">IF($B321&gt;0,VLOOKUP($B321,OFFSET(Pairings!$C$2,($A321-1)*gamesPerRound,0,gamesPerRound,3),3,FALSE),"")</f>
        <v/>
      </c>
      <c r="F321" s="26" t="str">
        <f t="shared" si="8"/>
        <v/>
      </c>
      <c r="G321" s="26" t="str">
        <f t="shared" si="9"/>
        <v/>
      </c>
      <c r="H321" s="79" t="str">
        <f ca="1">IF(OR(MOD(ROW(B321)-1,gamesPerRound)=1,B321="",ISNA(MATCH(B321,OFFSET($B$1,1+($A321-1)*gamesPerRound,0):B320,0))),"","duplicate result")</f>
        <v/>
      </c>
    </row>
    <row r="322" spans="1:8" x14ac:dyDescent="0.3">
      <c r="A322" s="26" t="str">
        <f>Pairings!B322</f>
        <v/>
      </c>
      <c r="B322" s="63"/>
      <c r="C322" s="28"/>
      <c r="D322" s="26" t="str">
        <f ca="1">IF($B322&gt;0,VLOOKUP($B322,OFFSET(Pairings!$C$2,($A322-1)*gamesPerRound,0,gamesPerRound,3),2,FALSE),"")</f>
        <v/>
      </c>
      <c r="E322" s="26" t="str">
        <f ca="1">IF($B322&gt;0,VLOOKUP($B322,OFFSET(Pairings!$C$2,($A322-1)*gamesPerRound,0,gamesPerRound,3),3,FALSE),"")</f>
        <v/>
      </c>
      <c r="F322" s="26" t="str">
        <f t="shared" ref="F322:F361" si="10">IF(C322="","",IF(C322="n",0,IF(C322="d",0.5,C322)))</f>
        <v/>
      </c>
      <c r="G322" s="26" t="str">
        <f t="shared" ref="G322:G361" si="11">IF(C322="","",IF(C322="n",0,1-F322))</f>
        <v/>
      </c>
      <c r="H322" s="79" t="str">
        <f ca="1">IF(OR(MOD(ROW(B322)-1,gamesPerRound)=1,B322="",ISNA(MATCH(B322,OFFSET($B$1,1+($A322-1)*gamesPerRound,0):B321,0))),"","duplicate result")</f>
        <v/>
      </c>
    </row>
    <row r="323" spans="1:8" x14ac:dyDescent="0.3">
      <c r="A323" s="26" t="str">
        <f>Pairings!B323</f>
        <v/>
      </c>
      <c r="B323" s="63"/>
      <c r="C323" s="28"/>
      <c r="D323" s="26" t="str">
        <f ca="1">IF($B323&gt;0,VLOOKUP($B323,OFFSET(Pairings!$C$2,($A323-1)*gamesPerRound,0,gamesPerRound,3),2,FALSE),"")</f>
        <v/>
      </c>
      <c r="E323" s="26" t="str">
        <f ca="1">IF($B323&gt;0,VLOOKUP($B323,OFFSET(Pairings!$C$2,($A323-1)*gamesPerRound,0,gamesPerRound,3),3,FALSE),"")</f>
        <v/>
      </c>
      <c r="F323" s="26" t="str">
        <f t="shared" si="10"/>
        <v/>
      </c>
      <c r="G323" s="26" t="str">
        <f t="shared" si="11"/>
        <v/>
      </c>
      <c r="H323" s="79" t="str">
        <f ca="1">IF(OR(MOD(ROW(B323)-1,gamesPerRound)=1,B323="",ISNA(MATCH(B323,OFFSET($B$1,1+($A323-1)*gamesPerRound,0):B322,0))),"","duplicate result")</f>
        <v/>
      </c>
    </row>
    <row r="324" spans="1:8" x14ac:dyDescent="0.3">
      <c r="A324" s="26" t="str">
        <f>Pairings!B324</f>
        <v/>
      </c>
      <c r="B324" s="63"/>
      <c r="C324" s="28"/>
      <c r="D324" s="26" t="str">
        <f ca="1">IF($B324&gt;0,VLOOKUP($B324,OFFSET(Pairings!$C$2,($A324-1)*gamesPerRound,0,gamesPerRound,3),2,FALSE),"")</f>
        <v/>
      </c>
      <c r="E324" s="26" t="str">
        <f ca="1">IF($B324&gt;0,VLOOKUP($B324,OFFSET(Pairings!$C$2,($A324-1)*gamesPerRound,0,gamesPerRound,3),3,FALSE),"")</f>
        <v/>
      </c>
      <c r="F324" s="26" t="str">
        <f t="shared" si="10"/>
        <v/>
      </c>
      <c r="G324" s="26" t="str">
        <f t="shared" si="11"/>
        <v/>
      </c>
      <c r="H324" s="79" t="str">
        <f ca="1">IF(OR(MOD(ROW(B324)-1,gamesPerRound)=1,B324="",ISNA(MATCH(B324,OFFSET($B$1,1+($A324-1)*gamesPerRound,0):B323,0))),"","duplicate result")</f>
        <v/>
      </c>
    </row>
    <row r="325" spans="1:8" x14ac:dyDescent="0.3">
      <c r="A325" s="26" t="str">
        <f>Pairings!B325</f>
        <v/>
      </c>
      <c r="B325" s="63"/>
      <c r="C325" s="28"/>
      <c r="D325" s="26" t="str">
        <f ca="1">IF($B325&gt;0,VLOOKUP($B325,OFFSET(Pairings!$C$2,($A325-1)*gamesPerRound,0,gamesPerRound,3),2,FALSE),"")</f>
        <v/>
      </c>
      <c r="E325" s="26" t="str">
        <f ca="1">IF($B325&gt;0,VLOOKUP($B325,OFFSET(Pairings!$C$2,($A325-1)*gamesPerRound,0,gamesPerRound,3),3,FALSE),"")</f>
        <v/>
      </c>
      <c r="F325" s="26" t="str">
        <f t="shared" si="10"/>
        <v/>
      </c>
      <c r="G325" s="26" t="str">
        <f t="shared" si="11"/>
        <v/>
      </c>
      <c r="H325" s="79" t="str">
        <f ca="1">IF(OR(MOD(ROW(B325)-1,gamesPerRound)=1,B325="",ISNA(MATCH(B325,OFFSET($B$1,1+($A325-1)*gamesPerRound,0):B324,0))),"","duplicate result")</f>
        <v/>
      </c>
    </row>
    <row r="326" spans="1:8" x14ac:dyDescent="0.3">
      <c r="A326" s="26" t="str">
        <f>Pairings!B326</f>
        <v/>
      </c>
      <c r="B326" s="63"/>
      <c r="C326" s="28"/>
      <c r="D326" s="26" t="str">
        <f ca="1">IF($B326&gt;0,VLOOKUP($B326,OFFSET(Pairings!$C$2,($A326-1)*gamesPerRound,0,gamesPerRound,3),2,FALSE),"")</f>
        <v/>
      </c>
      <c r="E326" s="26" t="str">
        <f ca="1">IF($B326&gt;0,VLOOKUP($B326,OFFSET(Pairings!$C$2,($A326-1)*gamesPerRound,0,gamesPerRound,3),3,FALSE),"")</f>
        <v/>
      </c>
      <c r="F326" s="26" t="str">
        <f t="shared" si="10"/>
        <v/>
      </c>
      <c r="G326" s="26" t="str">
        <f t="shared" si="11"/>
        <v/>
      </c>
      <c r="H326" s="79" t="str">
        <f ca="1">IF(OR(MOD(ROW(B326)-1,gamesPerRound)=1,B326="",ISNA(MATCH(B326,OFFSET($B$1,1+($A326-1)*gamesPerRound,0):B325,0))),"","duplicate result")</f>
        <v/>
      </c>
    </row>
    <row r="327" spans="1:8" x14ac:dyDescent="0.3">
      <c r="A327" s="26" t="str">
        <f>Pairings!B327</f>
        <v/>
      </c>
      <c r="B327" s="63"/>
      <c r="C327" s="28"/>
      <c r="D327" s="26" t="str">
        <f ca="1">IF($B327&gt;0,VLOOKUP($B327,OFFSET(Pairings!$C$2,($A327-1)*gamesPerRound,0,gamesPerRound,3),2,FALSE),"")</f>
        <v/>
      </c>
      <c r="E327" s="26" t="str">
        <f ca="1">IF($B327&gt;0,VLOOKUP($B327,OFFSET(Pairings!$C$2,($A327-1)*gamesPerRound,0,gamesPerRound,3),3,FALSE),"")</f>
        <v/>
      </c>
      <c r="F327" s="26" t="str">
        <f t="shared" si="10"/>
        <v/>
      </c>
      <c r="G327" s="26" t="str">
        <f t="shared" si="11"/>
        <v/>
      </c>
      <c r="H327" s="79" t="str">
        <f ca="1">IF(OR(MOD(ROW(B327)-1,gamesPerRound)=1,B327="",ISNA(MATCH(B327,OFFSET($B$1,1+($A327-1)*gamesPerRound,0):B326,0))),"","duplicate result")</f>
        <v/>
      </c>
    </row>
    <row r="328" spans="1:8" x14ac:dyDescent="0.3">
      <c r="A328" s="26" t="str">
        <f>Pairings!B328</f>
        <v/>
      </c>
      <c r="B328" s="63"/>
      <c r="C328" s="28"/>
      <c r="D328" s="26" t="str">
        <f ca="1">IF($B328&gt;0,VLOOKUP($B328,OFFSET(Pairings!$C$2,($A328-1)*gamesPerRound,0,gamesPerRound,3),2,FALSE),"")</f>
        <v/>
      </c>
      <c r="E328" s="26" t="str">
        <f ca="1">IF($B328&gt;0,VLOOKUP($B328,OFFSET(Pairings!$C$2,($A328-1)*gamesPerRound,0,gamesPerRound,3),3,FALSE),"")</f>
        <v/>
      </c>
      <c r="F328" s="26" t="str">
        <f t="shared" si="10"/>
        <v/>
      </c>
      <c r="G328" s="26" t="str">
        <f t="shared" si="11"/>
        <v/>
      </c>
      <c r="H328" s="79" t="str">
        <f ca="1">IF(OR(MOD(ROW(B328)-1,gamesPerRound)=1,B328="",ISNA(MATCH(B328,OFFSET($B$1,1+($A328-1)*gamesPerRound,0):B327,0))),"","duplicate result")</f>
        <v/>
      </c>
    </row>
    <row r="329" spans="1:8" x14ac:dyDescent="0.3">
      <c r="A329" s="26" t="str">
        <f>Pairings!B329</f>
        <v/>
      </c>
      <c r="B329" s="63"/>
      <c r="C329" s="28"/>
      <c r="D329" s="26" t="str">
        <f ca="1">IF($B329&gt;0,VLOOKUP($B329,OFFSET(Pairings!$C$2,($A329-1)*gamesPerRound,0,gamesPerRound,3),2,FALSE),"")</f>
        <v/>
      </c>
      <c r="E329" s="26" t="str">
        <f ca="1">IF($B329&gt;0,VLOOKUP($B329,OFFSET(Pairings!$C$2,($A329-1)*gamesPerRound,0,gamesPerRound,3),3,FALSE),"")</f>
        <v/>
      </c>
      <c r="F329" s="26" t="str">
        <f t="shared" si="10"/>
        <v/>
      </c>
      <c r="G329" s="26" t="str">
        <f t="shared" si="11"/>
        <v/>
      </c>
      <c r="H329" s="79" t="str">
        <f ca="1">IF(OR(MOD(ROW(B329)-1,gamesPerRound)=1,B329="",ISNA(MATCH(B329,OFFSET($B$1,1+($A329-1)*gamesPerRound,0):B328,0))),"","duplicate result")</f>
        <v/>
      </c>
    </row>
    <row r="330" spans="1:8" x14ac:dyDescent="0.3">
      <c r="A330" s="26" t="str">
        <f>Pairings!B330</f>
        <v/>
      </c>
      <c r="B330" s="63"/>
      <c r="C330" s="28"/>
      <c r="D330" s="26" t="str">
        <f ca="1">IF($B330&gt;0,VLOOKUP($B330,OFFSET(Pairings!$C$2,($A330-1)*gamesPerRound,0,gamesPerRound,3),2,FALSE),"")</f>
        <v/>
      </c>
      <c r="E330" s="26" t="str">
        <f ca="1">IF($B330&gt;0,VLOOKUP($B330,OFFSET(Pairings!$C$2,($A330-1)*gamesPerRound,0,gamesPerRound,3),3,FALSE),"")</f>
        <v/>
      </c>
      <c r="F330" s="26" t="str">
        <f t="shared" si="10"/>
        <v/>
      </c>
      <c r="G330" s="26" t="str">
        <f t="shared" si="11"/>
        <v/>
      </c>
      <c r="H330" s="79" t="str">
        <f ca="1">IF(OR(MOD(ROW(B330)-1,gamesPerRound)=1,B330="",ISNA(MATCH(B330,OFFSET($B$1,1+($A330-1)*gamesPerRound,0):B329,0))),"","duplicate result")</f>
        <v/>
      </c>
    </row>
    <row r="331" spans="1:8" x14ac:dyDescent="0.3">
      <c r="A331" s="26" t="str">
        <f>Pairings!B331</f>
        <v/>
      </c>
      <c r="B331" s="63"/>
      <c r="C331" s="28"/>
      <c r="D331" s="26" t="str">
        <f ca="1">IF($B331&gt;0,VLOOKUP($B331,OFFSET(Pairings!$C$2,($A331-1)*gamesPerRound,0,gamesPerRound,3),2,FALSE),"")</f>
        <v/>
      </c>
      <c r="E331" s="26" t="str">
        <f ca="1">IF($B331&gt;0,VLOOKUP($B331,OFFSET(Pairings!$C$2,($A331-1)*gamesPerRound,0,gamesPerRound,3),3,FALSE),"")</f>
        <v/>
      </c>
      <c r="F331" s="26" t="str">
        <f t="shared" si="10"/>
        <v/>
      </c>
      <c r="G331" s="26" t="str">
        <f t="shared" si="11"/>
        <v/>
      </c>
      <c r="H331" s="79" t="str">
        <f ca="1">IF(OR(MOD(ROW(B331)-1,gamesPerRound)=1,B331="",ISNA(MATCH(B331,OFFSET($B$1,1+($A331-1)*gamesPerRound,0):B330,0))),"","duplicate result")</f>
        <v/>
      </c>
    </row>
    <row r="332" spans="1:8" x14ac:dyDescent="0.3">
      <c r="A332" s="26" t="str">
        <f>Pairings!B332</f>
        <v/>
      </c>
      <c r="B332" s="63"/>
      <c r="C332" s="28"/>
      <c r="D332" s="26" t="str">
        <f ca="1">IF($B332&gt;0,VLOOKUP($B332,OFFSET(Pairings!$C$2,($A332-1)*gamesPerRound,0,gamesPerRound,3),2,FALSE),"")</f>
        <v/>
      </c>
      <c r="E332" s="26" t="str">
        <f ca="1">IF($B332&gt;0,VLOOKUP($B332,OFFSET(Pairings!$C$2,($A332-1)*gamesPerRound,0,gamesPerRound,3),3,FALSE),"")</f>
        <v/>
      </c>
      <c r="F332" s="26" t="str">
        <f t="shared" si="10"/>
        <v/>
      </c>
      <c r="G332" s="26" t="str">
        <f t="shared" si="11"/>
        <v/>
      </c>
      <c r="H332" s="79" t="str">
        <f ca="1">IF(OR(MOD(ROW(B332)-1,gamesPerRound)=1,B332="",ISNA(MATCH(B332,OFFSET($B$1,1+($A332-1)*gamesPerRound,0):B331,0))),"","duplicate result")</f>
        <v/>
      </c>
    </row>
    <row r="333" spans="1:8" x14ac:dyDescent="0.3">
      <c r="A333" s="26" t="str">
        <f>Pairings!B333</f>
        <v/>
      </c>
      <c r="B333" s="63"/>
      <c r="C333" s="28"/>
      <c r="D333" s="26" t="str">
        <f ca="1">IF($B333&gt;0,VLOOKUP($B333,OFFSET(Pairings!$C$2,($A333-1)*gamesPerRound,0,gamesPerRound,3),2,FALSE),"")</f>
        <v/>
      </c>
      <c r="E333" s="26" t="str">
        <f ca="1">IF($B333&gt;0,VLOOKUP($B333,OFFSET(Pairings!$C$2,($A333-1)*gamesPerRound,0,gamesPerRound,3),3,FALSE),"")</f>
        <v/>
      </c>
      <c r="F333" s="26" t="str">
        <f t="shared" si="10"/>
        <v/>
      </c>
      <c r="G333" s="26" t="str">
        <f t="shared" si="11"/>
        <v/>
      </c>
      <c r="H333" s="79" t="str">
        <f ca="1">IF(OR(MOD(ROW(B333)-1,gamesPerRound)=1,B333="",ISNA(MATCH(B333,OFFSET($B$1,1+($A333-1)*gamesPerRound,0):B332,0))),"","duplicate result")</f>
        <v/>
      </c>
    </row>
    <row r="334" spans="1:8" x14ac:dyDescent="0.3">
      <c r="A334" s="26" t="str">
        <f>Pairings!B334</f>
        <v/>
      </c>
      <c r="B334" s="63"/>
      <c r="C334" s="28"/>
      <c r="D334" s="26" t="str">
        <f ca="1">IF($B334&gt;0,VLOOKUP($B334,OFFSET(Pairings!$C$2,($A334-1)*gamesPerRound,0,gamesPerRound,3),2,FALSE),"")</f>
        <v/>
      </c>
      <c r="E334" s="26" t="str">
        <f ca="1">IF($B334&gt;0,VLOOKUP($B334,OFFSET(Pairings!$C$2,($A334-1)*gamesPerRound,0,gamesPerRound,3),3,FALSE),"")</f>
        <v/>
      </c>
      <c r="F334" s="26" t="str">
        <f t="shared" si="10"/>
        <v/>
      </c>
      <c r="G334" s="26" t="str">
        <f t="shared" si="11"/>
        <v/>
      </c>
      <c r="H334" s="79" t="str">
        <f ca="1">IF(OR(MOD(ROW(B334)-1,gamesPerRound)=1,B334="",ISNA(MATCH(B334,OFFSET($B$1,1+($A334-1)*gamesPerRound,0):B333,0))),"","duplicate result")</f>
        <v/>
      </c>
    </row>
    <row r="335" spans="1:8" x14ac:dyDescent="0.3">
      <c r="A335" s="26" t="str">
        <f>Pairings!B335</f>
        <v/>
      </c>
      <c r="B335" s="63"/>
      <c r="C335" s="28"/>
      <c r="D335" s="26" t="str">
        <f ca="1">IF($B335&gt;0,VLOOKUP($B335,OFFSET(Pairings!$C$2,($A335-1)*gamesPerRound,0,gamesPerRound,3),2,FALSE),"")</f>
        <v/>
      </c>
      <c r="E335" s="26" t="str">
        <f ca="1">IF($B335&gt;0,VLOOKUP($B335,OFFSET(Pairings!$C$2,($A335-1)*gamesPerRound,0,gamesPerRound,3),3,FALSE),"")</f>
        <v/>
      </c>
      <c r="F335" s="26" t="str">
        <f t="shared" si="10"/>
        <v/>
      </c>
      <c r="G335" s="26" t="str">
        <f t="shared" si="11"/>
        <v/>
      </c>
      <c r="H335" s="79" t="str">
        <f ca="1">IF(OR(MOD(ROW(B335)-1,gamesPerRound)=1,B335="",ISNA(MATCH(B335,OFFSET($B$1,1+($A335-1)*gamesPerRound,0):B334,0))),"","duplicate result")</f>
        <v/>
      </c>
    </row>
    <row r="336" spans="1:8" x14ac:dyDescent="0.3">
      <c r="A336" s="26" t="str">
        <f>Pairings!B336</f>
        <v/>
      </c>
      <c r="B336" s="63"/>
      <c r="C336" s="28"/>
      <c r="D336" s="26" t="str">
        <f ca="1">IF($B336&gt;0,VLOOKUP($B336,OFFSET(Pairings!$C$2,($A336-1)*gamesPerRound,0,gamesPerRound,3),2,FALSE),"")</f>
        <v/>
      </c>
      <c r="E336" s="26" t="str">
        <f ca="1">IF($B336&gt;0,VLOOKUP($B336,OFFSET(Pairings!$C$2,($A336-1)*gamesPerRound,0,gamesPerRound,3),3,FALSE),"")</f>
        <v/>
      </c>
      <c r="F336" s="26" t="str">
        <f t="shared" si="10"/>
        <v/>
      </c>
      <c r="G336" s="26" t="str">
        <f t="shared" si="11"/>
        <v/>
      </c>
      <c r="H336" s="79" t="str">
        <f ca="1">IF(OR(MOD(ROW(B336)-1,gamesPerRound)=1,B336="",ISNA(MATCH(B336,OFFSET($B$1,1+($A336-1)*gamesPerRound,0):B335,0))),"","duplicate result")</f>
        <v/>
      </c>
    </row>
    <row r="337" spans="1:8" x14ac:dyDescent="0.3">
      <c r="A337" s="26" t="str">
        <f>Pairings!B337</f>
        <v/>
      </c>
      <c r="B337" s="63"/>
      <c r="C337" s="28"/>
      <c r="D337" s="26" t="str">
        <f ca="1">IF($B337&gt;0,VLOOKUP($B337,OFFSET(Pairings!$C$2,($A337-1)*gamesPerRound,0,gamesPerRound,3),2,FALSE),"")</f>
        <v/>
      </c>
      <c r="E337" s="26" t="str">
        <f ca="1">IF($B337&gt;0,VLOOKUP($B337,OFFSET(Pairings!$C$2,($A337-1)*gamesPerRound,0,gamesPerRound,3),3,FALSE),"")</f>
        <v/>
      </c>
      <c r="F337" s="26" t="str">
        <f t="shared" si="10"/>
        <v/>
      </c>
      <c r="G337" s="26" t="str">
        <f t="shared" si="11"/>
        <v/>
      </c>
      <c r="H337" s="79" t="str">
        <f ca="1">IF(OR(MOD(ROW(B337)-1,gamesPerRound)=1,B337="",ISNA(MATCH(B337,OFFSET($B$1,1+($A337-1)*gamesPerRound,0):B336,0))),"","duplicate result")</f>
        <v/>
      </c>
    </row>
    <row r="338" spans="1:8" x14ac:dyDescent="0.3">
      <c r="A338" s="26" t="str">
        <f>Pairings!B338</f>
        <v/>
      </c>
      <c r="B338" s="63"/>
      <c r="C338" s="28"/>
      <c r="D338" s="26" t="str">
        <f ca="1">IF($B338&gt;0,VLOOKUP($B338,OFFSET(Pairings!$C$2,($A338-1)*gamesPerRound,0,gamesPerRound,3),2,FALSE),"")</f>
        <v/>
      </c>
      <c r="E338" s="26" t="str">
        <f ca="1">IF($B338&gt;0,VLOOKUP($B338,OFFSET(Pairings!$C$2,($A338-1)*gamesPerRound,0,gamesPerRound,3),3,FALSE),"")</f>
        <v/>
      </c>
      <c r="F338" s="26" t="str">
        <f t="shared" si="10"/>
        <v/>
      </c>
      <c r="G338" s="26" t="str">
        <f t="shared" si="11"/>
        <v/>
      </c>
      <c r="H338" s="79" t="str">
        <f ca="1">IF(OR(MOD(ROW(B338)-1,gamesPerRound)=1,B338="",ISNA(MATCH(B338,OFFSET($B$1,1+($A338-1)*gamesPerRound,0):B337,0))),"","duplicate result")</f>
        <v/>
      </c>
    </row>
    <row r="339" spans="1:8" x14ac:dyDescent="0.3">
      <c r="A339" s="26" t="str">
        <f>Pairings!B339</f>
        <v/>
      </c>
      <c r="B339" s="63"/>
      <c r="C339" s="28"/>
      <c r="D339" s="26" t="str">
        <f ca="1">IF($B339&gt;0,VLOOKUP($B339,OFFSET(Pairings!$C$2,($A339-1)*gamesPerRound,0,gamesPerRound,3),2,FALSE),"")</f>
        <v/>
      </c>
      <c r="E339" s="26" t="str">
        <f ca="1">IF($B339&gt;0,VLOOKUP($B339,OFFSET(Pairings!$C$2,($A339-1)*gamesPerRound,0,gamesPerRound,3),3,FALSE),"")</f>
        <v/>
      </c>
      <c r="F339" s="26" t="str">
        <f t="shared" si="10"/>
        <v/>
      </c>
      <c r="G339" s="26" t="str">
        <f t="shared" si="11"/>
        <v/>
      </c>
      <c r="H339" s="79" t="str">
        <f ca="1">IF(OR(MOD(ROW(B339)-1,gamesPerRound)=1,B339="",ISNA(MATCH(B339,OFFSET($B$1,1+($A339-1)*gamesPerRound,0):B338,0))),"","duplicate result")</f>
        <v/>
      </c>
    </row>
    <row r="340" spans="1:8" x14ac:dyDescent="0.3">
      <c r="A340" s="26" t="str">
        <f>Pairings!B340</f>
        <v/>
      </c>
      <c r="B340" s="63"/>
      <c r="C340" s="28"/>
      <c r="D340" s="26" t="str">
        <f ca="1">IF($B340&gt;0,VLOOKUP($B340,OFFSET(Pairings!$C$2,($A340-1)*gamesPerRound,0,gamesPerRound,3),2,FALSE),"")</f>
        <v/>
      </c>
      <c r="E340" s="26" t="str">
        <f ca="1">IF($B340&gt;0,VLOOKUP($B340,OFFSET(Pairings!$C$2,($A340-1)*gamesPerRound,0,gamesPerRound,3),3,FALSE),"")</f>
        <v/>
      </c>
      <c r="F340" s="26" t="str">
        <f t="shared" si="10"/>
        <v/>
      </c>
      <c r="G340" s="26" t="str">
        <f t="shared" si="11"/>
        <v/>
      </c>
      <c r="H340" s="79" t="str">
        <f ca="1">IF(OR(MOD(ROW(B340)-1,gamesPerRound)=1,B340="",ISNA(MATCH(B340,OFFSET($B$1,1+($A340-1)*gamesPerRound,0):B339,0))),"","duplicate result")</f>
        <v/>
      </c>
    </row>
    <row r="341" spans="1:8" x14ac:dyDescent="0.3">
      <c r="A341" s="26" t="str">
        <f>Pairings!B341</f>
        <v/>
      </c>
      <c r="B341" s="63"/>
      <c r="C341" s="28"/>
      <c r="D341" s="26" t="str">
        <f ca="1">IF($B341&gt;0,VLOOKUP($B341,OFFSET(Pairings!$C$2,($A341-1)*gamesPerRound,0,gamesPerRound,3),2,FALSE),"")</f>
        <v/>
      </c>
      <c r="E341" s="26" t="str">
        <f ca="1">IF($B341&gt;0,VLOOKUP($B341,OFFSET(Pairings!$C$2,($A341-1)*gamesPerRound,0,gamesPerRound,3),3,FALSE),"")</f>
        <v/>
      </c>
      <c r="F341" s="26" t="str">
        <f t="shared" si="10"/>
        <v/>
      </c>
      <c r="G341" s="26" t="str">
        <f t="shared" si="11"/>
        <v/>
      </c>
      <c r="H341" s="79" t="str">
        <f ca="1">IF(OR(MOD(ROW(B341)-1,gamesPerRound)=1,B341="",ISNA(MATCH(B341,OFFSET($B$1,1+($A341-1)*gamesPerRound,0):B340,0))),"","duplicate result")</f>
        <v/>
      </c>
    </row>
    <row r="342" spans="1:8" x14ac:dyDescent="0.3">
      <c r="A342" s="26" t="str">
        <f>Pairings!B342</f>
        <v/>
      </c>
      <c r="B342" s="63"/>
      <c r="C342" s="28"/>
      <c r="D342" s="26" t="str">
        <f ca="1">IF($B342&gt;0,VLOOKUP($B342,OFFSET(Pairings!$C$2,($A342-1)*gamesPerRound,0,gamesPerRound,3),2,FALSE),"")</f>
        <v/>
      </c>
      <c r="E342" s="26" t="str">
        <f ca="1">IF($B342&gt;0,VLOOKUP($B342,OFFSET(Pairings!$C$2,($A342-1)*gamesPerRound,0,gamesPerRound,3),3,FALSE),"")</f>
        <v/>
      </c>
      <c r="F342" s="26" t="str">
        <f t="shared" si="10"/>
        <v/>
      </c>
      <c r="G342" s="26" t="str">
        <f t="shared" si="11"/>
        <v/>
      </c>
      <c r="H342" s="79" t="str">
        <f ca="1">IF(OR(MOD(ROW(B342)-1,gamesPerRound)=1,B342="",ISNA(MATCH(B342,OFFSET($B$1,1+($A342-1)*gamesPerRound,0):B341,0))),"","duplicate result")</f>
        <v/>
      </c>
    </row>
    <row r="343" spans="1:8" x14ac:dyDescent="0.3">
      <c r="A343" s="26" t="str">
        <f>Pairings!B343</f>
        <v/>
      </c>
      <c r="B343" s="63"/>
      <c r="C343" s="28"/>
      <c r="D343" s="26" t="str">
        <f ca="1">IF($B343&gt;0,VLOOKUP($B343,OFFSET(Pairings!$C$2,($A343-1)*gamesPerRound,0,gamesPerRound,3),2,FALSE),"")</f>
        <v/>
      </c>
      <c r="E343" s="26" t="str">
        <f ca="1">IF($B343&gt;0,VLOOKUP($B343,OFFSET(Pairings!$C$2,($A343-1)*gamesPerRound,0,gamesPerRound,3),3,FALSE),"")</f>
        <v/>
      </c>
      <c r="F343" s="26" t="str">
        <f t="shared" si="10"/>
        <v/>
      </c>
      <c r="G343" s="26" t="str">
        <f t="shared" si="11"/>
        <v/>
      </c>
      <c r="H343" s="79" t="str">
        <f ca="1">IF(OR(MOD(ROW(B343)-1,gamesPerRound)=1,B343="",ISNA(MATCH(B343,OFFSET($B$1,1+($A343-1)*gamesPerRound,0):B342,0))),"","duplicate result")</f>
        <v/>
      </c>
    </row>
    <row r="344" spans="1:8" x14ac:dyDescent="0.3">
      <c r="A344" s="26" t="str">
        <f>Pairings!B344</f>
        <v/>
      </c>
      <c r="B344" s="63"/>
      <c r="C344" s="28"/>
      <c r="D344" s="26" t="str">
        <f ca="1">IF($B344&gt;0,VLOOKUP($B344,OFFSET(Pairings!$C$2,($A344-1)*gamesPerRound,0,gamesPerRound,3),2,FALSE),"")</f>
        <v/>
      </c>
      <c r="E344" s="26" t="str">
        <f ca="1">IF($B344&gt;0,VLOOKUP($B344,OFFSET(Pairings!$C$2,($A344-1)*gamesPerRound,0,gamesPerRound,3),3,FALSE),"")</f>
        <v/>
      </c>
      <c r="F344" s="26" t="str">
        <f t="shared" si="10"/>
        <v/>
      </c>
      <c r="G344" s="26" t="str">
        <f t="shared" si="11"/>
        <v/>
      </c>
      <c r="H344" s="79" t="str">
        <f ca="1">IF(OR(MOD(ROW(B344)-1,gamesPerRound)=1,B344="",ISNA(MATCH(B344,OFFSET($B$1,1+($A344-1)*gamesPerRound,0):B343,0))),"","duplicate result")</f>
        <v/>
      </c>
    </row>
    <row r="345" spans="1:8" x14ac:dyDescent="0.3">
      <c r="A345" s="26" t="str">
        <f>Pairings!B345</f>
        <v/>
      </c>
      <c r="B345" s="63"/>
      <c r="C345" s="28"/>
      <c r="D345" s="26" t="str">
        <f ca="1">IF($B345&gt;0,VLOOKUP($B345,OFFSET(Pairings!$C$2,($A345-1)*gamesPerRound,0,gamesPerRound,3),2,FALSE),"")</f>
        <v/>
      </c>
      <c r="E345" s="26" t="str">
        <f ca="1">IF($B345&gt;0,VLOOKUP($B345,OFFSET(Pairings!$C$2,($A345-1)*gamesPerRound,0,gamesPerRound,3),3,FALSE),"")</f>
        <v/>
      </c>
      <c r="F345" s="26" t="str">
        <f t="shared" si="10"/>
        <v/>
      </c>
      <c r="G345" s="26" t="str">
        <f t="shared" si="11"/>
        <v/>
      </c>
      <c r="H345" s="79" t="str">
        <f ca="1">IF(OR(MOD(ROW(B345)-1,gamesPerRound)=1,B345="",ISNA(MATCH(B345,OFFSET($B$1,1+($A345-1)*gamesPerRound,0):B344,0))),"","duplicate result")</f>
        <v/>
      </c>
    </row>
    <row r="346" spans="1:8" x14ac:dyDescent="0.3">
      <c r="A346" s="26" t="str">
        <f>Pairings!B346</f>
        <v/>
      </c>
      <c r="B346" s="63"/>
      <c r="C346" s="28"/>
      <c r="D346" s="26" t="str">
        <f ca="1">IF($B346&gt;0,VLOOKUP($B346,OFFSET(Pairings!$C$2,($A346-1)*gamesPerRound,0,gamesPerRound,3),2,FALSE),"")</f>
        <v/>
      </c>
      <c r="E346" s="26" t="str">
        <f ca="1">IF($B346&gt;0,VLOOKUP($B346,OFFSET(Pairings!$C$2,($A346-1)*gamesPerRound,0,gamesPerRound,3),3,FALSE),"")</f>
        <v/>
      </c>
      <c r="F346" s="26" t="str">
        <f t="shared" si="10"/>
        <v/>
      </c>
      <c r="G346" s="26" t="str">
        <f t="shared" si="11"/>
        <v/>
      </c>
      <c r="H346" s="79" t="str">
        <f ca="1">IF(OR(MOD(ROW(B346)-1,gamesPerRound)=1,B346="",ISNA(MATCH(B346,OFFSET($B$1,1+($A346-1)*gamesPerRound,0):B345,0))),"","duplicate result")</f>
        <v/>
      </c>
    </row>
    <row r="347" spans="1:8" x14ac:dyDescent="0.3">
      <c r="A347" s="26" t="str">
        <f>Pairings!B347</f>
        <v/>
      </c>
      <c r="B347" s="63"/>
      <c r="C347" s="28"/>
      <c r="D347" s="26" t="str">
        <f ca="1">IF($B347&gt;0,VLOOKUP($B347,OFFSET(Pairings!$C$2,($A347-1)*gamesPerRound,0,gamesPerRound,3),2,FALSE),"")</f>
        <v/>
      </c>
      <c r="E347" s="26" t="str">
        <f ca="1">IF($B347&gt;0,VLOOKUP($B347,OFFSET(Pairings!$C$2,($A347-1)*gamesPerRound,0,gamesPerRound,3),3,FALSE),"")</f>
        <v/>
      </c>
      <c r="F347" s="26" t="str">
        <f t="shared" si="10"/>
        <v/>
      </c>
      <c r="G347" s="26" t="str">
        <f t="shared" si="11"/>
        <v/>
      </c>
      <c r="H347" s="79" t="str">
        <f ca="1">IF(OR(MOD(ROW(B347)-1,gamesPerRound)=1,B347="",ISNA(MATCH(B347,OFFSET($B$1,1+($A347-1)*gamesPerRound,0):B346,0))),"","duplicate result")</f>
        <v/>
      </c>
    </row>
    <row r="348" spans="1:8" x14ac:dyDescent="0.3">
      <c r="A348" s="26" t="str">
        <f>Pairings!B348</f>
        <v/>
      </c>
      <c r="B348" s="63"/>
      <c r="C348" s="28"/>
      <c r="D348" s="26" t="str">
        <f ca="1">IF($B348&gt;0,VLOOKUP($B348,OFFSET(Pairings!$C$2,($A348-1)*gamesPerRound,0,gamesPerRound,3),2,FALSE),"")</f>
        <v/>
      </c>
      <c r="E348" s="26" t="str">
        <f ca="1">IF($B348&gt;0,VLOOKUP($B348,OFFSET(Pairings!$C$2,($A348-1)*gamesPerRound,0,gamesPerRound,3),3,FALSE),"")</f>
        <v/>
      </c>
      <c r="F348" s="26" t="str">
        <f t="shared" si="10"/>
        <v/>
      </c>
      <c r="G348" s="26" t="str">
        <f t="shared" si="11"/>
        <v/>
      </c>
      <c r="H348" s="79" t="str">
        <f ca="1">IF(OR(MOD(ROW(B348)-1,gamesPerRound)=1,B348="",ISNA(MATCH(B348,OFFSET($B$1,1+($A348-1)*gamesPerRound,0):B347,0))),"","duplicate result")</f>
        <v/>
      </c>
    </row>
    <row r="349" spans="1:8" x14ac:dyDescent="0.3">
      <c r="A349" s="26" t="str">
        <f>Pairings!B349</f>
        <v/>
      </c>
      <c r="B349" s="63"/>
      <c r="C349" s="28"/>
      <c r="D349" s="26" t="str">
        <f ca="1">IF($B349&gt;0,VLOOKUP($B349,OFFSET(Pairings!$C$2,($A349-1)*gamesPerRound,0,gamesPerRound,3),2,FALSE),"")</f>
        <v/>
      </c>
      <c r="E349" s="26" t="str">
        <f ca="1">IF($B349&gt;0,VLOOKUP($B349,OFFSET(Pairings!$C$2,($A349-1)*gamesPerRound,0,gamesPerRound,3),3,FALSE),"")</f>
        <v/>
      </c>
      <c r="F349" s="26" t="str">
        <f t="shared" si="10"/>
        <v/>
      </c>
      <c r="G349" s="26" t="str">
        <f t="shared" si="11"/>
        <v/>
      </c>
      <c r="H349" s="79" t="str">
        <f ca="1">IF(OR(MOD(ROW(B349)-1,gamesPerRound)=1,B349="",ISNA(MATCH(B349,OFFSET($B$1,1+($A349-1)*gamesPerRound,0):B348,0))),"","duplicate result")</f>
        <v/>
      </c>
    </row>
    <row r="350" spans="1:8" x14ac:dyDescent="0.3">
      <c r="A350" s="26" t="str">
        <f>Pairings!B350</f>
        <v/>
      </c>
      <c r="B350" s="63"/>
      <c r="C350" s="28"/>
      <c r="D350" s="26" t="str">
        <f ca="1">IF($B350&gt;0,VLOOKUP($B350,OFFSET(Pairings!$C$2,($A350-1)*gamesPerRound,0,gamesPerRound,3),2,FALSE),"")</f>
        <v/>
      </c>
      <c r="E350" s="26" t="str">
        <f ca="1">IF($B350&gt;0,VLOOKUP($B350,OFFSET(Pairings!$C$2,($A350-1)*gamesPerRound,0,gamesPerRound,3),3,FALSE),"")</f>
        <v/>
      </c>
      <c r="F350" s="26" t="str">
        <f t="shared" si="10"/>
        <v/>
      </c>
      <c r="G350" s="26" t="str">
        <f t="shared" si="11"/>
        <v/>
      </c>
      <c r="H350" s="79" t="str">
        <f ca="1">IF(OR(MOD(ROW(B350)-1,gamesPerRound)=1,B350="",ISNA(MATCH(B350,OFFSET($B$1,1+($A350-1)*gamesPerRound,0):B349,0))),"","duplicate result")</f>
        <v/>
      </c>
    </row>
    <row r="351" spans="1:8" x14ac:dyDescent="0.3">
      <c r="A351" s="26" t="str">
        <f>Pairings!B351</f>
        <v/>
      </c>
      <c r="B351" s="63"/>
      <c r="C351" s="28"/>
      <c r="D351" s="26" t="str">
        <f ca="1">IF($B351&gt;0,VLOOKUP($B351,OFFSET(Pairings!$C$2,($A351-1)*gamesPerRound,0,gamesPerRound,3),2,FALSE),"")</f>
        <v/>
      </c>
      <c r="E351" s="26" t="str">
        <f ca="1">IF($B351&gt;0,VLOOKUP($B351,OFFSET(Pairings!$C$2,($A351-1)*gamesPerRound,0,gamesPerRound,3),3,FALSE),"")</f>
        <v/>
      </c>
      <c r="F351" s="26" t="str">
        <f t="shared" si="10"/>
        <v/>
      </c>
      <c r="G351" s="26" t="str">
        <f t="shared" si="11"/>
        <v/>
      </c>
      <c r="H351" s="79" t="str">
        <f ca="1">IF(OR(MOD(ROW(B351)-1,gamesPerRound)=1,B351="",ISNA(MATCH(B351,OFFSET($B$1,1+($A351-1)*gamesPerRound,0):B350,0))),"","duplicate result")</f>
        <v/>
      </c>
    </row>
    <row r="352" spans="1:8" x14ac:dyDescent="0.3">
      <c r="A352" s="26" t="str">
        <f>Pairings!B352</f>
        <v/>
      </c>
      <c r="B352" s="63"/>
      <c r="C352" s="28"/>
      <c r="D352" s="26" t="str">
        <f ca="1">IF($B352&gt;0,VLOOKUP($B352,OFFSET(Pairings!$C$2,($A352-1)*gamesPerRound,0,gamesPerRound,3),2,FALSE),"")</f>
        <v/>
      </c>
      <c r="E352" s="26" t="str">
        <f ca="1">IF($B352&gt;0,VLOOKUP($B352,OFFSET(Pairings!$C$2,($A352-1)*gamesPerRound,0,gamesPerRound,3),3,FALSE),"")</f>
        <v/>
      </c>
      <c r="F352" s="26" t="str">
        <f t="shared" si="10"/>
        <v/>
      </c>
      <c r="G352" s="26" t="str">
        <f t="shared" si="11"/>
        <v/>
      </c>
      <c r="H352" s="79" t="str">
        <f ca="1">IF(OR(MOD(ROW(B352)-1,gamesPerRound)=1,B352="",ISNA(MATCH(B352,OFFSET($B$1,1+($A352-1)*gamesPerRound,0):B351,0))),"","duplicate result")</f>
        <v/>
      </c>
    </row>
    <row r="353" spans="1:8" x14ac:dyDescent="0.3">
      <c r="A353" s="26" t="str">
        <f>Pairings!B353</f>
        <v/>
      </c>
      <c r="B353" s="63"/>
      <c r="C353" s="28"/>
      <c r="D353" s="26" t="str">
        <f ca="1">IF($B353&gt;0,VLOOKUP($B353,OFFSET(Pairings!$C$2,($A353-1)*gamesPerRound,0,gamesPerRound,3),2,FALSE),"")</f>
        <v/>
      </c>
      <c r="E353" s="26" t="str">
        <f ca="1">IF($B353&gt;0,VLOOKUP($B353,OFFSET(Pairings!$C$2,($A353-1)*gamesPerRound,0,gamesPerRound,3),3,FALSE),"")</f>
        <v/>
      </c>
      <c r="F353" s="26" t="str">
        <f t="shared" si="10"/>
        <v/>
      </c>
      <c r="G353" s="26" t="str">
        <f t="shared" si="11"/>
        <v/>
      </c>
      <c r="H353" s="79" t="str">
        <f ca="1">IF(OR(MOD(ROW(B353)-1,gamesPerRound)=1,B353="",ISNA(MATCH(B353,OFFSET($B$1,1+($A353-1)*gamesPerRound,0):B352,0))),"","duplicate result")</f>
        <v/>
      </c>
    </row>
    <row r="354" spans="1:8" x14ac:dyDescent="0.3">
      <c r="A354" s="26" t="str">
        <f>Pairings!B354</f>
        <v/>
      </c>
      <c r="B354" s="63"/>
      <c r="C354" s="28"/>
      <c r="D354" s="26" t="str">
        <f ca="1">IF($B354&gt;0,VLOOKUP($B354,OFFSET(Pairings!$C$2,($A354-1)*gamesPerRound,0,gamesPerRound,3),2,FALSE),"")</f>
        <v/>
      </c>
      <c r="E354" s="26" t="str">
        <f ca="1">IF($B354&gt;0,VLOOKUP($B354,OFFSET(Pairings!$C$2,($A354-1)*gamesPerRound,0,gamesPerRound,3),3,FALSE),"")</f>
        <v/>
      </c>
      <c r="F354" s="26" t="str">
        <f t="shared" si="10"/>
        <v/>
      </c>
      <c r="G354" s="26" t="str">
        <f t="shared" si="11"/>
        <v/>
      </c>
      <c r="H354" s="79" t="str">
        <f ca="1">IF(OR(MOD(ROW(B354)-1,gamesPerRound)=1,B354="",ISNA(MATCH(B354,OFFSET($B$1,1+($A354-1)*gamesPerRound,0):B353,0))),"","duplicate result")</f>
        <v/>
      </c>
    </row>
    <row r="355" spans="1:8" x14ac:dyDescent="0.3">
      <c r="A355" s="26" t="str">
        <f>Pairings!B355</f>
        <v/>
      </c>
      <c r="B355" s="63"/>
      <c r="C355" s="28"/>
      <c r="D355" s="26" t="str">
        <f ca="1">IF($B355&gt;0,VLOOKUP($B355,OFFSET(Pairings!$C$2,($A355-1)*gamesPerRound,0,gamesPerRound,3),2,FALSE),"")</f>
        <v/>
      </c>
      <c r="E355" s="26" t="str">
        <f ca="1">IF($B355&gt;0,VLOOKUP($B355,OFFSET(Pairings!$C$2,($A355-1)*gamesPerRound,0,gamesPerRound,3),3,FALSE),"")</f>
        <v/>
      </c>
      <c r="F355" s="26" t="str">
        <f t="shared" si="10"/>
        <v/>
      </c>
      <c r="G355" s="26" t="str">
        <f t="shared" si="11"/>
        <v/>
      </c>
      <c r="H355" s="79" t="str">
        <f ca="1">IF(OR(MOD(ROW(B355)-1,gamesPerRound)=1,B355="",ISNA(MATCH(B355,OFFSET($B$1,1+($A355-1)*gamesPerRound,0):B354,0))),"","duplicate result")</f>
        <v/>
      </c>
    </row>
    <row r="356" spans="1:8" x14ac:dyDescent="0.3">
      <c r="A356" s="26" t="str">
        <f>Pairings!B356</f>
        <v/>
      </c>
      <c r="B356" s="63"/>
      <c r="C356" s="28"/>
      <c r="D356" s="26" t="str">
        <f ca="1">IF($B356&gt;0,VLOOKUP($B356,OFFSET(Pairings!$C$2,($A356-1)*gamesPerRound,0,gamesPerRound,3),2,FALSE),"")</f>
        <v/>
      </c>
      <c r="E356" s="26" t="str">
        <f ca="1">IF($B356&gt;0,VLOOKUP($B356,OFFSET(Pairings!$C$2,($A356-1)*gamesPerRound,0,gamesPerRound,3),3,FALSE),"")</f>
        <v/>
      </c>
      <c r="F356" s="26" t="str">
        <f t="shared" si="10"/>
        <v/>
      </c>
      <c r="G356" s="26" t="str">
        <f t="shared" si="11"/>
        <v/>
      </c>
      <c r="H356" s="79" t="str">
        <f ca="1">IF(OR(MOD(ROW(B356)-1,gamesPerRound)=1,B356="",ISNA(MATCH(B356,OFFSET($B$1,1+($A356-1)*gamesPerRound,0):B355,0))),"","duplicate result")</f>
        <v/>
      </c>
    </row>
    <row r="357" spans="1:8" x14ac:dyDescent="0.3">
      <c r="A357" s="26" t="str">
        <f>Pairings!B357</f>
        <v/>
      </c>
      <c r="B357" s="63"/>
      <c r="C357" s="28"/>
      <c r="D357" s="26" t="str">
        <f ca="1">IF($B357&gt;0,VLOOKUP($B357,OFFSET(Pairings!$C$2,($A357-1)*gamesPerRound,0,gamesPerRound,3),2,FALSE),"")</f>
        <v/>
      </c>
      <c r="E357" s="26" t="str">
        <f ca="1">IF($B357&gt;0,VLOOKUP($B357,OFFSET(Pairings!$C$2,($A357-1)*gamesPerRound,0,gamesPerRound,3),3,FALSE),"")</f>
        <v/>
      </c>
      <c r="F357" s="26" t="str">
        <f t="shared" si="10"/>
        <v/>
      </c>
      <c r="G357" s="26" t="str">
        <f t="shared" si="11"/>
        <v/>
      </c>
      <c r="H357" s="79" t="str">
        <f ca="1">IF(OR(MOD(ROW(B357)-1,gamesPerRound)=1,B357="",ISNA(MATCH(B357,OFFSET($B$1,1+($A357-1)*gamesPerRound,0):B356,0))),"","duplicate result")</f>
        <v/>
      </c>
    </row>
    <row r="358" spans="1:8" x14ac:dyDescent="0.3">
      <c r="A358" s="26" t="str">
        <f>Pairings!B358</f>
        <v/>
      </c>
      <c r="B358" s="63"/>
      <c r="C358" s="28"/>
      <c r="D358" s="26" t="str">
        <f ca="1">IF($B358&gt;0,VLOOKUP($B358,OFFSET(Pairings!$C$2,($A358-1)*gamesPerRound,0,gamesPerRound,3),2,FALSE),"")</f>
        <v/>
      </c>
      <c r="E358" s="26" t="str">
        <f ca="1">IF($B358&gt;0,VLOOKUP($B358,OFFSET(Pairings!$C$2,($A358-1)*gamesPerRound,0,gamesPerRound,3),3,FALSE),"")</f>
        <v/>
      </c>
      <c r="F358" s="26" t="str">
        <f t="shared" si="10"/>
        <v/>
      </c>
      <c r="G358" s="26" t="str">
        <f t="shared" si="11"/>
        <v/>
      </c>
      <c r="H358" s="79" t="str">
        <f ca="1">IF(OR(MOD(ROW(B358)-1,gamesPerRound)=1,B358="",ISNA(MATCH(B358,OFFSET($B$1,1+($A358-1)*gamesPerRound,0):B357,0))),"","duplicate result")</f>
        <v/>
      </c>
    </row>
    <row r="359" spans="1:8" x14ac:dyDescent="0.3">
      <c r="A359" s="26" t="str">
        <f>Pairings!B359</f>
        <v/>
      </c>
      <c r="B359" s="63"/>
      <c r="C359" s="28"/>
      <c r="D359" s="26" t="str">
        <f ca="1">IF($B359&gt;0,VLOOKUP($B359,OFFSET(Pairings!$C$2,($A359-1)*gamesPerRound,0,gamesPerRound,3),2,FALSE),"")</f>
        <v/>
      </c>
      <c r="E359" s="26" t="str">
        <f ca="1">IF($B359&gt;0,VLOOKUP($B359,OFFSET(Pairings!$C$2,($A359-1)*gamesPerRound,0,gamesPerRound,3),3,FALSE),"")</f>
        <v/>
      </c>
      <c r="F359" s="26" t="str">
        <f t="shared" si="10"/>
        <v/>
      </c>
      <c r="G359" s="26" t="str">
        <f t="shared" si="11"/>
        <v/>
      </c>
      <c r="H359" s="79" t="str">
        <f ca="1">IF(OR(MOD(ROW(B359)-1,gamesPerRound)=1,B359="",ISNA(MATCH(B359,OFFSET($B$1,1+($A359-1)*gamesPerRound,0):B358,0))),"","duplicate result")</f>
        <v/>
      </c>
    </row>
    <row r="360" spans="1:8" x14ac:dyDescent="0.3">
      <c r="A360" s="26" t="str">
        <f>Pairings!B360</f>
        <v/>
      </c>
      <c r="B360" s="63"/>
      <c r="C360" s="28"/>
      <c r="D360" s="26" t="str">
        <f ca="1">IF($B360&gt;0,VLOOKUP($B360,OFFSET(Pairings!$C$2,($A360-1)*gamesPerRound,0,gamesPerRound,3),2,FALSE),"")</f>
        <v/>
      </c>
      <c r="E360" s="26" t="str">
        <f ca="1">IF($B360&gt;0,VLOOKUP($B360,OFFSET(Pairings!$C$2,($A360-1)*gamesPerRound,0,gamesPerRound,3),3,FALSE),"")</f>
        <v/>
      </c>
      <c r="F360" s="26" t="str">
        <f t="shared" si="10"/>
        <v/>
      </c>
      <c r="G360" s="26" t="str">
        <f t="shared" si="11"/>
        <v/>
      </c>
      <c r="H360" s="79" t="str">
        <f ca="1">IF(OR(MOD(ROW(B360)-1,gamesPerRound)=1,B360="",ISNA(MATCH(B360,OFFSET($B$1,1+($A360-1)*gamesPerRound,0):B359,0))),"","duplicate result")</f>
        <v/>
      </c>
    </row>
    <row r="361" spans="1:8" x14ac:dyDescent="0.3">
      <c r="A361" s="26" t="str">
        <f>Pairings!B361</f>
        <v/>
      </c>
      <c r="B361" s="63"/>
      <c r="C361" s="28"/>
      <c r="D361" s="26" t="str">
        <f ca="1">IF($B361&gt;0,VLOOKUP($B361,OFFSET(Pairings!$C$2,($A361-1)*gamesPerRound,0,gamesPerRound,3),2,FALSE),"")</f>
        <v/>
      </c>
      <c r="E361" s="26" t="str">
        <f ca="1">IF($B361&gt;0,VLOOKUP($B361,OFFSET(Pairings!$C$2,($A361-1)*gamesPerRound,0,gamesPerRound,3),3,FALSE),"")</f>
        <v/>
      </c>
      <c r="F361" s="26" t="str">
        <f t="shared" si="10"/>
        <v/>
      </c>
      <c r="G361" s="26" t="str">
        <f t="shared" si="11"/>
        <v/>
      </c>
      <c r="H361" s="79" t="str">
        <f ca="1">IF(OR(MOD(ROW(B361)-1,gamesPerRound)=1,B361="",ISNA(MATCH(B361,OFFSET($B$1,1+($A361-1)*gamesPerRound,0):B360,0))),"","duplicate result")</f>
        <v/>
      </c>
    </row>
  </sheetData>
  <sheetProtection sheet="1" objects="1" scenarios="1" formatCells="0" formatColumns="0" formatRows="0" sort="0" autoFilter="0"/>
  <phoneticPr fontId="9" type="noConversion"/>
  <conditionalFormatting sqref="B2:B361">
    <cfRule type="expression" dxfId="3" priority="3" stopIfTrue="1">
      <formula>IF(H2="duplicate result","true","false")</formula>
    </cfRule>
  </conditionalFormatting>
  <conditionalFormatting sqref="J1 L1">
    <cfRule type="cellIs" dxfId="2" priority="1" operator="equal">
      <formula>"Complete"</formula>
    </cfRule>
  </conditionalFormatting>
  <dataValidations count="1">
    <dataValidation type="list" allowBlank="1" showInputMessage="1" showErrorMessage="1" sqref="C2:C361" xr:uid="{00000000-0002-0000-0300-000000000000}">
      <formula1>$I$3:$I$6</formula1>
    </dataValidation>
  </dataValidation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Z101"/>
  <sheetViews>
    <sheetView view="pageLayout" topLeftCell="A2" zoomScaleNormal="100" workbookViewId="0">
      <selection activeCell="B3" sqref="B3"/>
    </sheetView>
  </sheetViews>
  <sheetFormatPr defaultColWidth="9.1796875" defaultRowHeight="15" x14ac:dyDescent="0.3"/>
  <cols>
    <col min="1" max="1" width="4.1796875" style="6" customWidth="1"/>
    <col min="2" max="2" width="14.453125" style="7" customWidth="1"/>
    <col min="3" max="12" width="5.81640625" style="29" customWidth="1"/>
    <col min="13" max="13" width="6.81640625" style="29" customWidth="1"/>
    <col min="14" max="14" width="4.81640625" style="29" customWidth="1"/>
    <col min="15" max="15" width="9.1796875" style="6"/>
    <col min="16" max="25" width="5.81640625" style="66" customWidth="1"/>
    <col min="26" max="26" width="6.81640625" style="66" customWidth="1"/>
    <col min="27" max="16384" width="9.1796875" style="6"/>
  </cols>
  <sheetData>
    <row r="1" spans="1:26" hidden="1" x14ac:dyDescent="0.3">
      <c r="C1" s="30">
        <v>1</v>
      </c>
      <c r="D1" s="30">
        <v>2</v>
      </c>
      <c r="E1" s="30">
        <v>3</v>
      </c>
      <c r="F1" s="30">
        <v>4</v>
      </c>
      <c r="G1" s="30">
        <v>5</v>
      </c>
      <c r="H1" s="30">
        <v>6</v>
      </c>
      <c r="I1" s="30">
        <v>7</v>
      </c>
      <c r="J1" s="30">
        <v>8</v>
      </c>
      <c r="K1" s="30">
        <v>9</v>
      </c>
      <c r="L1" s="30">
        <v>10</v>
      </c>
      <c r="P1" s="65">
        <v>1</v>
      </c>
      <c r="Q1" s="65">
        <v>2</v>
      </c>
      <c r="R1" s="65">
        <v>3</v>
      </c>
      <c r="S1" s="65">
        <v>4</v>
      </c>
      <c r="T1" s="65">
        <v>5</v>
      </c>
      <c r="U1" s="65">
        <v>6</v>
      </c>
      <c r="V1" s="65">
        <v>7</v>
      </c>
      <c r="W1" s="65">
        <v>8</v>
      </c>
      <c r="X1" s="65">
        <v>9</v>
      </c>
      <c r="Y1" s="65">
        <v>10</v>
      </c>
    </row>
    <row r="2" spans="1:26" ht="15.5" thickBot="1" x14ac:dyDescent="0.35">
      <c r="A2" s="127"/>
      <c r="C2" s="30"/>
      <c r="D2" s="30"/>
      <c r="E2" s="30"/>
      <c r="F2" s="30"/>
      <c r="G2" s="30"/>
      <c r="H2" s="30"/>
      <c r="I2" s="30"/>
      <c r="J2" s="30"/>
      <c r="K2" s="30"/>
      <c r="L2" s="30"/>
      <c r="P2" s="67" t="s">
        <v>202</v>
      </c>
      <c r="Q2" s="65"/>
      <c r="R2" s="65"/>
      <c r="S2" s="65"/>
      <c r="T2" s="65"/>
      <c r="U2" s="65"/>
      <c r="V2" s="65"/>
      <c r="W2" s="65"/>
      <c r="X2" s="65"/>
      <c r="Y2" s="65"/>
    </row>
    <row r="3" spans="1:26" s="9" customFormat="1" x14ac:dyDescent="0.3">
      <c r="A3" s="128" t="s">
        <v>7</v>
      </c>
      <c r="B3" s="10">
        <f>VLOOKUP(A3,TeamLookup,2,FALSE)</f>
        <v>0</v>
      </c>
      <c r="C3" s="31" t="str">
        <f t="shared" ref="C3:L3" si="0">$A3&amp;"."&amp;TEXT(C$1,"00")</f>
        <v>A.01</v>
      </c>
      <c r="D3" s="32" t="str">
        <f t="shared" si="0"/>
        <v>A.02</v>
      </c>
      <c r="E3" s="32" t="str">
        <f t="shared" si="0"/>
        <v>A.03</v>
      </c>
      <c r="F3" s="32" t="str">
        <f t="shared" si="0"/>
        <v>A.04</v>
      </c>
      <c r="G3" s="32" t="str">
        <f t="shared" si="0"/>
        <v>A.05</v>
      </c>
      <c r="H3" s="32" t="str">
        <f t="shared" si="0"/>
        <v>A.06</v>
      </c>
      <c r="I3" s="32" t="str">
        <f t="shared" si="0"/>
        <v>A.07</v>
      </c>
      <c r="J3" s="32" t="str">
        <f t="shared" si="0"/>
        <v>A.08</v>
      </c>
      <c r="K3" s="32" t="str">
        <f t="shared" si="0"/>
        <v>A.09</v>
      </c>
      <c r="L3" s="32" t="str">
        <f t="shared" si="0"/>
        <v>A.10</v>
      </c>
      <c r="M3" s="33" t="s">
        <v>21</v>
      </c>
      <c r="N3" s="34" t="s">
        <v>28</v>
      </c>
      <c r="P3" s="68" t="str">
        <f t="shared" ref="P3:Y3" si="1">$A3&amp;"."&amp;TEXT(P$1,"00")</f>
        <v>A.01</v>
      </c>
      <c r="Q3" s="69" t="str">
        <f t="shared" si="1"/>
        <v>A.02</v>
      </c>
      <c r="R3" s="69" t="str">
        <f t="shared" si="1"/>
        <v>A.03</v>
      </c>
      <c r="S3" s="69" t="str">
        <f t="shared" si="1"/>
        <v>A.04</v>
      </c>
      <c r="T3" s="69" t="str">
        <f t="shared" si="1"/>
        <v>A.05</v>
      </c>
      <c r="U3" s="69" t="str">
        <f t="shared" si="1"/>
        <v>A.06</v>
      </c>
      <c r="V3" s="69" t="str">
        <f t="shared" si="1"/>
        <v>A.07</v>
      </c>
      <c r="W3" s="69" t="str">
        <f t="shared" si="1"/>
        <v>A.08</v>
      </c>
      <c r="X3" s="69" t="str">
        <f t="shared" si="1"/>
        <v>A.09</v>
      </c>
      <c r="Y3" s="69" t="str">
        <f t="shared" si="1"/>
        <v>A.10</v>
      </c>
      <c r="Z3" s="70" t="s">
        <v>21</v>
      </c>
    </row>
    <row r="4" spans="1:26" x14ac:dyDescent="0.3">
      <c r="A4" s="129"/>
      <c r="B4" s="35">
        <v>1</v>
      </c>
      <c r="C4" s="36" t="str">
        <f t="shared" ref="C4:L5" ca="1" si="2">IF(ISNA(P4),"",P4)</f>
        <v/>
      </c>
      <c r="D4" s="37" t="str">
        <f t="shared" ca="1" si="2"/>
        <v/>
      </c>
      <c r="E4" s="37" t="str">
        <f t="shared" ca="1" si="2"/>
        <v/>
      </c>
      <c r="F4" s="37" t="str">
        <f t="shared" ca="1" si="2"/>
        <v/>
      </c>
      <c r="G4" s="37" t="str">
        <f t="shared" ca="1" si="2"/>
        <v/>
      </c>
      <c r="H4" s="37" t="str">
        <f t="shared" ca="1" si="2"/>
        <v/>
      </c>
      <c r="I4" s="37" t="str">
        <f t="shared" ca="1" si="2"/>
        <v/>
      </c>
      <c r="J4" s="37" t="str">
        <f t="shared" ca="1" si="2"/>
        <v/>
      </c>
      <c r="K4" s="37" t="str">
        <f t="shared" ca="1" si="2"/>
        <v/>
      </c>
      <c r="L4" s="37" t="str">
        <f t="shared" ca="1" si="2"/>
        <v/>
      </c>
      <c r="M4" s="127">
        <f ca="1">SUM(C4:L4)</f>
        <v>0</v>
      </c>
      <c r="N4" s="38"/>
      <c r="P4" s="71" t="e">
        <f ca="1">IF(ISNA(VLOOKUP(P3,OFFSET(Pairings!$D$2,($B4-1)*gamesPerRound,0,gamesPerRound,3),3,FALSE)),VLOOKUP(P3,OFFSET(Pairings!$E$2,($B4-1)*gamesPerRound,0,gamesPerRound,3),3,FALSE),VLOOKUP(P3,OFFSET(Pairings!$D$2,($B4-1)*gamesPerRound,0,gamesPerRound,3),3,FALSE))</f>
        <v>#N/A</v>
      </c>
      <c r="Q4" s="71" t="e">
        <f ca="1">IF(ISNA(VLOOKUP(Q3,OFFSET(Pairings!$D$2,($B4-1)*gamesPerRound,0,gamesPerRound,3),3,FALSE)),VLOOKUP(Q3,OFFSET(Pairings!$E$2,($B4-1)*gamesPerRound,0,gamesPerRound,3),3,FALSE),VLOOKUP(Q3,OFFSET(Pairings!$D$2,($B4-1)*gamesPerRound,0,gamesPerRound,3),3,FALSE))</f>
        <v>#N/A</v>
      </c>
      <c r="R4" s="71" t="e">
        <f ca="1">IF(ISNA(VLOOKUP(R3,OFFSET(Pairings!$D$2,($B4-1)*gamesPerRound,0,gamesPerRound,3),3,FALSE)),VLOOKUP(R3,OFFSET(Pairings!$E$2,($B4-1)*gamesPerRound,0,gamesPerRound,3),3,FALSE),VLOOKUP(R3,OFFSET(Pairings!$D$2,($B4-1)*gamesPerRound,0,gamesPerRound,3),3,FALSE))</f>
        <v>#N/A</v>
      </c>
      <c r="S4" s="71" t="e">
        <f ca="1">IF(ISNA(VLOOKUP(S3,OFFSET(Pairings!$D$2,($B4-1)*gamesPerRound,0,gamesPerRound,3),3,FALSE)),VLOOKUP(S3,OFFSET(Pairings!$E$2,($B4-1)*gamesPerRound,0,gamesPerRound,3),3,FALSE),VLOOKUP(S3,OFFSET(Pairings!$D$2,($B4-1)*gamesPerRound,0,gamesPerRound,3),3,FALSE))</f>
        <v>#N/A</v>
      </c>
      <c r="T4" s="71" t="e">
        <f ca="1">IF(ISNA(VLOOKUP(T3,OFFSET(Pairings!$D$2,($B4-1)*gamesPerRound,0,gamesPerRound,3),3,FALSE)),VLOOKUP(T3,OFFSET(Pairings!$E$2,($B4-1)*gamesPerRound,0,gamesPerRound,3),3,FALSE),VLOOKUP(T3,OFFSET(Pairings!$D$2,($B4-1)*gamesPerRound,0,gamesPerRound,3),3,FALSE))</f>
        <v>#N/A</v>
      </c>
      <c r="U4" s="71" t="e">
        <f ca="1">IF(ISNA(VLOOKUP(U3,OFFSET(Pairings!$D$2,($B4-1)*gamesPerRound,0,gamesPerRound,3),3,FALSE)),VLOOKUP(U3,OFFSET(Pairings!$E$2,($B4-1)*gamesPerRound,0,gamesPerRound,3),3,FALSE),VLOOKUP(U3,OFFSET(Pairings!$D$2,($B4-1)*gamesPerRound,0,gamesPerRound,3),3,FALSE))</f>
        <v>#N/A</v>
      </c>
      <c r="V4" s="71" t="e">
        <f ca="1">IF(ISNA(VLOOKUP(V3,OFFSET(Pairings!$D$2,($B4-1)*gamesPerRound,0,gamesPerRound,3),3,FALSE)),VLOOKUP(V3,OFFSET(Pairings!$E$2,($B4-1)*gamesPerRound,0,gamesPerRound,3),3,FALSE),VLOOKUP(V3,OFFSET(Pairings!$D$2,($B4-1)*gamesPerRound,0,gamesPerRound,3),3,FALSE))</f>
        <v>#N/A</v>
      </c>
      <c r="W4" s="71" t="e">
        <f ca="1">IF(ISNA(VLOOKUP(W3,OFFSET(Pairings!$D$2,($B4-1)*gamesPerRound,0,gamesPerRound,3),3,FALSE)),VLOOKUP(W3,OFFSET(Pairings!$E$2,($B4-1)*gamesPerRound,0,gamesPerRound,3),3,FALSE),VLOOKUP(W3,OFFSET(Pairings!$D$2,($B4-1)*gamesPerRound,0,gamesPerRound,3),3,FALSE))</f>
        <v>#N/A</v>
      </c>
      <c r="X4" s="71" t="e">
        <f ca="1">IF(ISNA(VLOOKUP(X3,OFFSET(Pairings!$D$2,($B4-1)*gamesPerRound,0,gamesPerRound,3),3,FALSE)),VLOOKUP(X3,OFFSET(Pairings!$E$2,($B4-1)*gamesPerRound,0,gamesPerRound,3),3,FALSE),VLOOKUP(X3,OFFSET(Pairings!$D$2,($B4-1)*gamesPerRound,0,gamesPerRound,3),3,FALSE))</f>
        <v>#N/A</v>
      </c>
      <c r="Y4" s="71" t="e">
        <f ca="1">IF(ISNA(VLOOKUP(Y3,OFFSET(Pairings!$D$2,($B4-1)*gamesPerRound,0,gamesPerRound,3),3,FALSE)),VLOOKUP(Y3,OFFSET(Pairings!$E$2,($B4-1)*gamesPerRound,0,gamesPerRound,3),3,FALSE),VLOOKUP(Y3,OFFSET(Pairings!$D$2,($B4-1)*gamesPerRound,0,gamesPerRound,3),3,FALSE))</f>
        <v>#N/A</v>
      </c>
      <c r="Z4" s="72" t="e">
        <f ca="1">SUM(P4:Y4)</f>
        <v>#N/A</v>
      </c>
    </row>
    <row r="5" spans="1:26" x14ac:dyDescent="0.3">
      <c r="B5" s="35">
        <v>2</v>
      </c>
      <c r="C5" s="39" t="str">
        <f t="shared" ca="1" si="2"/>
        <v/>
      </c>
      <c r="D5" s="26" t="str">
        <f t="shared" ca="1" si="2"/>
        <v/>
      </c>
      <c r="E5" s="26" t="str">
        <f t="shared" ca="1" si="2"/>
        <v/>
      </c>
      <c r="F5" s="26" t="str">
        <f t="shared" ca="1" si="2"/>
        <v/>
      </c>
      <c r="G5" s="26" t="str">
        <f t="shared" ca="1" si="2"/>
        <v/>
      </c>
      <c r="H5" s="26" t="str">
        <f t="shared" ca="1" si="2"/>
        <v/>
      </c>
      <c r="I5" s="26" t="str">
        <f t="shared" ca="1" si="2"/>
        <v/>
      </c>
      <c r="J5" s="26" t="str">
        <f t="shared" ca="1" si="2"/>
        <v/>
      </c>
      <c r="K5" s="26" t="str">
        <f t="shared" ca="1" si="2"/>
        <v/>
      </c>
      <c r="L5" s="26" t="str">
        <f t="shared" ca="1" si="2"/>
        <v/>
      </c>
      <c r="M5" s="128">
        <f ca="1">SUM(C5:L5)</f>
        <v>0</v>
      </c>
      <c r="N5" s="38"/>
      <c r="P5" s="73" t="e">
        <f ca="1">IF(ISNA(VLOOKUP(P3,OFFSET(Pairings!$D$2,($B5-1)*gamesPerRound,0,gamesPerRound,3),3,FALSE)),VLOOKUP(P3,OFFSET(Pairings!$E$2,($B5-1)*gamesPerRound,0,gamesPerRound,3),3,FALSE),VLOOKUP(P3,OFFSET(Pairings!$D$2,($B5-1)*gamesPerRound,0,gamesPerRound,3),3,FALSE))</f>
        <v>#N/A</v>
      </c>
      <c r="Q5" s="74" t="e">
        <f ca="1">IF(ISNA(VLOOKUP(Q3,OFFSET(Pairings!$D$2,($B5-1)*gamesPerRound,0,gamesPerRound,3),3,FALSE)),VLOOKUP(Q3,OFFSET(Pairings!$E$2,($B5-1)*gamesPerRound,0,gamesPerRound,3),3,FALSE),VLOOKUP(Q3,OFFSET(Pairings!$D$2,($B5-1)*gamesPerRound,0,gamesPerRound,3),3,FALSE))</f>
        <v>#N/A</v>
      </c>
      <c r="R5" s="74" t="e">
        <f ca="1">IF(ISNA(VLOOKUP(R3,OFFSET(Pairings!$D$2,($B5-1)*gamesPerRound,0,gamesPerRound,3),3,FALSE)),VLOOKUP(R3,OFFSET(Pairings!$E$2,($B5-1)*gamesPerRound,0,gamesPerRound,3),3,FALSE),VLOOKUP(R3,OFFSET(Pairings!$D$2,($B5-1)*gamesPerRound,0,gamesPerRound,3),3,FALSE))</f>
        <v>#N/A</v>
      </c>
      <c r="S5" s="74" t="e">
        <f ca="1">IF(ISNA(VLOOKUP(S3,OFFSET(Pairings!$D$2,($B5-1)*gamesPerRound,0,gamesPerRound,3),3,FALSE)),VLOOKUP(S3,OFFSET(Pairings!$E$2,($B5-1)*gamesPerRound,0,gamesPerRound,3),3,FALSE),VLOOKUP(S3,OFFSET(Pairings!$D$2,($B5-1)*gamesPerRound,0,gamesPerRound,3),3,FALSE))</f>
        <v>#N/A</v>
      </c>
      <c r="T5" s="74" t="e">
        <f ca="1">IF(ISNA(VLOOKUP(T3,OFFSET(Pairings!$D$2,($B5-1)*gamesPerRound,0,gamesPerRound,3),3,FALSE)),VLOOKUP(T3,OFFSET(Pairings!$E$2,($B5-1)*gamesPerRound,0,gamesPerRound,3),3,FALSE),VLOOKUP(T3,OFFSET(Pairings!$D$2,($B5-1)*gamesPerRound,0,gamesPerRound,3),3,FALSE))</f>
        <v>#N/A</v>
      </c>
      <c r="U5" s="74" t="e">
        <f ca="1">IF(ISNA(VLOOKUP(U3,OFFSET(Pairings!$D$2,($B5-1)*gamesPerRound,0,gamesPerRound,3),3,FALSE)),VLOOKUP(U3,OFFSET(Pairings!$E$2,($B5-1)*gamesPerRound,0,gamesPerRound,3),3,FALSE),VLOOKUP(U3,OFFSET(Pairings!$D$2,($B5-1)*gamesPerRound,0,gamesPerRound,3),3,FALSE))</f>
        <v>#N/A</v>
      </c>
      <c r="V5" s="74" t="e">
        <f ca="1">IF(ISNA(VLOOKUP(V3,OFFSET(Pairings!$D$2,($B5-1)*gamesPerRound,0,gamesPerRound,3),3,FALSE)),VLOOKUP(V3,OFFSET(Pairings!$E$2,($B5-1)*gamesPerRound,0,gamesPerRound,3),3,FALSE),VLOOKUP(V3,OFFSET(Pairings!$D$2,($B5-1)*gamesPerRound,0,gamesPerRound,3),3,FALSE))</f>
        <v>#N/A</v>
      </c>
      <c r="W5" s="74" t="e">
        <f ca="1">IF(ISNA(VLOOKUP(W3,OFFSET(Pairings!$D$2,($B5-1)*gamesPerRound,0,gamesPerRound,3),3,FALSE)),VLOOKUP(W3,OFFSET(Pairings!$E$2,($B5-1)*gamesPerRound,0,gamesPerRound,3),3,FALSE),VLOOKUP(W3,OFFSET(Pairings!$D$2,($B5-1)*gamesPerRound,0,gamesPerRound,3),3,FALSE))</f>
        <v>#N/A</v>
      </c>
      <c r="X5" s="74" t="e">
        <f ca="1">IF(ISNA(VLOOKUP(X3,OFFSET(Pairings!$D$2,($B5-1)*gamesPerRound,0,gamesPerRound,3),3,FALSE)),VLOOKUP(X3,OFFSET(Pairings!$E$2,($B5-1)*gamesPerRound,0,gamesPerRound,3),3,FALSE),VLOOKUP(X3,OFFSET(Pairings!$D$2,($B5-1)*gamesPerRound,0,gamesPerRound,3),3,FALSE))</f>
        <v>#N/A</v>
      </c>
      <c r="Y5" s="74" t="e">
        <f ca="1">IF(ISNA(VLOOKUP(Y3,OFFSET(Pairings!$D$2,($B5-1)*gamesPerRound,0,gamesPerRound,3),3,FALSE)),VLOOKUP(Y3,OFFSET(Pairings!$E$2,($B5-1)*gamesPerRound,0,gamesPerRound,3),3,FALSE),VLOOKUP(Y3,OFFSET(Pairings!$D$2,($B5-1)*gamesPerRound,0,gamesPerRound,3),3,FALSE))</f>
        <v>#N/A</v>
      </c>
      <c r="Z5" s="72" t="e">
        <f ca="1">SUM(P5:Y5)</f>
        <v>#N/A</v>
      </c>
    </row>
    <row r="6" spans="1:26" ht="15.5" thickBot="1" x14ac:dyDescent="0.35">
      <c r="B6" s="40" t="s">
        <v>21</v>
      </c>
      <c r="C6" s="41">
        <f ca="1">SUM(C4:C5)</f>
        <v>0</v>
      </c>
      <c r="D6" s="42">
        <f ca="1">SUM(D4:D5)</f>
        <v>0</v>
      </c>
      <c r="E6" s="42">
        <f ca="1">SUM(E4:E5)</f>
        <v>0</v>
      </c>
      <c r="F6" s="42">
        <f ca="1">SUM(F4:F5)</f>
        <v>0</v>
      </c>
      <c r="G6" s="42">
        <f ca="1">SUM(G4:G5)</f>
        <v>0</v>
      </c>
      <c r="H6" s="42">
        <f ca="1">SUM(H4:H5)</f>
        <v>0</v>
      </c>
      <c r="I6" s="42">
        <f ca="1">SUM(I4:I5)</f>
        <v>0</v>
      </c>
      <c r="J6" s="42">
        <f ca="1">SUM(J4:J5)</f>
        <v>0</v>
      </c>
      <c r="K6" s="42">
        <f ca="1">SUM(K4:K5)</f>
        <v>0</v>
      </c>
      <c r="L6" s="42">
        <f ca="1">SUM(L4:L5)</f>
        <v>0</v>
      </c>
      <c r="M6" s="43">
        <f ca="1">SUM(M4:M5)</f>
        <v>0</v>
      </c>
      <c r="N6" s="44">
        <f ca="1">VLOOKUP(A3,OFFSET(Teams!$B$1,1,0,teams,4),4,FALSE)</f>
        <v>1</v>
      </c>
      <c r="P6" s="75" t="e">
        <f ca="1">SUM(P4:P5)</f>
        <v>#N/A</v>
      </c>
      <c r="Q6" s="76" t="e">
        <f ca="1">SUM(Q4:Q5)</f>
        <v>#N/A</v>
      </c>
      <c r="R6" s="76" t="e">
        <f ca="1">SUM(R4:R5)</f>
        <v>#N/A</v>
      </c>
      <c r="S6" s="76" t="e">
        <f ca="1">SUM(S4:S5)</f>
        <v>#N/A</v>
      </c>
      <c r="T6" s="76" t="e">
        <f ca="1">SUM(T4:T5)</f>
        <v>#N/A</v>
      </c>
      <c r="U6" s="76" t="e">
        <f ca="1">SUM(U4:U5)</f>
        <v>#N/A</v>
      </c>
      <c r="V6" s="76" t="e">
        <f ca="1">SUM(V4:V5)</f>
        <v>#N/A</v>
      </c>
      <c r="W6" s="76" t="e">
        <f ca="1">SUM(W4:W5)</f>
        <v>#N/A</v>
      </c>
      <c r="X6" s="76" t="e">
        <f ca="1">SUM(X4:X5)</f>
        <v>#N/A</v>
      </c>
      <c r="Y6" s="76" t="e">
        <f ca="1">SUM(Y4:Y5)</f>
        <v>#N/A</v>
      </c>
      <c r="Z6" s="77" t="e">
        <f ca="1">SUM(Z4:Z5)</f>
        <v>#N/A</v>
      </c>
    </row>
    <row r="7" spans="1:26" ht="15.5" thickBot="1" x14ac:dyDescent="0.35">
      <c r="N7" s="45"/>
    </row>
    <row r="8" spans="1:26" x14ac:dyDescent="0.3">
      <c r="A8" s="9" t="s">
        <v>8</v>
      </c>
      <c r="B8" s="10">
        <f>VLOOKUP(A8,TeamLookup,2,FALSE)</f>
        <v>0</v>
      </c>
      <c r="C8" s="31" t="str">
        <f t="shared" ref="C8:L8" si="3">$A8&amp;"."&amp;TEXT(C$1,"00")</f>
        <v>B.01</v>
      </c>
      <c r="D8" s="32" t="str">
        <f t="shared" si="3"/>
        <v>B.02</v>
      </c>
      <c r="E8" s="32" t="str">
        <f t="shared" si="3"/>
        <v>B.03</v>
      </c>
      <c r="F8" s="32" t="str">
        <f t="shared" si="3"/>
        <v>B.04</v>
      </c>
      <c r="G8" s="32" t="str">
        <f t="shared" si="3"/>
        <v>B.05</v>
      </c>
      <c r="H8" s="32" t="str">
        <f t="shared" si="3"/>
        <v>B.06</v>
      </c>
      <c r="I8" s="32" t="str">
        <f t="shared" si="3"/>
        <v>B.07</v>
      </c>
      <c r="J8" s="32" t="str">
        <f t="shared" si="3"/>
        <v>B.08</v>
      </c>
      <c r="K8" s="32" t="str">
        <f t="shared" si="3"/>
        <v>B.09</v>
      </c>
      <c r="L8" s="32" t="str">
        <f t="shared" si="3"/>
        <v>B.10</v>
      </c>
      <c r="M8" s="33" t="s">
        <v>21</v>
      </c>
      <c r="N8" s="34" t="s">
        <v>28</v>
      </c>
      <c r="O8" s="9"/>
      <c r="P8" s="68" t="str">
        <f t="shared" ref="P8:Y8" si="4">$A8&amp;"."&amp;TEXT(P$1,"00")</f>
        <v>B.01</v>
      </c>
      <c r="Q8" s="69" t="str">
        <f t="shared" si="4"/>
        <v>B.02</v>
      </c>
      <c r="R8" s="69" t="str">
        <f t="shared" si="4"/>
        <v>B.03</v>
      </c>
      <c r="S8" s="69" t="str">
        <f t="shared" si="4"/>
        <v>B.04</v>
      </c>
      <c r="T8" s="69" t="str">
        <f t="shared" si="4"/>
        <v>B.05</v>
      </c>
      <c r="U8" s="69" t="str">
        <f t="shared" si="4"/>
        <v>B.06</v>
      </c>
      <c r="V8" s="69" t="str">
        <f t="shared" si="4"/>
        <v>B.07</v>
      </c>
      <c r="W8" s="69" t="str">
        <f t="shared" si="4"/>
        <v>B.08</v>
      </c>
      <c r="X8" s="69" t="str">
        <f t="shared" si="4"/>
        <v>B.09</v>
      </c>
      <c r="Y8" s="69" t="str">
        <f t="shared" si="4"/>
        <v>B.10</v>
      </c>
      <c r="Z8" s="70" t="s">
        <v>21</v>
      </c>
    </row>
    <row r="9" spans="1:26" x14ac:dyDescent="0.3">
      <c r="B9" s="35">
        <v>1</v>
      </c>
      <c r="C9" s="36" t="str">
        <f t="shared" ref="C9:L10" ca="1" si="5">IF(ISNA(P9),"",P9)</f>
        <v/>
      </c>
      <c r="D9" s="37" t="str">
        <f t="shared" ca="1" si="5"/>
        <v/>
      </c>
      <c r="E9" s="37" t="str">
        <f t="shared" ca="1" si="5"/>
        <v/>
      </c>
      <c r="F9" s="37" t="str">
        <f t="shared" ca="1" si="5"/>
        <v/>
      </c>
      <c r="G9" s="37" t="str">
        <f t="shared" ca="1" si="5"/>
        <v/>
      </c>
      <c r="H9" s="37" t="str">
        <f t="shared" ca="1" si="5"/>
        <v/>
      </c>
      <c r="I9" s="37" t="str">
        <f t="shared" ca="1" si="5"/>
        <v/>
      </c>
      <c r="J9" s="37" t="str">
        <f t="shared" ca="1" si="5"/>
        <v/>
      </c>
      <c r="K9" s="37" t="str">
        <f t="shared" ca="1" si="5"/>
        <v/>
      </c>
      <c r="L9" s="37" t="str">
        <f t="shared" ca="1" si="5"/>
        <v/>
      </c>
      <c r="M9" s="127">
        <f ca="1">SUM(C9:L9)</f>
        <v>0</v>
      </c>
      <c r="N9" s="38"/>
      <c r="P9" s="71" t="e">
        <f ca="1">IF(ISNA(VLOOKUP(P8,OFFSET(Pairings!$D$2,($B9-1)*gamesPerRound,0,gamesPerRound,3),3,FALSE)),VLOOKUP(P8,OFFSET(Pairings!$E$2,($B9-1)*gamesPerRound,0,gamesPerRound,3),3,FALSE),VLOOKUP(P8,OFFSET(Pairings!$D$2,($B9-1)*gamesPerRound,0,gamesPerRound,3),3,FALSE))</f>
        <v>#N/A</v>
      </c>
      <c r="Q9" s="71" t="e">
        <f ca="1">IF(ISNA(VLOOKUP(Q8,OFFSET(Pairings!$D$2,($B9-1)*gamesPerRound,0,gamesPerRound,3),3,FALSE)),VLOOKUP(Q8,OFFSET(Pairings!$E$2,($B9-1)*gamesPerRound,0,gamesPerRound,3),3,FALSE),VLOOKUP(Q8,OFFSET(Pairings!$D$2,($B9-1)*gamesPerRound,0,gamesPerRound,3),3,FALSE))</f>
        <v>#N/A</v>
      </c>
      <c r="R9" s="71" t="e">
        <f ca="1">IF(ISNA(VLOOKUP(R8,OFFSET(Pairings!$D$2,($B9-1)*gamesPerRound,0,gamesPerRound,3),3,FALSE)),VLOOKUP(R8,OFFSET(Pairings!$E$2,($B9-1)*gamesPerRound,0,gamesPerRound,3),3,FALSE),VLOOKUP(R8,OFFSET(Pairings!$D$2,($B9-1)*gamesPerRound,0,gamesPerRound,3),3,FALSE))</f>
        <v>#N/A</v>
      </c>
      <c r="S9" s="71" t="e">
        <f ca="1">IF(ISNA(VLOOKUP(S8,OFFSET(Pairings!$D$2,($B9-1)*gamesPerRound,0,gamesPerRound,3),3,FALSE)),VLOOKUP(S8,OFFSET(Pairings!$E$2,($B9-1)*gamesPerRound,0,gamesPerRound,3),3,FALSE),VLOOKUP(S8,OFFSET(Pairings!$D$2,($B9-1)*gamesPerRound,0,gamesPerRound,3),3,FALSE))</f>
        <v>#N/A</v>
      </c>
      <c r="T9" s="71" t="e">
        <f ca="1">IF(ISNA(VLOOKUP(T8,OFFSET(Pairings!$D$2,($B9-1)*gamesPerRound,0,gamesPerRound,3),3,FALSE)),VLOOKUP(T8,OFFSET(Pairings!$E$2,($B9-1)*gamesPerRound,0,gamesPerRound,3),3,FALSE),VLOOKUP(T8,OFFSET(Pairings!$D$2,($B9-1)*gamesPerRound,0,gamesPerRound,3),3,FALSE))</f>
        <v>#N/A</v>
      </c>
      <c r="U9" s="71" t="e">
        <f ca="1">IF(ISNA(VLOOKUP(U8,OFFSET(Pairings!$D$2,($B9-1)*gamesPerRound,0,gamesPerRound,3),3,FALSE)),VLOOKUP(U8,OFFSET(Pairings!$E$2,($B9-1)*gamesPerRound,0,gamesPerRound,3),3,FALSE),VLOOKUP(U8,OFFSET(Pairings!$D$2,($B9-1)*gamesPerRound,0,gamesPerRound,3),3,FALSE))</f>
        <v>#N/A</v>
      </c>
      <c r="V9" s="71" t="e">
        <f ca="1">IF(ISNA(VLOOKUP(V8,OFFSET(Pairings!$D$2,($B9-1)*gamesPerRound,0,gamesPerRound,3),3,FALSE)),VLOOKUP(V8,OFFSET(Pairings!$E$2,($B9-1)*gamesPerRound,0,gamesPerRound,3),3,FALSE),VLOOKUP(V8,OFFSET(Pairings!$D$2,($B9-1)*gamesPerRound,0,gamesPerRound,3),3,FALSE))</f>
        <v>#N/A</v>
      </c>
      <c r="W9" s="71" t="e">
        <f ca="1">IF(ISNA(VLOOKUP(W8,OFFSET(Pairings!$D$2,($B9-1)*gamesPerRound,0,gamesPerRound,3),3,FALSE)),VLOOKUP(W8,OFFSET(Pairings!$E$2,($B9-1)*gamesPerRound,0,gamesPerRound,3),3,FALSE),VLOOKUP(W8,OFFSET(Pairings!$D$2,($B9-1)*gamesPerRound,0,gamesPerRound,3),3,FALSE))</f>
        <v>#N/A</v>
      </c>
      <c r="X9" s="71" t="e">
        <f ca="1">IF(ISNA(VLOOKUP(X8,OFFSET(Pairings!$D$2,($B9-1)*gamesPerRound,0,gamesPerRound,3),3,FALSE)),VLOOKUP(X8,OFFSET(Pairings!$E$2,($B9-1)*gamesPerRound,0,gamesPerRound,3),3,FALSE),VLOOKUP(X8,OFFSET(Pairings!$D$2,($B9-1)*gamesPerRound,0,gamesPerRound,3),3,FALSE))</f>
        <v>#N/A</v>
      </c>
      <c r="Y9" s="71" t="e">
        <f ca="1">IF(ISNA(VLOOKUP(Y8,OFFSET(Pairings!$D$2,($B9-1)*gamesPerRound,0,gamesPerRound,3),3,FALSE)),VLOOKUP(Y8,OFFSET(Pairings!$E$2,($B9-1)*gamesPerRound,0,gamesPerRound,3),3,FALSE),VLOOKUP(Y8,OFFSET(Pairings!$D$2,($B9-1)*gamesPerRound,0,gamesPerRound,3),3,FALSE))</f>
        <v>#N/A</v>
      </c>
      <c r="Z9" s="72" t="e">
        <f ca="1">SUM(P9:Y9)</f>
        <v>#N/A</v>
      </c>
    </row>
    <row r="10" spans="1:26" x14ac:dyDescent="0.3">
      <c r="B10" s="35">
        <v>2</v>
      </c>
      <c r="C10" s="39" t="str">
        <f t="shared" ca="1" si="5"/>
        <v/>
      </c>
      <c r="D10" s="26" t="str">
        <f t="shared" ca="1" si="5"/>
        <v/>
      </c>
      <c r="E10" s="26" t="str">
        <f t="shared" ca="1" si="5"/>
        <v/>
      </c>
      <c r="F10" s="26" t="str">
        <f t="shared" ca="1" si="5"/>
        <v/>
      </c>
      <c r="G10" s="26" t="str">
        <f t="shared" ca="1" si="5"/>
        <v/>
      </c>
      <c r="H10" s="26" t="str">
        <f t="shared" ca="1" si="5"/>
        <v/>
      </c>
      <c r="I10" s="26" t="str">
        <f t="shared" ca="1" si="5"/>
        <v/>
      </c>
      <c r="J10" s="26" t="str">
        <f t="shared" ca="1" si="5"/>
        <v/>
      </c>
      <c r="K10" s="26" t="str">
        <f t="shared" ca="1" si="5"/>
        <v/>
      </c>
      <c r="L10" s="26" t="str">
        <f t="shared" ca="1" si="5"/>
        <v/>
      </c>
      <c r="M10" s="128">
        <f ca="1">SUM(C10:L10)</f>
        <v>0</v>
      </c>
      <c r="N10" s="38"/>
      <c r="P10" s="73" t="e">
        <f ca="1">IF(ISNA(VLOOKUP(P8,OFFSET(Pairings!$D$2,($B10-1)*gamesPerRound,0,gamesPerRound,3),3,FALSE)),VLOOKUP(P8,OFFSET(Pairings!$E$2,($B10-1)*gamesPerRound,0,gamesPerRound,3),3,FALSE),VLOOKUP(P8,OFFSET(Pairings!$D$2,($B10-1)*gamesPerRound,0,gamesPerRound,3),3,FALSE))</f>
        <v>#N/A</v>
      </c>
      <c r="Q10" s="74" t="e">
        <f ca="1">IF(ISNA(VLOOKUP(Q8,OFFSET(Pairings!$D$2,($B10-1)*gamesPerRound,0,gamesPerRound,3),3,FALSE)),VLOOKUP(Q8,OFFSET(Pairings!$E$2,($B10-1)*gamesPerRound,0,gamesPerRound,3),3,FALSE),VLOOKUP(Q8,OFFSET(Pairings!$D$2,($B10-1)*gamesPerRound,0,gamesPerRound,3),3,FALSE))</f>
        <v>#N/A</v>
      </c>
      <c r="R10" s="74" t="e">
        <f ca="1">IF(ISNA(VLOOKUP(R8,OFFSET(Pairings!$D$2,($B10-1)*gamesPerRound,0,gamesPerRound,3),3,FALSE)),VLOOKUP(R8,OFFSET(Pairings!$E$2,($B10-1)*gamesPerRound,0,gamesPerRound,3),3,FALSE),VLOOKUP(R8,OFFSET(Pairings!$D$2,($B10-1)*gamesPerRound,0,gamesPerRound,3),3,FALSE))</f>
        <v>#N/A</v>
      </c>
      <c r="S10" s="74" t="e">
        <f ca="1">IF(ISNA(VLOOKUP(S8,OFFSET(Pairings!$D$2,($B10-1)*gamesPerRound,0,gamesPerRound,3),3,FALSE)),VLOOKUP(S8,OFFSET(Pairings!$E$2,($B10-1)*gamesPerRound,0,gamesPerRound,3),3,FALSE),VLOOKUP(S8,OFFSET(Pairings!$D$2,($B10-1)*gamesPerRound,0,gamesPerRound,3),3,FALSE))</f>
        <v>#N/A</v>
      </c>
      <c r="T10" s="74" t="e">
        <f ca="1">IF(ISNA(VLOOKUP(T8,OFFSET(Pairings!$D$2,($B10-1)*gamesPerRound,0,gamesPerRound,3),3,FALSE)),VLOOKUP(T8,OFFSET(Pairings!$E$2,($B10-1)*gamesPerRound,0,gamesPerRound,3),3,FALSE),VLOOKUP(T8,OFFSET(Pairings!$D$2,($B10-1)*gamesPerRound,0,gamesPerRound,3),3,FALSE))</f>
        <v>#N/A</v>
      </c>
      <c r="U10" s="74" t="e">
        <f ca="1">IF(ISNA(VLOOKUP(U8,OFFSET(Pairings!$D$2,($B10-1)*gamesPerRound,0,gamesPerRound,3),3,FALSE)),VLOOKUP(U8,OFFSET(Pairings!$E$2,($B10-1)*gamesPerRound,0,gamesPerRound,3),3,FALSE),VLOOKUP(U8,OFFSET(Pairings!$D$2,($B10-1)*gamesPerRound,0,gamesPerRound,3),3,FALSE))</f>
        <v>#N/A</v>
      </c>
      <c r="V10" s="74" t="e">
        <f ca="1">IF(ISNA(VLOOKUP(V8,OFFSET(Pairings!$D$2,($B10-1)*gamesPerRound,0,gamesPerRound,3),3,FALSE)),VLOOKUP(V8,OFFSET(Pairings!$E$2,($B10-1)*gamesPerRound,0,gamesPerRound,3),3,FALSE),VLOOKUP(V8,OFFSET(Pairings!$D$2,($B10-1)*gamesPerRound,0,gamesPerRound,3),3,FALSE))</f>
        <v>#N/A</v>
      </c>
      <c r="W10" s="74" t="e">
        <f ca="1">IF(ISNA(VLOOKUP(W8,OFFSET(Pairings!$D$2,($B10-1)*gamesPerRound,0,gamesPerRound,3),3,FALSE)),VLOOKUP(W8,OFFSET(Pairings!$E$2,($B10-1)*gamesPerRound,0,gamesPerRound,3),3,FALSE),VLOOKUP(W8,OFFSET(Pairings!$D$2,($B10-1)*gamesPerRound,0,gamesPerRound,3),3,FALSE))</f>
        <v>#N/A</v>
      </c>
      <c r="X10" s="74" t="e">
        <f ca="1">IF(ISNA(VLOOKUP(X8,OFFSET(Pairings!$D$2,($B10-1)*gamesPerRound,0,gamesPerRound,3),3,FALSE)),VLOOKUP(X8,OFFSET(Pairings!$E$2,($B10-1)*gamesPerRound,0,gamesPerRound,3),3,FALSE),VLOOKUP(X8,OFFSET(Pairings!$D$2,($B10-1)*gamesPerRound,0,gamesPerRound,3),3,FALSE))</f>
        <v>#N/A</v>
      </c>
      <c r="Y10" s="74" t="e">
        <f ca="1">IF(ISNA(VLOOKUP(Y8,OFFSET(Pairings!$D$2,($B10-1)*gamesPerRound,0,gamesPerRound,3),3,FALSE)),VLOOKUP(Y8,OFFSET(Pairings!$E$2,($B10-1)*gamesPerRound,0,gamesPerRound,3),3,FALSE),VLOOKUP(Y8,OFFSET(Pairings!$D$2,($B10-1)*gamesPerRound,0,gamesPerRound,3),3,FALSE))</f>
        <v>#N/A</v>
      </c>
      <c r="Z10" s="72" t="e">
        <f ca="1">SUM(P10:Y10)</f>
        <v>#N/A</v>
      </c>
    </row>
    <row r="11" spans="1:26" ht="15.5" thickBot="1" x14ac:dyDescent="0.35">
      <c r="B11" s="40" t="s">
        <v>21</v>
      </c>
      <c r="C11" s="41">
        <f ca="1">SUM(C9:C10)</f>
        <v>0</v>
      </c>
      <c r="D11" s="42">
        <f ca="1">SUM(D9:D10)</f>
        <v>0</v>
      </c>
      <c r="E11" s="42">
        <f ca="1">SUM(E9:E10)</f>
        <v>0</v>
      </c>
      <c r="F11" s="42">
        <f ca="1">SUM(F9:F10)</f>
        <v>0</v>
      </c>
      <c r="G11" s="42">
        <f ca="1">SUM(G9:G10)</f>
        <v>0</v>
      </c>
      <c r="H11" s="42">
        <f ca="1">SUM(H9:H10)</f>
        <v>0</v>
      </c>
      <c r="I11" s="42">
        <f ca="1">SUM(I9:I10)</f>
        <v>0</v>
      </c>
      <c r="J11" s="42">
        <f ca="1">SUM(J9:J10)</f>
        <v>0</v>
      </c>
      <c r="K11" s="42">
        <f ca="1">SUM(K9:K10)</f>
        <v>0</v>
      </c>
      <c r="L11" s="42">
        <f ca="1">SUM(L9:L10)</f>
        <v>0</v>
      </c>
      <c r="M11" s="43">
        <f ca="1">SUM(M9:M10)</f>
        <v>0</v>
      </c>
      <c r="N11" s="44">
        <f ca="1">VLOOKUP(A8,OFFSET(Teams!$B$1,1,0,teams,4),4,FALSE)</f>
        <v>1</v>
      </c>
      <c r="P11" s="75" t="e">
        <f ca="1">SUM(P9:P10)</f>
        <v>#N/A</v>
      </c>
      <c r="Q11" s="76" t="e">
        <f ca="1">SUM(Q9:Q10)</f>
        <v>#N/A</v>
      </c>
      <c r="R11" s="76" t="e">
        <f ca="1">SUM(R9:R10)</f>
        <v>#N/A</v>
      </c>
      <c r="S11" s="76" t="e">
        <f ca="1">SUM(S9:S10)</f>
        <v>#N/A</v>
      </c>
      <c r="T11" s="76" t="e">
        <f ca="1">SUM(T9:T10)</f>
        <v>#N/A</v>
      </c>
      <c r="U11" s="76" t="e">
        <f ca="1">SUM(U9:U10)</f>
        <v>#N/A</v>
      </c>
      <c r="V11" s="76" t="e">
        <f ca="1">SUM(V9:V10)</f>
        <v>#N/A</v>
      </c>
      <c r="W11" s="76" t="e">
        <f ca="1">SUM(W9:W10)</f>
        <v>#N/A</v>
      </c>
      <c r="X11" s="76" t="e">
        <f ca="1">SUM(X9:X10)</f>
        <v>#N/A</v>
      </c>
      <c r="Y11" s="76" t="e">
        <f ca="1">SUM(Y9:Y10)</f>
        <v>#N/A</v>
      </c>
      <c r="Z11" s="77" t="e">
        <f ca="1">SUM(Z9:Z10)</f>
        <v>#N/A</v>
      </c>
    </row>
    <row r="12" spans="1:26" ht="15.5" thickBot="1" x14ac:dyDescent="0.35">
      <c r="N12" s="45"/>
    </row>
    <row r="13" spans="1:26" x14ac:dyDescent="0.3">
      <c r="A13" s="9" t="s">
        <v>9</v>
      </c>
      <c r="B13" s="10">
        <f>VLOOKUP(A13,TeamLookup,2,FALSE)</f>
        <v>0</v>
      </c>
      <c r="C13" s="31" t="str">
        <f t="shared" ref="C13:L13" si="6">$A13&amp;"."&amp;TEXT(C$1,"00")</f>
        <v>C.01</v>
      </c>
      <c r="D13" s="32" t="str">
        <f t="shared" si="6"/>
        <v>C.02</v>
      </c>
      <c r="E13" s="32" t="str">
        <f t="shared" si="6"/>
        <v>C.03</v>
      </c>
      <c r="F13" s="32" t="str">
        <f t="shared" si="6"/>
        <v>C.04</v>
      </c>
      <c r="G13" s="32" t="str">
        <f t="shared" si="6"/>
        <v>C.05</v>
      </c>
      <c r="H13" s="32" t="str">
        <f t="shared" si="6"/>
        <v>C.06</v>
      </c>
      <c r="I13" s="32" t="str">
        <f t="shared" si="6"/>
        <v>C.07</v>
      </c>
      <c r="J13" s="32" t="str">
        <f t="shared" si="6"/>
        <v>C.08</v>
      </c>
      <c r="K13" s="32" t="str">
        <f t="shared" si="6"/>
        <v>C.09</v>
      </c>
      <c r="L13" s="32" t="str">
        <f t="shared" si="6"/>
        <v>C.10</v>
      </c>
      <c r="M13" s="33" t="s">
        <v>21</v>
      </c>
      <c r="N13" s="34" t="s">
        <v>28</v>
      </c>
      <c r="O13" s="9"/>
      <c r="P13" s="68" t="str">
        <f t="shared" ref="P13:Y13" si="7">$A13&amp;"."&amp;TEXT(P$1,"00")</f>
        <v>C.01</v>
      </c>
      <c r="Q13" s="69" t="str">
        <f t="shared" si="7"/>
        <v>C.02</v>
      </c>
      <c r="R13" s="69" t="str">
        <f t="shared" si="7"/>
        <v>C.03</v>
      </c>
      <c r="S13" s="69" t="str">
        <f t="shared" si="7"/>
        <v>C.04</v>
      </c>
      <c r="T13" s="69" t="str">
        <f t="shared" si="7"/>
        <v>C.05</v>
      </c>
      <c r="U13" s="69" t="str">
        <f t="shared" si="7"/>
        <v>C.06</v>
      </c>
      <c r="V13" s="69" t="str">
        <f t="shared" si="7"/>
        <v>C.07</v>
      </c>
      <c r="W13" s="69" t="str">
        <f t="shared" si="7"/>
        <v>C.08</v>
      </c>
      <c r="X13" s="69" t="str">
        <f t="shared" si="7"/>
        <v>C.09</v>
      </c>
      <c r="Y13" s="69" t="str">
        <f t="shared" si="7"/>
        <v>C.10</v>
      </c>
      <c r="Z13" s="70" t="s">
        <v>21</v>
      </c>
    </row>
    <row r="14" spans="1:26" x14ac:dyDescent="0.3">
      <c r="B14" s="35">
        <v>1</v>
      </c>
      <c r="C14" s="36" t="str">
        <f t="shared" ref="C14:L15" ca="1" si="8">IF(ISNA(P14),"",P14)</f>
        <v/>
      </c>
      <c r="D14" s="37" t="str">
        <f t="shared" ca="1" si="8"/>
        <v/>
      </c>
      <c r="E14" s="37" t="str">
        <f t="shared" ca="1" si="8"/>
        <v/>
      </c>
      <c r="F14" s="37" t="str">
        <f t="shared" ca="1" si="8"/>
        <v/>
      </c>
      <c r="G14" s="37" t="str">
        <f t="shared" ca="1" si="8"/>
        <v/>
      </c>
      <c r="H14" s="37" t="str">
        <f t="shared" ca="1" si="8"/>
        <v/>
      </c>
      <c r="I14" s="37" t="str">
        <f t="shared" ca="1" si="8"/>
        <v/>
      </c>
      <c r="J14" s="37" t="str">
        <f t="shared" ca="1" si="8"/>
        <v/>
      </c>
      <c r="K14" s="37" t="str">
        <f t="shared" ca="1" si="8"/>
        <v/>
      </c>
      <c r="L14" s="37" t="str">
        <f t="shared" ca="1" si="8"/>
        <v/>
      </c>
      <c r="M14" s="127">
        <f ca="1">SUM(C14:L14)</f>
        <v>0</v>
      </c>
      <c r="N14" s="38"/>
      <c r="P14" s="71" t="e">
        <f ca="1">IF(ISNA(VLOOKUP(P13,OFFSET(Pairings!$D$2,($B14-1)*gamesPerRound,0,gamesPerRound,3),3,FALSE)),VLOOKUP(P13,OFFSET(Pairings!$E$2,($B14-1)*gamesPerRound,0,gamesPerRound,3),3,FALSE),VLOOKUP(P13,OFFSET(Pairings!$D$2,($B14-1)*gamesPerRound,0,gamesPerRound,3),3,FALSE))</f>
        <v>#N/A</v>
      </c>
      <c r="Q14" s="71" t="e">
        <f ca="1">IF(ISNA(VLOOKUP(Q13,OFFSET(Pairings!$D$2,($B14-1)*gamesPerRound,0,gamesPerRound,3),3,FALSE)),VLOOKUP(Q13,OFFSET(Pairings!$E$2,($B14-1)*gamesPerRound,0,gamesPerRound,3),3,FALSE),VLOOKUP(Q13,OFFSET(Pairings!$D$2,($B14-1)*gamesPerRound,0,gamesPerRound,3),3,FALSE))</f>
        <v>#N/A</v>
      </c>
      <c r="R14" s="71" t="e">
        <f ca="1">IF(ISNA(VLOOKUP(R13,OFFSET(Pairings!$D$2,($B14-1)*gamesPerRound,0,gamesPerRound,3),3,FALSE)),VLOOKUP(R13,OFFSET(Pairings!$E$2,($B14-1)*gamesPerRound,0,gamesPerRound,3),3,FALSE),VLOOKUP(R13,OFFSET(Pairings!$D$2,($B14-1)*gamesPerRound,0,gamesPerRound,3),3,FALSE))</f>
        <v>#N/A</v>
      </c>
      <c r="S14" s="71" t="e">
        <f ca="1">IF(ISNA(VLOOKUP(S13,OFFSET(Pairings!$D$2,($B14-1)*gamesPerRound,0,gamesPerRound,3),3,FALSE)),VLOOKUP(S13,OFFSET(Pairings!$E$2,($B14-1)*gamesPerRound,0,gamesPerRound,3),3,FALSE),VLOOKUP(S13,OFFSET(Pairings!$D$2,($B14-1)*gamesPerRound,0,gamesPerRound,3),3,FALSE))</f>
        <v>#N/A</v>
      </c>
      <c r="T14" s="71" t="e">
        <f ca="1">IF(ISNA(VLOOKUP(T13,OFFSET(Pairings!$D$2,($B14-1)*gamesPerRound,0,gamesPerRound,3),3,FALSE)),VLOOKUP(T13,OFFSET(Pairings!$E$2,($B14-1)*gamesPerRound,0,gamesPerRound,3),3,FALSE),VLOOKUP(T13,OFFSET(Pairings!$D$2,($B14-1)*gamesPerRound,0,gamesPerRound,3),3,FALSE))</f>
        <v>#N/A</v>
      </c>
      <c r="U14" s="71" t="e">
        <f ca="1">IF(ISNA(VLOOKUP(U13,OFFSET(Pairings!$D$2,($B14-1)*gamesPerRound,0,gamesPerRound,3),3,FALSE)),VLOOKUP(U13,OFFSET(Pairings!$E$2,($B14-1)*gamesPerRound,0,gamesPerRound,3),3,FALSE),VLOOKUP(U13,OFFSET(Pairings!$D$2,($B14-1)*gamesPerRound,0,gamesPerRound,3),3,FALSE))</f>
        <v>#N/A</v>
      </c>
      <c r="V14" s="71" t="e">
        <f ca="1">IF(ISNA(VLOOKUP(V13,OFFSET(Pairings!$D$2,($B14-1)*gamesPerRound,0,gamesPerRound,3),3,FALSE)),VLOOKUP(V13,OFFSET(Pairings!$E$2,($B14-1)*gamesPerRound,0,gamesPerRound,3),3,FALSE),VLOOKUP(V13,OFFSET(Pairings!$D$2,($B14-1)*gamesPerRound,0,gamesPerRound,3),3,FALSE))</f>
        <v>#N/A</v>
      </c>
      <c r="W14" s="71" t="e">
        <f ca="1">IF(ISNA(VLOOKUP(W13,OFFSET(Pairings!$D$2,($B14-1)*gamesPerRound,0,gamesPerRound,3),3,FALSE)),VLOOKUP(W13,OFFSET(Pairings!$E$2,($B14-1)*gamesPerRound,0,gamesPerRound,3),3,FALSE),VLOOKUP(W13,OFFSET(Pairings!$D$2,($B14-1)*gamesPerRound,0,gamesPerRound,3),3,FALSE))</f>
        <v>#N/A</v>
      </c>
      <c r="X14" s="71" t="e">
        <f ca="1">IF(ISNA(VLOOKUP(X13,OFFSET(Pairings!$D$2,($B14-1)*gamesPerRound,0,gamesPerRound,3),3,FALSE)),VLOOKUP(X13,OFFSET(Pairings!$E$2,($B14-1)*gamesPerRound,0,gamesPerRound,3),3,FALSE),VLOOKUP(X13,OFFSET(Pairings!$D$2,($B14-1)*gamesPerRound,0,gamesPerRound,3),3,FALSE))</f>
        <v>#N/A</v>
      </c>
      <c r="Y14" s="71" t="e">
        <f ca="1">IF(ISNA(VLOOKUP(Y13,OFFSET(Pairings!$D$2,($B14-1)*gamesPerRound,0,gamesPerRound,3),3,FALSE)),VLOOKUP(Y13,OFFSET(Pairings!$E$2,($B14-1)*gamesPerRound,0,gamesPerRound,3),3,FALSE),VLOOKUP(Y13,OFFSET(Pairings!$D$2,($B14-1)*gamesPerRound,0,gamesPerRound,3),3,FALSE))</f>
        <v>#N/A</v>
      </c>
      <c r="Z14" s="72" t="e">
        <f ca="1">SUM(P14:Y14)</f>
        <v>#N/A</v>
      </c>
    </row>
    <row r="15" spans="1:26" x14ac:dyDescent="0.3">
      <c r="B15" s="35">
        <v>2</v>
      </c>
      <c r="C15" s="39" t="str">
        <f t="shared" ca="1" si="8"/>
        <v/>
      </c>
      <c r="D15" s="26" t="str">
        <f t="shared" ca="1" si="8"/>
        <v/>
      </c>
      <c r="E15" s="26" t="str">
        <f t="shared" ca="1" si="8"/>
        <v/>
      </c>
      <c r="F15" s="26" t="str">
        <f t="shared" ca="1" si="8"/>
        <v/>
      </c>
      <c r="G15" s="26" t="str">
        <f t="shared" ca="1" si="8"/>
        <v/>
      </c>
      <c r="H15" s="26" t="str">
        <f t="shared" ca="1" si="8"/>
        <v/>
      </c>
      <c r="I15" s="26" t="str">
        <f t="shared" ca="1" si="8"/>
        <v/>
      </c>
      <c r="J15" s="26" t="str">
        <f t="shared" ca="1" si="8"/>
        <v/>
      </c>
      <c r="K15" s="26" t="str">
        <f t="shared" ca="1" si="8"/>
        <v/>
      </c>
      <c r="L15" s="26" t="str">
        <f t="shared" ca="1" si="8"/>
        <v/>
      </c>
      <c r="M15" s="128">
        <f ca="1">SUM(C15:L15)</f>
        <v>0</v>
      </c>
      <c r="N15" s="38"/>
      <c r="P15" s="73" t="e">
        <f ca="1">IF(ISNA(VLOOKUP(P13,OFFSET(Pairings!$D$2,($B15-1)*gamesPerRound,0,gamesPerRound,3),3,FALSE)),VLOOKUP(P13,OFFSET(Pairings!$E$2,($B15-1)*gamesPerRound,0,gamesPerRound,3),3,FALSE),VLOOKUP(P13,OFFSET(Pairings!$D$2,($B15-1)*gamesPerRound,0,gamesPerRound,3),3,FALSE))</f>
        <v>#N/A</v>
      </c>
      <c r="Q15" s="74" t="e">
        <f ca="1">IF(ISNA(VLOOKUP(Q13,OFFSET(Pairings!$D$2,($B15-1)*gamesPerRound,0,gamesPerRound,3),3,FALSE)),VLOOKUP(Q13,OFFSET(Pairings!$E$2,($B15-1)*gamesPerRound,0,gamesPerRound,3),3,FALSE),VLOOKUP(Q13,OFFSET(Pairings!$D$2,($B15-1)*gamesPerRound,0,gamesPerRound,3),3,FALSE))</f>
        <v>#N/A</v>
      </c>
      <c r="R15" s="74" t="e">
        <f ca="1">IF(ISNA(VLOOKUP(R13,OFFSET(Pairings!$D$2,($B15-1)*gamesPerRound,0,gamesPerRound,3),3,FALSE)),VLOOKUP(R13,OFFSET(Pairings!$E$2,($B15-1)*gamesPerRound,0,gamesPerRound,3),3,FALSE),VLOOKUP(R13,OFFSET(Pairings!$D$2,($B15-1)*gamesPerRound,0,gamesPerRound,3),3,FALSE))</f>
        <v>#N/A</v>
      </c>
      <c r="S15" s="74" t="e">
        <f ca="1">IF(ISNA(VLOOKUP(S13,OFFSET(Pairings!$D$2,($B15-1)*gamesPerRound,0,gamesPerRound,3),3,FALSE)),VLOOKUP(S13,OFFSET(Pairings!$E$2,($B15-1)*gamesPerRound,0,gamesPerRound,3),3,FALSE),VLOOKUP(S13,OFFSET(Pairings!$D$2,($B15-1)*gamesPerRound,0,gamesPerRound,3),3,FALSE))</f>
        <v>#N/A</v>
      </c>
      <c r="T15" s="74" t="e">
        <f ca="1">IF(ISNA(VLOOKUP(T13,OFFSET(Pairings!$D$2,($B15-1)*gamesPerRound,0,gamesPerRound,3),3,FALSE)),VLOOKUP(T13,OFFSET(Pairings!$E$2,($B15-1)*gamesPerRound,0,gamesPerRound,3),3,FALSE),VLOOKUP(T13,OFFSET(Pairings!$D$2,($B15-1)*gamesPerRound,0,gamesPerRound,3),3,FALSE))</f>
        <v>#N/A</v>
      </c>
      <c r="U15" s="74" t="e">
        <f ca="1">IF(ISNA(VLOOKUP(U13,OFFSET(Pairings!$D$2,($B15-1)*gamesPerRound,0,gamesPerRound,3),3,FALSE)),VLOOKUP(U13,OFFSET(Pairings!$E$2,($B15-1)*gamesPerRound,0,gamesPerRound,3),3,FALSE),VLOOKUP(U13,OFFSET(Pairings!$D$2,($B15-1)*gamesPerRound,0,gamesPerRound,3),3,FALSE))</f>
        <v>#N/A</v>
      </c>
      <c r="V15" s="74" t="e">
        <f ca="1">IF(ISNA(VLOOKUP(V13,OFFSET(Pairings!$D$2,($B15-1)*gamesPerRound,0,gamesPerRound,3),3,FALSE)),VLOOKUP(V13,OFFSET(Pairings!$E$2,($B15-1)*gamesPerRound,0,gamesPerRound,3),3,FALSE),VLOOKUP(V13,OFFSET(Pairings!$D$2,($B15-1)*gamesPerRound,0,gamesPerRound,3),3,FALSE))</f>
        <v>#N/A</v>
      </c>
      <c r="W15" s="74" t="e">
        <f ca="1">IF(ISNA(VLOOKUP(W13,OFFSET(Pairings!$D$2,($B15-1)*gamesPerRound,0,gamesPerRound,3),3,FALSE)),VLOOKUP(W13,OFFSET(Pairings!$E$2,($B15-1)*gamesPerRound,0,gamesPerRound,3),3,FALSE),VLOOKUP(W13,OFFSET(Pairings!$D$2,($B15-1)*gamesPerRound,0,gamesPerRound,3),3,FALSE))</f>
        <v>#N/A</v>
      </c>
      <c r="X15" s="74" t="e">
        <f ca="1">IF(ISNA(VLOOKUP(X13,OFFSET(Pairings!$D$2,($B15-1)*gamesPerRound,0,gamesPerRound,3),3,FALSE)),VLOOKUP(X13,OFFSET(Pairings!$E$2,($B15-1)*gamesPerRound,0,gamesPerRound,3),3,FALSE),VLOOKUP(X13,OFFSET(Pairings!$D$2,($B15-1)*gamesPerRound,0,gamesPerRound,3),3,FALSE))</f>
        <v>#N/A</v>
      </c>
      <c r="Y15" s="74" t="e">
        <f ca="1">IF(ISNA(VLOOKUP(Y13,OFFSET(Pairings!$D$2,($B15-1)*gamesPerRound,0,gamesPerRound,3),3,FALSE)),VLOOKUP(Y13,OFFSET(Pairings!$E$2,($B15-1)*gamesPerRound,0,gamesPerRound,3),3,FALSE),VLOOKUP(Y13,OFFSET(Pairings!$D$2,($B15-1)*gamesPerRound,0,gamesPerRound,3),3,FALSE))</f>
        <v>#N/A</v>
      </c>
      <c r="Z15" s="72" t="e">
        <f ca="1">SUM(P15:Y15)</f>
        <v>#N/A</v>
      </c>
    </row>
    <row r="16" spans="1:26" ht="15.5" thickBot="1" x14ac:dyDescent="0.35">
      <c r="B16" s="40" t="s">
        <v>21</v>
      </c>
      <c r="C16" s="41">
        <f ca="1">SUM(C14:C15)</f>
        <v>0</v>
      </c>
      <c r="D16" s="42">
        <f ca="1">SUM(D14:D15)</f>
        <v>0</v>
      </c>
      <c r="E16" s="42">
        <f ca="1">SUM(E14:E15)</f>
        <v>0</v>
      </c>
      <c r="F16" s="42">
        <f ca="1">SUM(F14:F15)</f>
        <v>0</v>
      </c>
      <c r="G16" s="42">
        <f ca="1">SUM(G14:G15)</f>
        <v>0</v>
      </c>
      <c r="H16" s="42">
        <f ca="1">SUM(H14:H15)</f>
        <v>0</v>
      </c>
      <c r="I16" s="42">
        <f ca="1">SUM(I14:I15)</f>
        <v>0</v>
      </c>
      <c r="J16" s="42">
        <f ca="1">SUM(J14:J15)</f>
        <v>0</v>
      </c>
      <c r="K16" s="42">
        <f ca="1">SUM(K14:K15)</f>
        <v>0</v>
      </c>
      <c r="L16" s="42">
        <f ca="1">SUM(L14:L15)</f>
        <v>0</v>
      </c>
      <c r="M16" s="43">
        <f ca="1">SUM(M14:M15)</f>
        <v>0</v>
      </c>
      <c r="N16" s="44">
        <f ca="1">VLOOKUP(A13,OFFSET(Teams!$B$1,1,0,teams,4),4,FALSE)</f>
        <v>1</v>
      </c>
      <c r="P16" s="75" t="e">
        <f ca="1">SUM(P14:P15)</f>
        <v>#N/A</v>
      </c>
      <c r="Q16" s="76" t="e">
        <f ca="1">SUM(Q14:Q15)</f>
        <v>#N/A</v>
      </c>
      <c r="R16" s="76" t="e">
        <f ca="1">SUM(R14:R15)</f>
        <v>#N/A</v>
      </c>
      <c r="S16" s="76" t="e">
        <f ca="1">SUM(S14:S15)</f>
        <v>#N/A</v>
      </c>
      <c r="T16" s="76" t="e">
        <f ca="1">SUM(T14:T15)</f>
        <v>#N/A</v>
      </c>
      <c r="U16" s="76" t="e">
        <f ca="1">SUM(U14:U15)</f>
        <v>#N/A</v>
      </c>
      <c r="V16" s="76" t="e">
        <f ca="1">SUM(V14:V15)</f>
        <v>#N/A</v>
      </c>
      <c r="W16" s="76" t="e">
        <f ca="1">SUM(W14:W15)</f>
        <v>#N/A</v>
      </c>
      <c r="X16" s="76" t="e">
        <f ca="1">SUM(X14:X15)</f>
        <v>#N/A</v>
      </c>
      <c r="Y16" s="76" t="e">
        <f ca="1">SUM(Y14:Y15)</f>
        <v>#N/A</v>
      </c>
      <c r="Z16" s="77" t="e">
        <f ca="1">SUM(Z14:Z15)</f>
        <v>#N/A</v>
      </c>
    </row>
    <row r="17" spans="1:26" ht="15.5" thickBot="1" x14ac:dyDescent="0.35">
      <c r="N17" s="45"/>
    </row>
    <row r="18" spans="1:26" x14ac:dyDescent="0.3">
      <c r="A18" s="9" t="s">
        <v>10</v>
      </c>
      <c r="B18" s="10">
        <f>VLOOKUP(A18,TeamLookup,2,FALSE)</f>
        <v>0</v>
      </c>
      <c r="C18" s="31" t="str">
        <f t="shared" ref="C18:L18" si="9">$A18&amp;"."&amp;TEXT(C$1,"00")</f>
        <v>D.01</v>
      </c>
      <c r="D18" s="32" t="str">
        <f t="shared" si="9"/>
        <v>D.02</v>
      </c>
      <c r="E18" s="32" t="str">
        <f t="shared" si="9"/>
        <v>D.03</v>
      </c>
      <c r="F18" s="32" t="str">
        <f t="shared" si="9"/>
        <v>D.04</v>
      </c>
      <c r="G18" s="32" t="str">
        <f t="shared" si="9"/>
        <v>D.05</v>
      </c>
      <c r="H18" s="32" t="str">
        <f t="shared" si="9"/>
        <v>D.06</v>
      </c>
      <c r="I18" s="32" t="str">
        <f t="shared" si="9"/>
        <v>D.07</v>
      </c>
      <c r="J18" s="32" t="str">
        <f t="shared" si="9"/>
        <v>D.08</v>
      </c>
      <c r="K18" s="32" t="str">
        <f t="shared" si="9"/>
        <v>D.09</v>
      </c>
      <c r="L18" s="32" t="str">
        <f t="shared" si="9"/>
        <v>D.10</v>
      </c>
      <c r="M18" s="33" t="s">
        <v>21</v>
      </c>
      <c r="N18" s="34" t="s">
        <v>28</v>
      </c>
      <c r="O18" s="9"/>
      <c r="P18" s="68" t="str">
        <f t="shared" ref="P18:Y18" si="10">$A18&amp;"."&amp;TEXT(P$1,"00")</f>
        <v>D.01</v>
      </c>
      <c r="Q18" s="69" t="str">
        <f t="shared" si="10"/>
        <v>D.02</v>
      </c>
      <c r="R18" s="69" t="str">
        <f t="shared" si="10"/>
        <v>D.03</v>
      </c>
      <c r="S18" s="69" t="str">
        <f t="shared" si="10"/>
        <v>D.04</v>
      </c>
      <c r="T18" s="69" t="str">
        <f t="shared" si="10"/>
        <v>D.05</v>
      </c>
      <c r="U18" s="69" t="str">
        <f t="shared" si="10"/>
        <v>D.06</v>
      </c>
      <c r="V18" s="69" t="str">
        <f t="shared" si="10"/>
        <v>D.07</v>
      </c>
      <c r="W18" s="69" t="str">
        <f t="shared" si="10"/>
        <v>D.08</v>
      </c>
      <c r="X18" s="69" t="str">
        <f t="shared" si="10"/>
        <v>D.09</v>
      </c>
      <c r="Y18" s="69" t="str">
        <f t="shared" si="10"/>
        <v>D.10</v>
      </c>
      <c r="Z18" s="70" t="s">
        <v>21</v>
      </c>
    </row>
    <row r="19" spans="1:26" x14ac:dyDescent="0.3">
      <c r="B19" s="35">
        <v>1</v>
      </c>
      <c r="C19" s="36" t="str">
        <f t="shared" ref="C19:L20" ca="1" si="11">IF(ISNA(P19),"",P19)</f>
        <v/>
      </c>
      <c r="D19" s="37" t="str">
        <f t="shared" ca="1" si="11"/>
        <v/>
      </c>
      <c r="E19" s="37" t="str">
        <f t="shared" ca="1" si="11"/>
        <v/>
      </c>
      <c r="F19" s="37" t="str">
        <f t="shared" ca="1" si="11"/>
        <v/>
      </c>
      <c r="G19" s="37" t="str">
        <f t="shared" ca="1" si="11"/>
        <v/>
      </c>
      <c r="H19" s="37" t="str">
        <f t="shared" ca="1" si="11"/>
        <v/>
      </c>
      <c r="I19" s="37" t="str">
        <f t="shared" ca="1" si="11"/>
        <v/>
      </c>
      <c r="J19" s="37" t="str">
        <f t="shared" ca="1" si="11"/>
        <v/>
      </c>
      <c r="K19" s="37" t="str">
        <f t="shared" ca="1" si="11"/>
        <v/>
      </c>
      <c r="L19" s="37" t="str">
        <f t="shared" ca="1" si="11"/>
        <v/>
      </c>
      <c r="M19" s="127">
        <f ca="1">SUM(C19:L19)</f>
        <v>0</v>
      </c>
      <c r="N19" s="38"/>
      <c r="P19" s="71" t="e">
        <f ca="1">IF(ISNA(VLOOKUP(P18,OFFSET(Pairings!$D$2,($B19-1)*gamesPerRound,0,gamesPerRound,3),3,FALSE)),VLOOKUP(P18,OFFSET(Pairings!$E$2,($B19-1)*gamesPerRound,0,gamesPerRound,3),3,FALSE),VLOOKUP(P18,OFFSET(Pairings!$D$2,($B19-1)*gamesPerRound,0,gamesPerRound,3),3,FALSE))</f>
        <v>#N/A</v>
      </c>
      <c r="Q19" s="71" t="e">
        <f ca="1">IF(ISNA(VLOOKUP(Q18,OFFSET(Pairings!$D$2,($B19-1)*gamesPerRound,0,gamesPerRound,3),3,FALSE)),VLOOKUP(Q18,OFFSET(Pairings!$E$2,($B19-1)*gamesPerRound,0,gamesPerRound,3),3,FALSE),VLOOKUP(Q18,OFFSET(Pairings!$D$2,($B19-1)*gamesPerRound,0,gamesPerRound,3),3,FALSE))</f>
        <v>#N/A</v>
      </c>
      <c r="R19" s="71" t="e">
        <f ca="1">IF(ISNA(VLOOKUP(R18,OFFSET(Pairings!$D$2,($B19-1)*gamesPerRound,0,gamesPerRound,3),3,FALSE)),VLOOKUP(R18,OFFSET(Pairings!$E$2,($B19-1)*gamesPerRound,0,gamesPerRound,3),3,FALSE),VLOOKUP(R18,OFFSET(Pairings!$D$2,($B19-1)*gamesPerRound,0,gamesPerRound,3),3,FALSE))</f>
        <v>#N/A</v>
      </c>
      <c r="S19" s="71" t="e">
        <f ca="1">IF(ISNA(VLOOKUP(S18,OFFSET(Pairings!$D$2,($B19-1)*gamesPerRound,0,gamesPerRound,3),3,FALSE)),VLOOKUP(S18,OFFSET(Pairings!$E$2,($B19-1)*gamesPerRound,0,gamesPerRound,3),3,FALSE),VLOOKUP(S18,OFFSET(Pairings!$D$2,($B19-1)*gamesPerRound,0,gamesPerRound,3),3,FALSE))</f>
        <v>#N/A</v>
      </c>
      <c r="T19" s="71" t="e">
        <f ca="1">IF(ISNA(VLOOKUP(T18,OFFSET(Pairings!$D$2,($B19-1)*gamesPerRound,0,gamesPerRound,3),3,FALSE)),VLOOKUP(T18,OFFSET(Pairings!$E$2,($B19-1)*gamesPerRound,0,gamesPerRound,3),3,FALSE),VLOOKUP(T18,OFFSET(Pairings!$D$2,($B19-1)*gamesPerRound,0,gamesPerRound,3),3,FALSE))</f>
        <v>#N/A</v>
      </c>
      <c r="U19" s="71" t="e">
        <f ca="1">IF(ISNA(VLOOKUP(U18,OFFSET(Pairings!$D$2,($B19-1)*gamesPerRound,0,gamesPerRound,3),3,FALSE)),VLOOKUP(U18,OFFSET(Pairings!$E$2,($B19-1)*gamesPerRound,0,gamesPerRound,3),3,FALSE),VLOOKUP(U18,OFFSET(Pairings!$D$2,($B19-1)*gamesPerRound,0,gamesPerRound,3),3,FALSE))</f>
        <v>#N/A</v>
      </c>
      <c r="V19" s="71" t="e">
        <f ca="1">IF(ISNA(VLOOKUP(V18,OFFSET(Pairings!$D$2,($B19-1)*gamesPerRound,0,gamesPerRound,3),3,FALSE)),VLOOKUP(V18,OFFSET(Pairings!$E$2,($B19-1)*gamesPerRound,0,gamesPerRound,3),3,FALSE),VLOOKUP(V18,OFFSET(Pairings!$D$2,($B19-1)*gamesPerRound,0,gamesPerRound,3),3,FALSE))</f>
        <v>#N/A</v>
      </c>
      <c r="W19" s="71" t="e">
        <f ca="1">IF(ISNA(VLOOKUP(W18,OFFSET(Pairings!$D$2,($B19-1)*gamesPerRound,0,gamesPerRound,3),3,FALSE)),VLOOKUP(W18,OFFSET(Pairings!$E$2,($B19-1)*gamesPerRound,0,gamesPerRound,3),3,FALSE),VLOOKUP(W18,OFFSET(Pairings!$D$2,($B19-1)*gamesPerRound,0,gamesPerRound,3),3,FALSE))</f>
        <v>#N/A</v>
      </c>
      <c r="X19" s="71" t="e">
        <f ca="1">IF(ISNA(VLOOKUP(X18,OFFSET(Pairings!$D$2,($B19-1)*gamesPerRound,0,gamesPerRound,3),3,FALSE)),VLOOKUP(X18,OFFSET(Pairings!$E$2,($B19-1)*gamesPerRound,0,gamesPerRound,3),3,FALSE),VLOOKUP(X18,OFFSET(Pairings!$D$2,($B19-1)*gamesPerRound,0,gamesPerRound,3),3,FALSE))</f>
        <v>#N/A</v>
      </c>
      <c r="Y19" s="71" t="e">
        <f ca="1">IF(ISNA(VLOOKUP(Y18,OFFSET(Pairings!$D$2,($B19-1)*gamesPerRound,0,gamesPerRound,3),3,FALSE)),VLOOKUP(Y18,OFFSET(Pairings!$E$2,($B19-1)*gamesPerRound,0,gamesPerRound,3),3,FALSE),VLOOKUP(Y18,OFFSET(Pairings!$D$2,($B19-1)*gamesPerRound,0,gamesPerRound,3),3,FALSE))</f>
        <v>#N/A</v>
      </c>
      <c r="Z19" s="72" t="e">
        <f ca="1">SUM(P19:Y19)</f>
        <v>#N/A</v>
      </c>
    </row>
    <row r="20" spans="1:26" x14ac:dyDescent="0.3">
      <c r="B20" s="35">
        <v>2</v>
      </c>
      <c r="C20" s="39" t="str">
        <f t="shared" ca="1" si="11"/>
        <v/>
      </c>
      <c r="D20" s="26" t="str">
        <f t="shared" ca="1" si="11"/>
        <v/>
      </c>
      <c r="E20" s="26" t="str">
        <f t="shared" ca="1" si="11"/>
        <v/>
      </c>
      <c r="F20" s="26" t="str">
        <f t="shared" ca="1" si="11"/>
        <v/>
      </c>
      <c r="G20" s="26" t="str">
        <f t="shared" ca="1" si="11"/>
        <v/>
      </c>
      <c r="H20" s="26" t="str">
        <f t="shared" ca="1" si="11"/>
        <v/>
      </c>
      <c r="I20" s="26" t="str">
        <f t="shared" ca="1" si="11"/>
        <v/>
      </c>
      <c r="J20" s="26" t="str">
        <f t="shared" ca="1" si="11"/>
        <v/>
      </c>
      <c r="K20" s="26" t="str">
        <f t="shared" ca="1" si="11"/>
        <v/>
      </c>
      <c r="L20" s="26" t="str">
        <f t="shared" ca="1" si="11"/>
        <v/>
      </c>
      <c r="M20" s="128">
        <f ca="1">SUM(C20:L20)</f>
        <v>0</v>
      </c>
      <c r="N20" s="38"/>
      <c r="P20" s="73" t="e">
        <f ca="1">IF(ISNA(VLOOKUP(P18,OFFSET(Pairings!$D$2,($B20-1)*gamesPerRound,0,gamesPerRound,3),3,FALSE)),VLOOKUP(P18,OFFSET(Pairings!$E$2,($B20-1)*gamesPerRound,0,gamesPerRound,3),3,FALSE),VLOOKUP(P18,OFFSET(Pairings!$D$2,($B20-1)*gamesPerRound,0,gamesPerRound,3),3,FALSE))</f>
        <v>#N/A</v>
      </c>
      <c r="Q20" s="74" t="e">
        <f ca="1">IF(ISNA(VLOOKUP(Q18,OFFSET(Pairings!$D$2,($B20-1)*gamesPerRound,0,gamesPerRound,3),3,FALSE)),VLOOKUP(Q18,OFFSET(Pairings!$E$2,($B20-1)*gamesPerRound,0,gamesPerRound,3),3,FALSE),VLOOKUP(Q18,OFFSET(Pairings!$D$2,($B20-1)*gamesPerRound,0,gamesPerRound,3),3,FALSE))</f>
        <v>#N/A</v>
      </c>
      <c r="R20" s="74" t="e">
        <f ca="1">IF(ISNA(VLOOKUP(R18,OFFSET(Pairings!$D$2,($B20-1)*gamesPerRound,0,gamesPerRound,3),3,FALSE)),VLOOKUP(R18,OFFSET(Pairings!$E$2,($B20-1)*gamesPerRound,0,gamesPerRound,3),3,FALSE),VLOOKUP(R18,OFFSET(Pairings!$D$2,($B20-1)*gamesPerRound,0,gamesPerRound,3),3,FALSE))</f>
        <v>#N/A</v>
      </c>
      <c r="S20" s="74" t="e">
        <f ca="1">IF(ISNA(VLOOKUP(S18,OFFSET(Pairings!$D$2,($B20-1)*gamesPerRound,0,gamesPerRound,3),3,FALSE)),VLOOKUP(S18,OFFSET(Pairings!$E$2,($B20-1)*gamesPerRound,0,gamesPerRound,3),3,FALSE),VLOOKUP(S18,OFFSET(Pairings!$D$2,($B20-1)*gamesPerRound,0,gamesPerRound,3),3,FALSE))</f>
        <v>#N/A</v>
      </c>
      <c r="T20" s="74" t="e">
        <f ca="1">IF(ISNA(VLOOKUP(T18,OFFSET(Pairings!$D$2,($B20-1)*gamesPerRound,0,gamesPerRound,3),3,FALSE)),VLOOKUP(T18,OFFSET(Pairings!$E$2,($B20-1)*gamesPerRound,0,gamesPerRound,3),3,FALSE),VLOOKUP(T18,OFFSET(Pairings!$D$2,($B20-1)*gamesPerRound,0,gamesPerRound,3),3,FALSE))</f>
        <v>#N/A</v>
      </c>
      <c r="U20" s="74" t="e">
        <f ca="1">IF(ISNA(VLOOKUP(U18,OFFSET(Pairings!$D$2,($B20-1)*gamesPerRound,0,gamesPerRound,3),3,FALSE)),VLOOKUP(U18,OFFSET(Pairings!$E$2,($B20-1)*gamesPerRound,0,gamesPerRound,3),3,FALSE),VLOOKUP(U18,OFFSET(Pairings!$D$2,($B20-1)*gamesPerRound,0,gamesPerRound,3),3,FALSE))</f>
        <v>#N/A</v>
      </c>
      <c r="V20" s="74" t="e">
        <f ca="1">IF(ISNA(VLOOKUP(V18,OFFSET(Pairings!$D$2,($B20-1)*gamesPerRound,0,gamesPerRound,3),3,FALSE)),VLOOKUP(V18,OFFSET(Pairings!$E$2,($B20-1)*gamesPerRound,0,gamesPerRound,3),3,FALSE),VLOOKUP(V18,OFFSET(Pairings!$D$2,($B20-1)*gamesPerRound,0,gamesPerRound,3),3,FALSE))</f>
        <v>#N/A</v>
      </c>
      <c r="W20" s="74" t="e">
        <f ca="1">IF(ISNA(VLOOKUP(W18,OFFSET(Pairings!$D$2,($B20-1)*gamesPerRound,0,gamesPerRound,3),3,FALSE)),VLOOKUP(W18,OFFSET(Pairings!$E$2,($B20-1)*gamesPerRound,0,gamesPerRound,3),3,FALSE),VLOOKUP(W18,OFFSET(Pairings!$D$2,($B20-1)*gamesPerRound,0,gamesPerRound,3),3,FALSE))</f>
        <v>#N/A</v>
      </c>
      <c r="X20" s="74" t="e">
        <f ca="1">IF(ISNA(VLOOKUP(X18,OFFSET(Pairings!$D$2,($B20-1)*gamesPerRound,0,gamesPerRound,3),3,FALSE)),VLOOKUP(X18,OFFSET(Pairings!$E$2,($B20-1)*gamesPerRound,0,gamesPerRound,3),3,FALSE),VLOOKUP(X18,OFFSET(Pairings!$D$2,($B20-1)*gamesPerRound,0,gamesPerRound,3),3,FALSE))</f>
        <v>#N/A</v>
      </c>
      <c r="Y20" s="74" t="e">
        <f ca="1">IF(ISNA(VLOOKUP(Y18,OFFSET(Pairings!$D$2,($B20-1)*gamesPerRound,0,gamesPerRound,3),3,FALSE)),VLOOKUP(Y18,OFFSET(Pairings!$E$2,($B20-1)*gamesPerRound,0,gamesPerRound,3),3,FALSE),VLOOKUP(Y18,OFFSET(Pairings!$D$2,($B20-1)*gamesPerRound,0,gamesPerRound,3),3,FALSE))</f>
        <v>#N/A</v>
      </c>
      <c r="Z20" s="72" t="e">
        <f ca="1">SUM(P20:Y20)</f>
        <v>#N/A</v>
      </c>
    </row>
    <row r="21" spans="1:26" ht="15.5" thickBot="1" x14ac:dyDescent="0.35">
      <c r="B21" s="40" t="s">
        <v>21</v>
      </c>
      <c r="C21" s="41">
        <f ca="1">SUM(C19:C20)</f>
        <v>0</v>
      </c>
      <c r="D21" s="42">
        <f ca="1">SUM(D19:D20)</f>
        <v>0</v>
      </c>
      <c r="E21" s="42">
        <f ca="1">SUM(E19:E20)</f>
        <v>0</v>
      </c>
      <c r="F21" s="42">
        <f ca="1">SUM(F19:F20)</f>
        <v>0</v>
      </c>
      <c r="G21" s="42">
        <f ca="1">SUM(G19:G20)</f>
        <v>0</v>
      </c>
      <c r="H21" s="42">
        <f ca="1">SUM(H19:H20)</f>
        <v>0</v>
      </c>
      <c r="I21" s="42">
        <f ca="1">SUM(I19:I20)</f>
        <v>0</v>
      </c>
      <c r="J21" s="42">
        <f ca="1">SUM(J19:J20)</f>
        <v>0</v>
      </c>
      <c r="K21" s="42">
        <f ca="1">SUM(K19:K20)</f>
        <v>0</v>
      </c>
      <c r="L21" s="42">
        <f ca="1">SUM(L19:L20)</f>
        <v>0</v>
      </c>
      <c r="M21" s="43">
        <f ca="1">SUM(M19:M20)</f>
        <v>0</v>
      </c>
      <c r="N21" s="44">
        <f ca="1">VLOOKUP(A18,OFFSET(Teams!$B$1,1,0,teams,4),4,FALSE)</f>
        <v>1</v>
      </c>
      <c r="P21" s="75" t="e">
        <f ca="1">SUM(P19:P20)</f>
        <v>#N/A</v>
      </c>
      <c r="Q21" s="76" t="e">
        <f ca="1">SUM(Q19:Q20)</f>
        <v>#N/A</v>
      </c>
      <c r="R21" s="76" t="e">
        <f ca="1">SUM(R19:R20)</f>
        <v>#N/A</v>
      </c>
      <c r="S21" s="76" t="e">
        <f ca="1">SUM(S19:S20)</f>
        <v>#N/A</v>
      </c>
      <c r="T21" s="76" t="e">
        <f ca="1">SUM(T19:T20)</f>
        <v>#N/A</v>
      </c>
      <c r="U21" s="76" t="e">
        <f ca="1">SUM(U19:U20)</f>
        <v>#N/A</v>
      </c>
      <c r="V21" s="76" t="e">
        <f ca="1">SUM(V19:V20)</f>
        <v>#N/A</v>
      </c>
      <c r="W21" s="76" t="e">
        <f ca="1">SUM(W19:W20)</f>
        <v>#N/A</v>
      </c>
      <c r="X21" s="76" t="e">
        <f ca="1">SUM(X19:X20)</f>
        <v>#N/A</v>
      </c>
      <c r="Y21" s="76" t="e">
        <f ca="1">SUM(Y19:Y20)</f>
        <v>#N/A</v>
      </c>
      <c r="Z21" s="77" t="e">
        <f ca="1">SUM(Z19:Z20)</f>
        <v>#N/A</v>
      </c>
    </row>
    <row r="22" spans="1:26" ht="15.5" thickBot="1" x14ac:dyDescent="0.35">
      <c r="N22" s="45"/>
    </row>
    <row r="23" spans="1:26" x14ac:dyDescent="0.3">
      <c r="A23" s="9" t="s">
        <v>11</v>
      </c>
      <c r="B23" s="10">
        <f>VLOOKUP(A23,TeamLookup,2,FALSE)</f>
        <v>0</v>
      </c>
      <c r="C23" s="31" t="str">
        <f t="shared" ref="C23:L23" si="12">$A23&amp;"."&amp;TEXT(C$1,"00")</f>
        <v>E.01</v>
      </c>
      <c r="D23" s="32" t="str">
        <f t="shared" si="12"/>
        <v>E.02</v>
      </c>
      <c r="E23" s="32" t="str">
        <f t="shared" si="12"/>
        <v>E.03</v>
      </c>
      <c r="F23" s="32" t="str">
        <f t="shared" si="12"/>
        <v>E.04</v>
      </c>
      <c r="G23" s="32" t="str">
        <f t="shared" si="12"/>
        <v>E.05</v>
      </c>
      <c r="H23" s="32" t="str">
        <f t="shared" si="12"/>
        <v>E.06</v>
      </c>
      <c r="I23" s="32" t="str">
        <f t="shared" si="12"/>
        <v>E.07</v>
      </c>
      <c r="J23" s="32" t="str">
        <f t="shared" si="12"/>
        <v>E.08</v>
      </c>
      <c r="K23" s="32" t="str">
        <f t="shared" si="12"/>
        <v>E.09</v>
      </c>
      <c r="L23" s="32" t="str">
        <f t="shared" si="12"/>
        <v>E.10</v>
      </c>
      <c r="M23" s="33" t="s">
        <v>21</v>
      </c>
      <c r="N23" s="34" t="s">
        <v>28</v>
      </c>
      <c r="O23" s="9"/>
      <c r="P23" s="68" t="str">
        <f t="shared" ref="P23:Y23" si="13">$A23&amp;"."&amp;TEXT(P$1,"00")</f>
        <v>E.01</v>
      </c>
      <c r="Q23" s="69" t="str">
        <f t="shared" si="13"/>
        <v>E.02</v>
      </c>
      <c r="R23" s="69" t="str">
        <f t="shared" si="13"/>
        <v>E.03</v>
      </c>
      <c r="S23" s="69" t="str">
        <f t="shared" si="13"/>
        <v>E.04</v>
      </c>
      <c r="T23" s="69" t="str">
        <f t="shared" si="13"/>
        <v>E.05</v>
      </c>
      <c r="U23" s="69" t="str">
        <f t="shared" si="13"/>
        <v>E.06</v>
      </c>
      <c r="V23" s="69" t="str">
        <f t="shared" si="13"/>
        <v>E.07</v>
      </c>
      <c r="W23" s="69" t="str">
        <f t="shared" si="13"/>
        <v>E.08</v>
      </c>
      <c r="X23" s="69" t="str">
        <f t="shared" si="13"/>
        <v>E.09</v>
      </c>
      <c r="Y23" s="69" t="str">
        <f t="shared" si="13"/>
        <v>E.10</v>
      </c>
      <c r="Z23" s="70" t="s">
        <v>21</v>
      </c>
    </row>
    <row r="24" spans="1:26" x14ac:dyDescent="0.3">
      <c r="B24" s="35">
        <v>1</v>
      </c>
      <c r="C24" s="36" t="str">
        <f t="shared" ref="C24:L25" ca="1" si="14">IF(ISNA(P24),"",P24)</f>
        <v/>
      </c>
      <c r="D24" s="37" t="str">
        <f t="shared" ca="1" si="14"/>
        <v/>
      </c>
      <c r="E24" s="37" t="str">
        <f t="shared" ca="1" si="14"/>
        <v/>
      </c>
      <c r="F24" s="37" t="str">
        <f t="shared" ca="1" si="14"/>
        <v/>
      </c>
      <c r="G24" s="37" t="str">
        <f t="shared" ca="1" si="14"/>
        <v/>
      </c>
      <c r="H24" s="37" t="str">
        <f t="shared" ca="1" si="14"/>
        <v/>
      </c>
      <c r="I24" s="37" t="str">
        <f t="shared" ca="1" si="14"/>
        <v/>
      </c>
      <c r="J24" s="37" t="str">
        <f t="shared" ca="1" si="14"/>
        <v/>
      </c>
      <c r="K24" s="37" t="str">
        <f t="shared" ca="1" si="14"/>
        <v/>
      </c>
      <c r="L24" s="37" t="str">
        <f t="shared" ca="1" si="14"/>
        <v/>
      </c>
      <c r="M24" s="127">
        <f ca="1">SUM(C24:L24)</f>
        <v>0</v>
      </c>
      <c r="N24" s="38"/>
      <c r="P24" s="71" t="e">
        <f ca="1">IF(ISNA(VLOOKUP(P23,OFFSET(Pairings!$D$2,($B24-1)*gamesPerRound,0,gamesPerRound,3),3,FALSE)),VLOOKUP(P23,OFFSET(Pairings!$E$2,($B24-1)*gamesPerRound,0,gamesPerRound,3),3,FALSE),VLOOKUP(P23,OFFSET(Pairings!$D$2,($B24-1)*gamesPerRound,0,gamesPerRound,3),3,FALSE))</f>
        <v>#N/A</v>
      </c>
      <c r="Q24" s="71" t="e">
        <f ca="1">IF(ISNA(VLOOKUP(Q23,OFFSET(Pairings!$D$2,($B24-1)*gamesPerRound,0,gamesPerRound,3),3,FALSE)),VLOOKUP(Q23,OFFSET(Pairings!$E$2,($B24-1)*gamesPerRound,0,gamesPerRound,3),3,FALSE),VLOOKUP(Q23,OFFSET(Pairings!$D$2,($B24-1)*gamesPerRound,0,gamesPerRound,3),3,FALSE))</f>
        <v>#N/A</v>
      </c>
      <c r="R24" s="71" t="e">
        <f ca="1">IF(ISNA(VLOOKUP(R23,OFFSET(Pairings!$D$2,($B24-1)*gamesPerRound,0,gamesPerRound,3),3,FALSE)),VLOOKUP(R23,OFFSET(Pairings!$E$2,($B24-1)*gamesPerRound,0,gamesPerRound,3),3,FALSE),VLOOKUP(R23,OFFSET(Pairings!$D$2,($B24-1)*gamesPerRound,0,gamesPerRound,3),3,FALSE))</f>
        <v>#N/A</v>
      </c>
      <c r="S24" s="71" t="e">
        <f ca="1">IF(ISNA(VLOOKUP(S23,OFFSET(Pairings!$D$2,($B24-1)*gamesPerRound,0,gamesPerRound,3),3,FALSE)),VLOOKUP(S23,OFFSET(Pairings!$E$2,($B24-1)*gamesPerRound,0,gamesPerRound,3),3,FALSE),VLOOKUP(S23,OFFSET(Pairings!$D$2,($B24-1)*gamesPerRound,0,gamesPerRound,3),3,FALSE))</f>
        <v>#N/A</v>
      </c>
      <c r="T24" s="71" t="e">
        <f ca="1">IF(ISNA(VLOOKUP(T23,OFFSET(Pairings!$D$2,($B24-1)*gamesPerRound,0,gamesPerRound,3),3,FALSE)),VLOOKUP(T23,OFFSET(Pairings!$E$2,($B24-1)*gamesPerRound,0,gamesPerRound,3),3,FALSE),VLOOKUP(T23,OFFSET(Pairings!$D$2,($B24-1)*gamesPerRound,0,gamesPerRound,3),3,FALSE))</f>
        <v>#N/A</v>
      </c>
      <c r="U24" s="71" t="e">
        <f ca="1">IF(ISNA(VLOOKUP(U23,OFFSET(Pairings!$D$2,($B24-1)*gamesPerRound,0,gamesPerRound,3),3,FALSE)),VLOOKUP(U23,OFFSET(Pairings!$E$2,($B24-1)*gamesPerRound,0,gamesPerRound,3),3,FALSE),VLOOKUP(U23,OFFSET(Pairings!$D$2,($B24-1)*gamesPerRound,0,gamesPerRound,3),3,FALSE))</f>
        <v>#N/A</v>
      </c>
      <c r="V24" s="71" t="e">
        <f ca="1">IF(ISNA(VLOOKUP(V23,OFFSET(Pairings!$D$2,($B24-1)*gamesPerRound,0,gamesPerRound,3),3,FALSE)),VLOOKUP(V23,OFFSET(Pairings!$E$2,($B24-1)*gamesPerRound,0,gamesPerRound,3),3,FALSE),VLOOKUP(V23,OFFSET(Pairings!$D$2,($B24-1)*gamesPerRound,0,gamesPerRound,3),3,FALSE))</f>
        <v>#N/A</v>
      </c>
      <c r="W24" s="71" t="e">
        <f ca="1">IF(ISNA(VLOOKUP(W23,OFFSET(Pairings!$D$2,($B24-1)*gamesPerRound,0,gamesPerRound,3),3,FALSE)),VLOOKUP(W23,OFFSET(Pairings!$E$2,($B24-1)*gamesPerRound,0,gamesPerRound,3),3,FALSE),VLOOKUP(W23,OFFSET(Pairings!$D$2,($B24-1)*gamesPerRound,0,gamesPerRound,3),3,FALSE))</f>
        <v>#N/A</v>
      </c>
      <c r="X24" s="71" t="e">
        <f ca="1">IF(ISNA(VLOOKUP(X23,OFFSET(Pairings!$D$2,($B24-1)*gamesPerRound,0,gamesPerRound,3),3,FALSE)),VLOOKUP(X23,OFFSET(Pairings!$E$2,($B24-1)*gamesPerRound,0,gamesPerRound,3),3,FALSE),VLOOKUP(X23,OFFSET(Pairings!$D$2,($B24-1)*gamesPerRound,0,gamesPerRound,3),3,FALSE))</f>
        <v>#N/A</v>
      </c>
      <c r="Y24" s="71" t="e">
        <f ca="1">IF(ISNA(VLOOKUP(Y23,OFFSET(Pairings!$D$2,($B24-1)*gamesPerRound,0,gamesPerRound,3),3,FALSE)),VLOOKUP(Y23,OFFSET(Pairings!$E$2,($B24-1)*gamesPerRound,0,gamesPerRound,3),3,FALSE),VLOOKUP(Y23,OFFSET(Pairings!$D$2,($B24-1)*gamesPerRound,0,gamesPerRound,3),3,FALSE))</f>
        <v>#N/A</v>
      </c>
      <c r="Z24" s="72" t="e">
        <f ca="1">SUM(P24:Y24)</f>
        <v>#N/A</v>
      </c>
    </row>
    <row r="25" spans="1:26" x14ac:dyDescent="0.3">
      <c r="B25" s="35">
        <v>2</v>
      </c>
      <c r="C25" s="39" t="str">
        <f t="shared" ca="1" si="14"/>
        <v/>
      </c>
      <c r="D25" s="26" t="str">
        <f t="shared" ca="1" si="14"/>
        <v/>
      </c>
      <c r="E25" s="26" t="str">
        <f t="shared" ca="1" si="14"/>
        <v/>
      </c>
      <c r="F25" s="26" t="str">
        <f t="shared" ca="1" si="14"/>
        <v/>
      </c>
      <c r="G25" s="26" t="str">
        <f t="shared" ca="1" si="14"/>
        <v/>
      </c>
      <c r="H25" s="26" t="str">
        <f t="shared" ca="1" si="14"/>
        <v/>
      </c>
      <c r="I25" s="26" t="str">
        <f t="shared" ca="1" si="14"/>
        <v/>
      </c>
      <c r="J25" s="26" t="str">
        <f t="shared" ca="1" si="14"/>
        <v/>
      </c>
      <c r="K25" s="26" t="str">
        <f t="shared" ca="1" si="14"/>
        <v/>
      </c>
      <c r="L25" s="26" t="str">
        <f t="shared" ca="1" si="14"/>
        <v/>
      </c>
      <c r="M25" s="128">
        <f ca="1">SUM(C25:L25)</f>
        <v>0</v>
      </c>
      <c r="N25" s="38"/>
      <c r="P25" s="73" t="e">
        <f ca="1">IF(ISNA(VLOOKUP(P23,OFFSET(Pairings!$D$2,($B25-1)*gamesPerRound,0,gamesPerRound,3),3,FALSE)),VLOOKUP(P23,OFFSET(Pairings!$E$2,($B25-1)*gamesPerRound,0,gamesPerRound,3),3,FALSE),VLOOKUP(P23,OFFSET(Pairings!$D$2,($B25-1)*gamesPerRound,0,gamesPerRound,3),3,FALSE))</f>
        <v>#N/A</v>
      </c>
      <c r="Q25" s="74" t="e">
        <f ca="1">IF(ISNA(VLOOKUP(Q23,OFFSET(Pairings!$D$2,($B25-1)*gamesPerRound,0,gamesPerRound,3),3,FALSE)),VLOOKUP(Q23,OFFSET(Pairings!$E$2,($B25-1)*gamesPerRound,0,gamesPerRound,3),3,FALSE),VLOOKUP(Q23,OFFSET(Pairings!$D$2,($B25-1)*gamesPerRound,0,gamesPerRound,3),3,FALSE))</f>
        <v>#N/A</v>
      </c>
      <c r="R25" s="74" t="e">
        <f ca="1">IF(ISNA(VLOOKUP(R23,OFFSET(Pairings!$D$2,($B25-1)*gamesPerRound,0,gamesPerRound,3),3,FALSE)),VLOOKUP(R23,OFFSET(Pairings!$E$2,($B25-1)*gamesPerRound,0,gamesPerRound,3),3,FALSE),VLOOKUP(R23,OFFSET(Pairings!$D$2,($B25-1)*gamesPerRound,0,gamesPerRound,3),3,FALSE))</f>
        <v>#N/A</v>
      </c>
      <c r="S25" s="74" t="e">
        <f ca="1">IF(ISNA(VLOOKUP(S23,OFFSET(Pairings!$D$2,($B25-1)*gamesPerRound,0,gamesPerRound,3),3,FALSE)),VLOOKUP(S23,OFFSET(Pairings!$E$2,($B25-1)*gamesPerRound,0,gamesPerRound,3),3,FALSE),VLOOKUP(S23,OFFSET(Pairings!$D$2,($B25-1)*gamesPerRound,0,gamesPerRound,3),3,FALSE))</f>
        <v>#N/A</v>
      </c>
      <c r="T25" s="74" t="e">
        <f ca="1">IF(ISNA(VLOOKUP(T23,OFFSET(Pairings!$D$2,($B25-1)*gamesPerRound,0,gamesPerRound,3),3,FALSE)),VLOOKUP(T23,OFFSET(Pairings!$E$2,($B25-1)*gamesPerRound,0,gamesPerRound,3),3,FALSE),VLOOKUP(T23,OFFSET(Pairings!$D$2,($B25-1)*gamesPerRound,0,gamesPerRound,3),3,FALSE))</f>
        <v>#N/A</v>
      </c>
      <c r="U25" s="74" t="e">
        <f ca="1">IF(ISNA(VLOOKUP(U23,OFFSET(Pairings!$D$2,($B25-1)*gamesPerRound,0,gamesPerRound,3),3,FALSE)),VLOOKUP(U23,OFFSET(Pairings!$E$2,($B25-1)*gamesPerRound,0,gamesPerRound,3),3,FALSE),VLOOKUP(U23,OFFSET(Pairings!$D$2,($B25-1)*gamesPerRound,0,gamesPerRound,3),3,FALSE))</f>
        <v>#N/A</v>
      </c>
      <c r="V25" s="74" t="e">
        <f ca="1">IF(ISNA(VLOOKUP(V23,OFFSET(Pairings!$D$2,($B25-1)*gamesPerRound,0,gamesPerRound,3),3,FALSE)),VLOOKUP(V23,OFFSET(Pairings!$E$2,($B25-1)*gamesPerRound,0,gamesPerRound,3),3,FALSE),VLOOKUP(V23,OFFSET(Pairings!$D$2,($B25-1)*gamesPerRound,0,gamesPerRound,3),3,FALSE))</f>
        <v>#N/A</v>
      </c>
      <c r="W25" s="74" t="e">
        <f ca="1">IF(ISNA(VLOOKUP(W23,OFFSET(Pairings!$D$2,($B25-1)*gamesPerRound,0,gamesPerRound,3),3,FALSE)),VLOOKUP(W23,OFFSET(Pairings!$E$2,($B25-1)*gamesPerRound,0,gamesPerRound,3),3,FALSE),VLOOKUP(W23,OFFSET(Pairings!$D$2,($B25-1)*gamesPerRound,0,gamesPerRound,3),3,FALSE))</f>
        <v>#N/A</v>
      </c>
      <c r="X25" s="74" t="e">
        <f ca="1">IF(ISNA(VLOOKUP(X23,OFFSET(Pairings!$D$2,($B25-1)*gamesPerRound,0,gamesPerRound,3),3,FALSE)),VLOOKUP(X23,OFFSET(Pairings!$E$2,($B25-1)*gamesPerRound,0,gamesPerRound,3),3,FALSE),VLOOKUP(X23,OFFSET(Pairings!$D$2,($B25-1)*gamesPerRound,0,gamesPerRound,3),3,FALSE))</f>
        <v>#N/A</v>
      </c>
      <c r="Y25" s="74" t="e">
        <f ca="1">IF(ISNA(VLOOKUP(Y23,OFFSET(Pairings!$D$2,($B25-1)*gamesPerRound,0,gamesPerRound,3),3,FALSE)),VLOOKUP(Y23,OFFSET(Pairings!$E$2,($B25-1)*gamesPerRound,0,gamesPerRound,3),3,FALSE),VLOOKUP(Y23,OFFSET(Pairings!$D$2,($B25-1)*gamesPerRound,0,gamesPerRound,3),3,FALSE))</f>
        <v>#N/A</v>
      </c>
      <c r="Z25" s="72" t="e">
        <f ca="1">SUM(P25:Y25)</f>
        <v>#N/A</v>
      </c>
    </row>
    <row r="26" spans="1:26" ht="15.5" thickBot="1" x14ac:dyDescent="0.35">
      <c r="B26" s="40" t="s">
        <v>21</v>
      </c>
      <c r="C26" s="41">
        <f ca="1">SUM(C24:C25)</f>
        <v>0</v>
      </c>
      <c r="D26" s="42">
        <f ca="1">SUM(D24:D25)</f>
        <v>0</v>
      </c>
      <c r="E26" s="42">
        <f ca="1">SUM(E24:E25)</f>
        <v>0</v>
      </c>
      <c r="F26" s="42">
        <f ca="1">SUM(F24:F25)</f>
        <v>0</v>
      </c>
      <c r="G26" s="42">
        <f ca="1">SUM(G24:G25)</f>
        <v>0</v>
      </c>
      <c r="H26" s="42">
        <f ca="1">SUM(H24:H25)</f>
        <v>0</v>
      </c>
      <c r="I26" s="42">
        <f ca="1">SUM(I24:I25)</f>
        <v>0</v>
      </c>
      <c r="J26" s="42">
        <f ca="1">SUM(J24:J25)</f>
        <v>0</v>
      </c>
      <c r="K26" s="42">
        <f ca="1">SUM(K24:K25)</f>
        <v>0</v>
      </c>
      <c r="L26" s="42">
        <f ca="1">SUM(L24:L25)</f>
        <v>0</v>
      </c>
      <c r="M26" s="43">
        <f ca="1">SUM(M24:M25)</f>
        <v>0</v>
      </c>
      <c r="N26" s="44">
        <f ca="1">VLOOKUP(A23,OFFSET(Teams!$B$1,1,0,teams,4),4,FALSE)</f>
        <v>1</v>
      </c>
      <c r="P26" s="75" t="e">
        <f ca="1">SUM(P24:P25)</f>
        <v>#N/A</v>
      </c>
      <c r="Q26" s="76" t="e">
        <f ca="1">SUM(Q24:Q25)</f>
        <v>#N/A</v>
      </c>
      <c r="R26" s="76" t="e">
        <f ca="1">SUM(R24:R25)</f>
        <v>#N/A</v>
      </c>
      <c r="S26" s="76" t="e">
        <f ca="1">SUM(S24:S25)</f>
        <v>#N/A</v>
      </c>
      <c r="T26" s="76" t="e">
        <f ca="1">SUM(T24:T25)</f>
        <v>#N/A</v>
      </c>
      <c r="U26" s="76" t="e">
        <f ca="1">SUM(U24:U25)</f>
        <v>#N/A</v>
      </c>
      <c r="V26" s="76" t="e">
        <f ca="1">SUM(V24:V25)</f>
        <v>#N/A</v>
      </c>
      <c r="W26" s="76" t="e">
        <f ca="1">SUM(W24:W25)</f>
        <v>#N/A</v>
      </c>
      <c r="X26" s="76" t="e">
        <f ca="1">SUM(X24:X25)</f>
        <v>#N/A</v>
      </c>
      <c r="Y26" s="76" t="e">
        <f ca="1">SUM(Y24:Y25)</f>
        <v>#N/A</v>
      </c>
      <c r="Z26" s="77" t="e">
        <f ca="1">SUM(Z24:Z25)</f>
        <v>#N/A</v>
      </c>
    </row>
    <row r="27" spans="1:26" ht="15.5" thickBot="1" x14ac:dyDescent="0.35">
      <c r="N27" s="45"/>
    </row>
    <row r="28" spans="1:26" x14ac:dyDescent="0.3">
      <c r="A28" s="9" t="s">
        <v>12</v>
      </c>
      <c r="B28" s="10">
        <f>VLOOKUP(A28,TeamLookup,2,FALSE)</f>
        <v>0</v>
      </c>
      <c r="C28" s="31" t="str">
        <f t="shared" ref="C28:L28" si="15">$A28&amp;"."&amp;TEXT(C$1,"00")</f>
        <v>F.01</v>
      </c>
      <c r="D28" s="32" t="str">
        <f t="shared" si="15"/>
        <v>F.02</v>
      </c>
      <c r="E28" s="32" t="str">
        <f t="shared" si="15"/>
        <v>F.03</v>
      </c>
      <c r="F28" s="32" t="str">
        <f t="shared" si="15"/>
        <v>F.04</v>
      </c>
      <c r="G28" s="32" t="str">
        <f t="shared" si="15"/>
        <v>F.05</v>
      </c>
      <c r="H28" s="32" t="str">
        <f t="shared" si="15"/>
        <v>F.06</v>
      </c>
      <c r="I28" s="32" t="str">
        <f t="shared" si="15"/>
        <v>F.07</v>
      </c>
      <c r="J28" s="32" t="str">
        <f t="shared" si="15"/>
        <v>F.08</v>
      </c>
      <c r="K28" s="32" t="str">
        <f t="shared" si="15"/>
        <v>F.09</v>
      </c>
      <c r="L28" s="32" t="str">
        <f t="shared" si="15"/>
        <v>F.10</v>
      </c>
      <c r="M28" s="33" t="s">
        <v>21</v>
      </c>
      <c r="N28" s="34" t="s">
        <v>28</v>
      </c>
      <c r="O28" s="9"/>
      <c r="P28" s="68" t="str">
        <f t="shared" ref="P28:Y28" si="16">$A28&amp;"."&amp;TEXT(P$1,"00")</f>
        <v>F.01</v>
      </c>
      <c r="Q28" s="69" t="str">
        <f t="shared" si="16"/>
        <v>F.02</v>
      </c>
      <c r="R28" s="69" t="str">
        <f t="shared" si="16"/>
        <v>F.03</v>
      </c>
      <c r="S28" s="69" t="str">
        <f t="shared" si="16"/>
        <v>F.04</v>
      </c>
      <c r="T28" s="69" t="str">
        <f t="shared" si="16"/>
        <v>F.05</v>
      </c>
      <c r="U28" s="69" t="str">
        <f t="shared" si="16"/>
        <v>F.06</v>
      </c>
      <c r="V28" s="69" t="str">
        <f t="shared" si="16"/>
        <v>F.07</v>
      </c>
      <c r="W28" s="69" t="str">
        <f t="shared" si="16"/>
        <v>F.08</v>
      </c>
      <c r="X28" s="69" t="str">
        <f t="shared" si="16"/>
        <v>F.09</v>
      </c>
      <c r="Y28" s="69" t="str">
        <f t="shared" si="16"/>
        <v>F.10</v>
      </c>
      <c r="Z28" s="70" t="s">
        <v>21</v>
      </c>
    </row>
    <row r="29" spans="1:26" x14ac:dyDescent="0.3">
      <c r="B29" s="35">
        <v>1</v>
      </c>
      <c r="C29" s="36" t="str">
        <f t="shared" ref="C29:L30" ca="1" si="17">IF(ISNA(P29),"",P29)</f>
        <v/>
      </c>
      <c r="D29" s="37" t="str">
        <f t="shared" ca="1" si="17"/>
        <v/>
      </c>
      <c r="E29" s="37" t="str">
        <f t="shared" ca="1" si="17"/>
        <v/>
      </c>
      <c r="F29" s="37" t="str">
        <f t="shared" ca="1" si="17"/>
        <v/>
      </c>
      <c r="G29" s="37" t="str">
        <f t="shared" ca="1" si="17"/>
        <v/>
      </c>
      <c r="H29" s="37" t="str">
        <f t="shared" ca="1" si="17"/>
        <v/>
      </c>
      <c r="I29" s="37" t="str">
        <f t="shared" ca="1" si="17"/>
        <v/>
      </c>
      <c r="J29" s="37" t="str">
        <f t="shared" ca="1" si="17"/>
        <v/>
      </c>
      <c r="K29" s="37" t="str">
        <f t="shared" ca="1" si="17"/>
        <v/>
      </c>
      <c r="L29" s="37" t="str">
        <f t="shared" ca="1" si="17"/>
        <v/>
      </c>
      <c r="M29" s="127">
        <f ca="1">SUM(C29:L29)</f>
        <v>0</v>
      </c>
      <c r="N29" s="38"/>
      <c r="P29" s="71" t="e">
        <f ca="1">IF(ISNA(VLOOKUP(P28,OFFSET(Pairings!$D$2,($B29-1)*gamesPerRound,0,gamesPerRound,3),3,FALSE)),VLOOKUP(P28,OFFSET(Pairings!$E$2,($B29-1)*gamesPerRound,0,gamesPerRound,3),3,FALSE),VLOOKUP(P28,OFFSET(Pairings!$D$2,($B29-1)*gamesPerRound,0,gamesPerRound,3),3,FALSE))</f>
        <v>#N/A</v>
      </c>
      <c r="Q29" s="71" t="e">
        <f ca="1">IF(ISNA(VLOOKUP(Q28,OFFSET(Pairings!$D$2,($B29-1)*gamesPerRound,0,gamesPerRound,3),3,FALSE)),VLOOKUP(Q28,OFFSET(Pairings!$E$2,($B29-1)*gamesPerRound,0,gamesPerRound,3),3,FALSE),VLOOKUP(Q28,OFFSET(Pairings!$D$2,($B29-1)*gamesPerRound,0,gamesPerRound,3),3,FALSE))</f>
        <v>#N/A</v>
      </c>
      <c r="R29" s="71" t="e">
        <f ca="1">IF(ISNA(VLOOKUP(R28,OFFSET(Pairings!$D$2,($B29-1)*gamesPerRound,0,gamesPerRound,3),3,FALSE)),VLOOKUP(R28,OFFSET(Pairings!$E$2,($B29-1)*gamesPerRound,0,gamesPerRound,3),3,FALSE),VLOOKUP(R28,OFFSET(Pairings!$D$2,($B29-1)*gamesPerRound,0,gamesPerRound,3),3,FALSE))</f>
        <v>#N/A</v>
      </c>
      <c r="S29" s="71" t="e">
        <f ca="1">IF(ISNA(VLOOKUP(S28,OFFSET(Pairings!$D$2,($B29-1)*gamesPerRound,0,gamesPerRound,3),3,FALSE)),VLOOKUP(S28,OFFSET(Pairings!$E$2,($B29-1)*gamesPerRound,0,gamesPerRound,3),3,FALSE),VLOOKUP(S28,OFFSET(Pairings!$D$2,($B29-1)*gamesPerRound,0,gamesPerRound,3),3,FALSE))</f>
        <v>#N/A</v>
      </c>
      <c r="T29" s="71" t="e">
        <f ca="1">IF(ISNA(VLOOKUP(T28,OFFSET(Pairings!$D$2,($B29-1)*gamesPerRound,0,gamesPerRound,3),3,FALSE)),VLOOKUP(T28,OFFSET(Pairings!$E$2,($B29-1)*gamesPerRound,0,gamesPerRound,3),3,FALSE),VLOOKUP(T28,OFFSET(Pairings!$D$2,($B29-1)*gamesPerRound,0,gamesPerRound,3),3,FALSE))</f>
        <v>#N/A</v>
      </c>
      <c r="U29" s="71" t="e">
        <f ca="1">IF(ISNA(VLOOKUP(U28,OFFSET(Pairings!$D$2,($B29-1)*gamesPerRound,0,gamesPerRound,3),3,FALSE)),VLOOKUP(U28,OFFSET(Pairings!$E$2,($B29-1)*gamesPerRound,0,gamesPerRound,3),3,FALSE),VLOOKUP(U28,OFFSET(Pairings!$D$2,($B29-1)*gamesPerRound,0,gamesPerRound,3),3,FALSE))</f>
        <v>#N/A</v>
      </c>
      <c r="V29" s="71" t="e">
        <f ca="1">IF(ISNA(VLOOKUP(V28,OFFSET(Pairings!$D$2,($B29-1)*gamesPerRound,0,gamesPerRound,3),3,FALSE)),VLOOKUP(V28,OFFSET(Pairings!$E$2,($B29-1)*gamesPerRound,0,gamesPerRound,3),3,FALSE),VLOOKUP(V28,OFFSET(Pairings!$D$2,($B29-1)*gamesPerRound,0,gamesPerRound,3),3,FALSE))</f>
        <v>#N/A</v>
      </c>
      <c r="W29" s="71" t="e">
        <f ca="1">IF(ISNA(VLOOKUP(W28,OFFSET(Pairings!$D$2,($B29-1)*gamesPerRound,0,gamesPerRound,3),3,FALSE)),VLOOKUP(W28,OFFSET(Pairings!$E$2,($B29-1)*gamesPerRound,0,gamesPerRound,3),3,FALSE),VLOOKUP(W28,OFFSET(Pairings!$D$2,($B29-1)*gamesPerRound,0,gamesPerRound,3),3,FALSE))</f>
        <v>#N/A</v>
      </c>
      <c r="X29" s="71" t="e">
        <f ca="1">IF(ISNA(VLOOKUP(X28,OFFSET(Pairings!$D$2,($B29-1)*gamesPerRound,0,gamesPerRound,3),3,FALSE)),VLOOKUP(X28,OFFSET(Pairings!$E$2,($B29-1)*gamesPerRound,0,gamesPerRound,3),3,FALSE),VLOOKUP(X28,OFFSET(Pairings!$D$2,($B29-1)*gamesPerRound,0,gamesPerRound,3),3,FALSE))</f>
        <v>#N/A</v>
      </c>
      <c r="Y29" s="71" t="e">
        <f ca="1">IF(ISNA(VLOOKUP(Y28,OFFSET(Pairings!$D$2,($B29-1)*gamesPerRound,0,gamesPerRound,3),3,FALSE)),VLOOKUP(Y28,OFFSET(Pairings!$E$2,($B29-1)*gamesPerRound,0,gamesPerRound,3),3,FALSE),VLOOKUP(Y28,OFFSET(Pairings!$D$2,($B29-1)*gamesPerRound,0,gamesPerRound,3),3,FALSE))</f>
        <v>#N/A</v>
      </c>
      <c r="Z29" s="72" t="e">
        <f ca="1">SUM(P29:Y29)</f>
        <v>#N/A</v>
      </c>
    </row>
    <row r="30" spans="1:26" x14ac:dyDescent="0.3">
      <c r="B30" s="35">
        <v>2</v>
      </c>
      <c r="C30" s="39" t="str">
        <f t="shared" ca="1" si="17"/>
        <v/>
      </c>
      <c r="D30" s="26" t="str">
        <f t="shared" ca="1" si="17"/>
        <v/>
      </c>
      <c r="E30" s="26" t="str">
        <f t="shared" ca="1" si="17"/>
        <v/>
      </c>
      <c r="F30" s="26" t="str">
        <f t="shared" ca="1" si="17"/>
        <v/>
      </c>
      <c r="G30" s="26" t="str">
        <f t="shared" ca="1" si="17"/>
        <v/>
      </c>
      <c r="H30" s="26" t="str">
        <f t="shared" ca="1" si="17"/>
        <v/>
      </c>
      <c r="I30" s="26" t="str">
        <f t="shared" ca="1" si="17"/>
        <v/>
      </c>
      <c r="J30" s="26" t="str">
        <f t="shared" ca="1" si="17"/>
        <v/>
      </c>
      <c r="K30" s="26" t="str">
        <f t="shared" ca="1" si="17"/>
        <v/>
      </c>
      <c r="L30" s="26" t="str">
        <f t="shared" ca="1" si="17"/>
        <v/>
      </c>
      <c r="M30" s="128">
        <f ca="1">SUM(C30:L30)</f>
        <v>0</v>
      </c>
      <c r="N30" s="38"/>
      <c r="P30" s="73" t="e">
        <f ca="1">IF(ISNA(VLOOKUP(P28,OFFSET(Pairings!$D$2,($B30-1)*gamesPerRound,0,gamesPerRound,3),3,FALSE)),VLOOKUP(P28,OFFSET(Pairings!$E$2,($B30-1)*gamesPerRound,0,gamesPerRound,3),3,FALSE),VLOOKUP(P28,OFFSET(Pairings!$D$2,($B30-1)*gamesPerRound,0,gamesPerRound,3),3,FALSE))</f>
        <v>#N/A</v>
      </c>
      <c r="Q30" s="74" t="e">
        <f ca="1">IF(ISNA(VLOOKUP(Q28,OFFSET(Pairings!$D$2,($B30-1)*gamesPerRound,0,gamesPerRound,3),3,FALSE)),VLOOKUP(Q28,OFFSET(Pairings!$E$2,($B30-1)*gamesPerRound,0,gamesPerRound,3),3,FALSE),VLOOKUP(Q28,OFFSET(Pairings!$D$2,($B30-1)*gamesPerRound,0,gamesPerRound,3),3,FALSE))</f>
        <v>#N/A</v>
      </c>
      <c r="R30" s="74" t="e">
        <f ca="1">IF(ISNA(VLOOKUP(R28,OFFSET(Pairings!$D$2,($B30-1)*gamesPerRound,0,gamesPerRound,3),3,FALSE)),VLOOKUP(R28,OFFSET(Pairings!$E$2,($B30-1)*gamesPerRound,0,gamesPerRound,3),3,FALSE),VLOOKUP(R28,OFFSET(Pairings!$D$2,($B30-1)*gamesPerRound,0,gamesPerRound,3),3,FALSE))</f>
        <v>#N/A</v>
      </c>
      <c r="S30" s="74" t="e">
        <f ca="1">IF(ISNA(VLOOKUP(S28,OFFSET(Pairings!$D$2,($B30-1)*gamesPerRound,0,gamesPerRound,3),3,FALSE)),VLOOKUP(S28,OFFSET(Pairings!$E$2,($B30-1)*gamesPerRound,0,gamesPerRound,3),3,FALSE),VLOOKUP(S28,OFFSET(Pairings!$D$2,($B30-1)*gamesPerRound,0,gamesPerRound,3),3,FALSE))</f>
        <v>#N/A</v>
      </c>
      <c r="T30" s="74" t="e">
        <f ca="1">IF(ISNA(VLOOKUP(T28,OFFSET(Pairings!$D$2,($B30-1)*gamesPerRound,0,gamesPerRound,3),3,FALSE)),VLOOKUP(T28,OFFSET(Pairings!$E$2,($B30-1)*gamesPerRound,0,gamesPerRound,3),3,FALSE),VLOOKUP(T28,OFFSET(Pairings!$D$2,($B30-1)*gamesPerRound,0,gamesPerRound,3),3,FALSE))</f>
        <v>#N/A</v>
      </c>
      <c r="U30" s="74" t="e">
        <f ca="1">IF(ISNA(VLOOKUP(U28,OFFSET(Pairings!$D$2,($B30-1)*gamesPerRound,0,gamesPerRound,3),3,FALSE)),VLOOKUP(U28,OFFSET(Pairings!$E$2,($B30-1)*gamesPerRound,0,gamesPerRound,3),3,FALSE),VLOOKUP(U28,OFFSET(Pairings!$D$2,($B30-1)*gamesPerRound,0,gamesPerRound,3),3,FALSE))</f>
        <v>#N/A</v>
      </c>
      <c r="V30" s="74" t="e">
        <f ca="1">IF(ISNA(VLOOKUP(V28,OFFSET(Pairings!$D$2,($B30-1)*gamesPerRound,0,gamesPerRound,3),3,FALSE)),VLOOKUP(V28,OFFSET(Pairings!$E$2,($B30-1)*gamesPerRound,0,gamesPerRound,3),3,FALSE),VLOOKUP(V28,OFFSET(Pairings!$D$2,($B30-1)*gamesPerRound,0,gamesPerRound,3),3,FALSE))</f>
        <v>#N/A</v>
      </c>
      <c r="W30" s="74" t="e">
        <f ca="1">IF(ISNA(VLOOKUP(W28,OFFSET(Pairings!$D$2,($B30-1)*gamesPerRound,0,gamesPerRound,3),3,FALSE)),VLOOKUP(W28,OFFSET(Pairings!$E$2,($B30-1)*gamesPerRound,0,gamesPerRound,3),3,FALSE),VLOOKUP(W28,OFFSET(Pairings!$D$2,($B30-1)*gamesPerRound,0,gamesPerRound,3),3,FALSE))</f>
        <v>#N/A</v>
      </c>
      <c r="X30" s="74" t="e">
        <f ca="1">IF(ISNA(VLOOKUP(X28,OFFSET(Pairings!$D$2,($B30-1)*gamesPerRound,0,gamesPerRound,3),3,FALSE)),VLOOKUP(X28,OFFSET(Pairings!$E$2,($B30-1)*gamesPerRound,0,gamesPerRound,3),3,FALSE),VLOOKUP(X28,OFFSET(Pairings!$D$2,($B30-1)*gamesPerRound,0,gamesPerRound,3),3,FALSE))</f>
        <v>#N/A</v>
      </c>
      <c r="Y30" s="74" t="e">
        <f ca="1">IF(ISNA(VLOOKUP(Y28,OFFSET(Pairings!$D$2,($B30-1)*gamesPerRound,0,gamesPerRound,3),3,FALSE)),VLOOKUP(Y28,OFFSET(Pairings!$E$2,($B30-1)*gamesPerRound,0,gamesPerRound,3),3,FALSE),VLOOKUP(Y28,OFFSET(Pairings!$D$2,($B30-1)*gamesPerRound,0,gamesPerRound,3),3,FALSE))</f>
        <v>#N/A</v>
      </c>
      <c r="Z30" s="72" t="e">
        <f ca="1">SUM(P30:Y30)</f>
        <v>#N/A</v>
      </c>
    </row>
    <row r="31" spans="1:26" ht="15.5" thickBot="1" x14ac:dyDescent="0.35">
      <c r="B31" s="40" t="s">
        <v>21</v>
      </c>
      <c r="C31" s="41">
        <f ca="1">SUM(C29:C30)</f>
        <v>0</v>
      </c>
      <c r="D31" s="42">
        <f ca="1">SUM(D29:D30)</f>
        <v>0</v>
      </c>
      <c r="E31" s="42">
        <f ca="1">SUM(E29:E30)</f>
        <v>0</v>
      </c>
      <c r="F31" s="42">
        <f ca="1">SUM(F29:F30)</f>
        <v>0</v>
      </c>
      <c r="G31" s="42">
        <f ca="1">SUM(G29:G30)</f>
        <v>0</v>
      </c>
      <c r="H31" s="42">
        <f ca="1">SUM(H29:H30)</f>
        <v>0</v>
      </c>
      <c r="I31" s="42">
        <f ca="1">SUM(I29:I30)</f>
        <v>0</v>
      </c>
      <c r="J31" s="42">
        <f ca="1">SUM(J29:J30)</f>
        <v>0</v>
      </c>
      <c r="K31" s="42">
        <f ca="1">SUM(K29:K30)</f>
        <v>0</v>
      </c>
      <c r="L31" s="42">
        <f ca="1">SUM(L29:L30)</f>
        <v>0</v>
      </c>
      <c r="M31" s="43">
        <f ca="1">SUM(M29:M30)</f>
        <v>0</v>
      </c>
      <c r="N31" s="44">
        <f ca="1">VLOOKUP(A28,OFFSET(Teams!$B$1,1,0,teams,4),4,FALSE)</f>
        <v>1</v>
      </c>
      <c r="P31" s="75" t="e">
        <f ca="1">SUM(P29:P30)</f>
        <v>#N/A</v>
      </c>
      <c r="Q31" s="76" t="e">
        <f ca="1">SUM(Q29:Q30)</f>
        <v>#N/A</v>
      </c>
      <c r="R31" s="76" t="e">
        <f ca="1">SUM(R29:R30)</f>
        <v>#N/A</v>
      </c>
      <c r="S31" s="76" t="e">
        <f ca="1">SUM(S29:S30)</f>
        <v>#N/A</v>
      </c>
      <c r="T31" s="76" t="e">
        <f ca="1">SUM(T29:T30)</f>
        <v>#N/A</v>
      </c>
      <c r="U31" s="76" t="e">
        <f ca="1">SUM(U29:U30)</f>
        <v>#N/A</v>
      </c>
      <c r="V31" s="76" t="e">
        <f ca="1">SUM(V29:V30)</f>
        <v>#N/A</v>
      </c>
      <c r="W31" s="76" t="e">
        <f ca="1">SUM(W29:W30)</f>
        <v>#N/A</v>
      </c>
      <c r="X31" s="76" t="e">
        <f ca="1">SUM(X29:X30)</f>
        <v>#N/A</v>
      </c>
      <c r="Y31" s="76" t="e">
        <f ca="1">SUM(Y29:Y30)</f>
        <v>#N/A</v>
      </c>
      <c r="Z31" s="77" t="e">
        <f ca="1">SUM(Z29:Z30)</f>
        <v>#N/A</v>
      </c>
    </row>
    <row r="32" spans="1:26" ht="15.5" thickBot="1" x14ac:dyDescent="0.35">
      <c r="N32" s="45"/>
    </row>
    <row r="33" spans="1:26" x14ac:dyDescent="0.3">
      <c r="A33" s="9" t="s">
        <v>13</v>
      </c>
      <c r="B33" s="10">
        <f>VLOOKUP(A33,TeamLookup,2,FALSE)</f>
        <v>0</v>
      </c>
      <c r="C33" s="31" t="str">
        <f t="shared" ref="C33:L33" si="18">$A33&amp;"."&amp;TEXT(C$1,"00")</f>
        <v>G.01</v>
      </c>
      <c r="D33" s="32" t="str">
        <f t="shared" si="18"/>
        <v>G.02</v>
      </c>
      <c r="E33" s="32" t="str">
        <f t="shared" si="18"/>
        <v>G.03</v>
      </c>
      <c r="F33" s="32" t="str">
        <f t="shared" si="18"/>
        <v>G.04</v>
      </c>
      <c r="G33" s="32" t="str">
        <f t="shared" si="18"/>
        <v>G.05</v>
      </c>
      <c r="H33" s="32" t="str">
        <f t="shared" si="18"/>
        <v>G.06</v>
      </c>
      <c r="I33" s="32" t="str">
        <f t="shared" si="18"/>
        <v>G.07</v>
      </c>
      <c r="J33" s="32" t="str">
        <f t="shared" si="18"/>
        <v>G.08</v>
      </c>
      <c r="K33" s="32" t="str">
        <f t="shared" si="18"/>
        <v>G.09</v>
      </c>
      <c r="L33" s="32" t="str">
        <f t="shared" si="18"/>
        <v>G.10</v>
      </c>
      <c r="M33" s="33" t="s">
        <v>21</v>
      </c>
      <c r="N33" s="34" t="s">
        <v>28</v>
      </c>
      <c r="O33" s="9"/>
      <c r="P33" s="68" t="str">
        <f t="shared" ref="P33:Y33" si="19">$A33&amp;"."&amp;TEXT(P$1,"00")</f>
        <v>G.01</v>
      </c>
      <c r="Q33" s="69" t="str">
        <f t="shared" si="19"/>
        <v>G.02</v>
      </c>
      <c r="R33" s="69" t="str">
        <f t="shared" si="19"/>
        <v>G.03</v>
      </c>
      <c r="S33" s="69" t="str">
        <f t="shared" si="19"/>
        <v>G.04</v>
      </c>
      <c r="T33" s="69" t="str">
        <f t="shared" si="19"/>
        <v>G.05</v>
      </c>
      <c r="U33" s="69" t="str">
        <f t="shared" si="19"/>
        <v>G.06</v>
      </c>
      <c r="V33" s="69" t="str">
        <f t="shared" si="19"/>
        <v>G.07</v>
      </c>
      <c r="W33" s="69" t="str">
        <f t="shared" si="19"/>
        <v>G.08</v>
      </c>
      <c r="X33" s="69" t="str">
        <f t="shared" si="19"/>
        <v>G.09</v>
      </c>
      <c r="Y33" s="69" t="str">
        <f t="shared" si="19"/>
        <v>G.10</v>
      </c>
      <c r="Z33" s="70" t="s">
        <v>21</v>
      </c>
    </row>
    <row r="34" spans="1:26" x14ac:dyDescent="0.3">
      <c r="B34" s="35">
        <v>1</v>
      </c>
      <c r="C34" s="36" t="str">
        <f t="shared" ref="C34:L35" ca="1" si="20">IF(ISNA(P34),"",P34)</f>
        <v/>
      </c>
      <c r="D34" s="37" t="str">
        <f t="shared" ca="1" si="20"/>
        <v/>
      </c>
      <c r="E34" s="37" t="str">
        <f t="shared" ca="1" si="20"/>
        <v/>
      </c>
      <c r="F34" s="37" t="str">
        <f t="shared" ca="1" si="20"/>
        <v/>
      </c>
      <c r="G34" s="37" t="str">
        <f t="shared" ca="1" si="20"/>
        <v/>
      </c>
      <c r="H34" s="37" t="str">
        <f t="shared" ca="1" si="20"/>
        <v/>
      </c>
      <c r="I34" s="37" t="str">
        <f t="shared" ca="1" si="20"/>
        <v/>
      </c>
      <c r="J34" s="37" t="str">
        <f t="shared" ca="1" si="20"/>
        <v/>
      </c>
      <c r="K34" s="37" t="str">
        <f t="shared" ca="1" si="20"/>
        <v/>
      </c>
      <c r="L34" s="37" t="str">
        <f t="shared" ca="1" si="20"/>
        <v/>
      </c>
      <c r="M34" s="127">
        <f ca="1">SUM(C34:L34)</f>
        <v>0</v>
      </c>
      <c r="N34" s="38"/>
      <c r="P34" s="71" t="e">
        <f ca="1">IF(ISNA(VLOOKUP(P33,OFFSET(Pairings!$D$2,($B34-1)*gamesPerRound,0,gamesPerRound,3),3,FALSE)),VLOOKUP(P33,OFFSET(Pairings!$E$2,($B34-1)*gamesPerRound,0,gamesPerRound,3),3,FALSE),VLOOKUP(P33,OFFSET(Pairings!$D$2,($B34-1)*gamesPerRound,0,gamesPerRound,3),3,FALSE))</f>
        <v>#N/A</v>
      </c>
      <c r="Q34" s="71" t="e">
        <f ca="1">IF(ISNA(VLOOKUP(Q33,OFFSET(Pairings!$D$2,($B34-1)*gamesPerRound,0,gamesPerRound,3),3,FALSE)),VLOOKUP(Q33,OFFSET(Pairings!$E$2,($B34-1)*gamesPerRound,0,gamesPerRound,3),3,FALSE),VLOOKUP(Q33,OFFSET(Pairings!$D$2,($B34-1)*gamesPerRound,0,gamesPerRound,3),3,FALSE))</f>
        <v>#N/A</v>
      </c>
      <c r="R34" s="71" t="e">
        <f ca="1">IF(ISNA(VLOOKUP(R33,OFFSET(Pairings!$D$2,($B34-1)*gamesPerRound,0,gamesPerRound,3),3,FALSE)),VLOOKUP(R33,OFFSET(Pairings!$E$2,($B34-1)*gamesPerRound,0,gamesPerRound,3),3,FALSE),VLOOKUP(R33,OFFSET(Pairings!$D$2,($B34-1)*gamesPerRound,0,gamesPerRound,3),3,FALSE))</f>
        <v>#N/A</v>
      </c>
      <c r="S34" s="71" t="e">
        <f ca="1">IF(ISNA(VLOOKUP(S33,OFFSET(Pairings!$D$2,($B34-1)*gamesPerRound,0,gamesPerRound,3),3,FALSE)),VLOOKUP(S33,OFFSET(Pairings!$E$2,($B34-1)*gamesPerRound,0,gamesPerRound,3),3,FALSE),VLOOKUP(S33,OFFSET(Pairings!$D$2,($B34-1)*gamesPerRound,0,gamesPerRound,3),3,FALSE))</f>
        <v>#N/A</v>
      </c>
      <c r="T34" s="71" t="e">
        <f ca="1">IF(ISNA(VLOOKUP(T33,OFFSET(Pairings!$D$2,($B34-1)*gamesPerRound,0,gamesPerRound,3),3,FALSE)),VLOOKUP(T33,OFFSET(Pairings!$E$2,($B34-1)*gamesPerRound,0,gamesPerRound,3),3,FALSE),VLOOKUP(T33,OFFSET(Pairings!$D$2,($B34-1)*gamesPerRound,0,gamesPerRound,3),3,FALSE))</f>
        <v>#N/A</v>
      </c>
      <c r="U34" s="71" t="e">
        <f ca="1">IF(ISNA(VLOOKUP(U33,OFFSET(Pairings!$D$2,($B34-1)*gamesPerRound,0,gamesPerRound,3),3,FALSE)),VLOOKUP(U33,OFFSET(Pairings!$E$2,($B34-1)*gamesPerRound,0,gamesPerRound,3),3,FALSE),VLOOKUP(U33,OFFSET(Pairings!$D$2,($B34-1)*gamesPerRound,0,gamesPerRound,3),3,FALSE))</f>
        <v>#N/A</v>
      </c>
      <c r="V34" s="71" t="e">
        <f ca="1">IF(ISNA(VLOOKUP(V33,OFFSET(Pairings!$D$2,($B34-1)*gamesPerRound,0,gamesPerRound,3),3,FALSE)),VLOOKUP(V33,OFFSET(Pairings!$E$2,($B34-1)*gamesPerRound,0,gamesPerRound,3),3,FALSE),VLOOKUP(V33,OFFSET(Pairings!$D$2,($B34-1)*gamesPerRound,0,gamesPerRound,3),3,FALSE))</f>
        <v>#N/A</v>
      </c>
      <c r="W34" s="71" t="e">
        <f ca="1">IF(ISNA(VLOOKUP(W33,OFFSET(Pairings!$D$2,($B34-1)*gamesPerRound,0,gamesPerRound,3),3,FALSE)),VLOOKUP(W33,OFFSET(Pairings!$E$2,($B34-1)*gamesPerRound,0,gamesPerRound,3),3,FALSE),VLOOKUP(W33,OFFSET(Pairings!$D$2,($B34-1)*gamesPerRound,0,gamesPerRound,3),3,FALSE))</f>
        <v>#N/A</v>
      </c>
      <c r="X34" s="71" t="e">
        <f ca="1">IF(ISNA(VLOOKUP(X33,OFFSET(Pairings!$D$2,($B34-1)*gamesPerRound,0,gamesPerRound,3),3,FALSE)),VLOOKUP(X33,OFFSET(Pairings!$E$2,($B34-1)*gamesPerRound,0,gamesPerRound,3),3,FALSE),VLOOKUP(X33,OFFSET(Pairings!$D$2,($B34-1)*gamesPerRound,0,gamesPerRound,3),3,FALSE))</f>
        <v>#N/A</v>
      </c>
      <c r="Y34" s="71" t="e">
        <f ca="1">IF(ISNA(VLOOKUP(Y33,OFFSET(Pairings!$D$2,($B34-1)*gamesPerRound,0,gamesPerRound,3),3,FALSE)),VLOOKUP(Y33,OFFSET(Pairings!$E$2,($B34-1)*gamesPerRound,0,gamesPerRound,3),3,FALSE),VLOOKUP(Y33,OFFSET(Pairings!$D$2,($B34-1)*gamesPerRound,0,gamesPerRound,3),3,FALSE))</f>
        <v>#N/A</v>
      </c>
      <c r="Z34" s="72" t="e">
        <f ca="1">SUM(P34:Y34)</f>
        <v>#N/A</v>
      </c>
    </row>
    <row r="35" spans="1:26" x14ac:dyDescent="0.3">
      <c r="B35" s="35">
        <v>2</v>
      </c>
      <c r="C35" s="39" t="str">
        <f t="shared" ca="1" si="20"/>
        <v/>
      </c>
      <c r="D35" s="26" t="str">
        <f t="shared" ca="1" si="20"/>
        <v/>
      </c>
      <c r="E35" s="26" t="str">
        <f t="shared" ca="1" si="20"/>
        <v/>
      </c>
      <c r="F35" s="26" t="str">
        <f t="shared" ca="1" si="20"/>
        <v/>
      </c>
      <c r="G35" s="26" t="str">
        <f t="shared" ca="1" si="20"/>
        <v/>
      </c>
      <c r="H35" s="26" t="str">
        <f t="shared" ca="1" si="20"/>
        <v/>
      </c>
      <c r="I35" s="26" t="str">
        <f t="shared" ca="1" si="20"/>
        <v/>
      </c>
      <c r="J35" s="26" t="str">
        <f t="shared" ca="1" si="20"/>
        <v/>
      </c>
      <c r="K35" s="26" t="str">
        <f t="shared" ca="1" si="20"/>
        <v/>
      </c>
      <c r="L35" s="26" t="str">
        <f t="shared" ca="1" si="20"/>
        <v/>
      </c>
      <c r="M35" s="128">
        <f ca="1">SUM(C35:L35)</f>
        <v>0</v>
      </c>
      <c r="N35" s="38"/>
      <c r="P35" s="73" t="e">
        <f ca="1">IF(ISNA(VLOOKUP(P33,OFFSET(Pairings!$D$2,($B35-1)*gamesPerRound,0,gamesPerRound,3),3,FALSE)),VLOOKUP(P33,OFFSET(Pairings!$E$2,($B35-1)*gamesPerRound,0,gamesPerRound,3),3,FALSE),VLOOKUP(P33,OFFSET(Pairings!$D$2,($B35-1)*gamesPerRound,0,gamesPerRound,3),3,FALSE))</f>
        <v>#N/A</v>
      </c>
      <c r="Q35" s="74" t="e">
        <f ca="1">IF(ISNA(VLOOKUP(Q33,OFFSET(Pairings!$D$2,($B35-1)*gamesPerRound,0,gamesPerRound,3),3,FALSE)),VLOOKUP(Q33,OFFSET(Pairings!$E$2,($B35-1)*gamesPerRound,0,gamesPerRound,3),3,FALSE),VLOOKUP(Q33,OFFSET(Pairings!$D$2,($B35-1)*gamesPerRound,0,gamesPerRound,3),3,FALSE))</f>
        <v>#N/A</v>
      </c>
      <c r="R35" s="74" t="e">
        <f ca="1">IF(ISNA(VLOOKUP(R33,OFFSET(Pairings!$D$2,($B35-1)*gamesPerRound,0,gamesPerRound,3),3,FALSE)),VLOOKUP(R33,OFFSET(Pairings!$E$2,($B35-1)*gamesPerRound,0,gamesPerRound,3),3,FALSE),VLOOKUP(R33,OFFSET(Pairings!$D$2,($B35-1)*gamesPerRound,0,gamesPerRound,3),3,FALSE))</f>
        <v>#N/A</v>
      </c>
      <c r="S35" s="74" t="e">
        <f ca="1">IF(ISNA(VLOOKUP(S33,OFFSET(Pairings!$D$2,($B35-1)*gamesPerRound,0,gamesPerRound,3),3,FALSE)),VLOOKUP(S33,OFFSET(Pairings!$E$2,($B35-1)*gamesPerRound,0,gamesPerRound,3),3,FALSE),VLOOKUP(S33,OFFSET(Pairings!$D$2,($B35-1)*gamesPerRound,0,gamesPerRound,3),3,FALSE))</f>
        <v>#N/A</v>
      </c>
      <c r="T35" s="74" t="e">
        <f ca="1">IF(ISNA(VLOOKUP(T33,OFFSET(Pairings!$D$2,($B35-1)*gamesPerRound,0,gamesPerRound,3),3,FALSE)),VLOOKUP(T33,OFFSET(Pairings!$E$2,($B35-1)*gamesPerRound,0,gamesPerRound,3),3,FALSE),VLOOKUP(T33,OFFSET(Pairings!$D$2,($B35-1)*gamesPerRound,0,gamesPerRound,3),3,FALSE))</f>
        <v>#N/A</v>
      </c>
      <c r="U35" s="74" t="e">
        <f ca="1">IF(ISNA(VLOOKUP(U33,OFFSET(Pairings!$D$2,($B35-1)*gamesPerRound,0,gamesPerRound,3),3,FALSE)),VLOOKUP(U33,OFFSET(Pairings!$E$2,($B35-1)*gamesPerRound,0,gamesPerRound,3),3,FALSE),VLOOKUP(U33,OFFSET(Pairings!$D$2,($B35-1)*gamesPerRound,0,gamesPerRound,3),3,FALSE))</f>
        <v>#N/A</v>
      </c>
      <c r="V35" s="74" t="e">
        <f ca="1">IF(ISNA(VLOOKUP(V33,OFFSET(Pairings!$D$2,($B35-1)*gamesPerRound,0,gamesPerRound,3),3,FALSE)),VLOOKUP(V33,OFFSET(Pairings!$E$2,($B35-1)*gamesPerRound,0,gamesPerRound,3),3,FALSE),VLOOKUP(V33,OFFSET(Pairings!$D$2,($B35-1)*gamesPerRound,0,gamesPerRound,3),3,FALSE))</f>
        <v>#N/A</v>
      </c>
      <c r="W35" s="74" t="e">
        <f ca="1">IF(ISNA(VLOOKUP(W33,OFFSET(Pairings!$D$2,($B35-1)*gamesPerRound,0,gamesPerRound,3),3,FALSE)),VLOOKUP(W33,OFFSET(Pairings!$E$2,($B35-1)*gamesPerRound,0,gamesPerRound,3),3,FALSE),VLOOKUP(W33,OFFSET(Pairings!$D$2,($B35-1)*gamesPerRound,0,gamesPerRound,3),3,FALSE))</f>
        <v>#N/A</v>
      </c>
      <c r="X35" s="74" t="e">
        <f ca="1">IF(ISNA(VLOOKUP(X33,OFFSET(Pairings!$D$2,($B35-1)*gamesPerRound,0,gamesPerRound,3),3,FALSE)),VLOOKUP(X33,OFFSET(Pairings!$E$2,($B35-1)*gamesPerRound,0,gamesPerRound,3),3,FALSE),VLOOKUP(X33,OFFSET(Pairings!$D$2,($B35-1)*gamesPerRound,0,gamesPerRound,3),3,FALSE))</f>
        <v>#N/A</v>
      </c>
      <c r="Y35" s="74" t="e">
        <f ca="1">IF(ISNA(VLOOKUP(Y33,OFFSET(Pairings!$D$2,($B35-1)*gamesPerRound,0,gamesPerRound,3),3,FALSE)),VLOOKUP(Y33,OFFSET(Pairings!$E$2,($B35-1)*gamesPerRound,0,gamesPerRound,3),3,FALSE),VLOOKUP(Y33,OFFSET(Pairings!$D$2,($B35-1)*gamesPerRound,0,gamesPerRound,3),3,FALSE))</f>
        <v>#N/A</v>
      </c>
      <c r="Z35" s="72" t="e">
        <f ca="1">SUM(P35:Y35)</f>
        <v>#N/A</v>
      </c>
    </row>
    <row r="36" spans="1:26" ht="15.5" thickBot="1" x14ac:dyDescent="0.35">
      <c r="B36" s="40" t="s">
        <v>21</v>
      </c>
      <c r="C36" s="41">
        <f ca="1">SUM(C34:C35)</f>
        <v>0</v>
      </c>
      <c r="D36" s="42">
        <f ca="1">SUM(D34:D35)</f>
        <v>0</v>
      </c>
      <c r="E36" s="42">
        <f ca="1">SUM(E34:E35)</f>
        <v>0</v>
      </c>
      <c r="F36" s="42">
        <f ca="1">SUM(F34:F35)</f>
        <v>0</v>
      </c>
      <c r="G36" s="42">
        <f ca="1">SUM(G34:G35)</f>
        <v>0</v>
      </c>
      <c r="H36" s="42">
        <f ca="1">SUM(H34:H35)</f>
        <v>0</v>
      </c>
      <c r="I36" s="42">
        <f ca="1">SUM(I34:I35)</f>
        <v>0</v>
      </c>
      <c r="J36" s="42">
        <f ca="1">SUM(J34:J35)</f>
        <v>0</v>
      </c>
      <c r="K36" s="42">
        <f ca="1">SUM(K34:K35)</f>
        <v>0</v>
      </c>
      <c r="L36" s="42">
        <f ca="1">SUM(L34:L35)</f>
        <v>0</v>
      </c>
      <c r="M36" s="43">
        <f ca="1">SUM(M34:M35)</f>
        <v>0</v>
      </c>
      <c r="N36" s="44" t="e">
        <f ca="1">VLOOKUP(A33,OFFSET(Teams!$B$1,1,0,teams,4),4,FALSE)</f>
        <v>#N/A</v>
      </c>
      <c r="P36" s="75" t="e">
        <f ca="1">SUM(P34:P35)</f>
        <v>#N/A</v>
      </c>
      <c r="Q36" s="76" t="e">
        <f ca="1">SUM(Q34:Q35)</f>
        <v>#N/A</v>
      </c>
      <c r="R36" s="76" t="e">
        <f ca="1">SUM(R34:R35)</f>
        <v>#N/A</v>
      </c>
      <c r="S36" s="76" t="e">
        <f ca="1">SUM(S34:S35)</f>
        <v>#N/A</v>
      </c>
      <c r="T36" s="76" t="e">
        <f ca="1">SUM(T34:T35)</f>
        <v>#N/A</v>
      </c>
      <c r="U36" s="76" t="e">
        <f ca="1">SUM(U34:U35)</f>
        <v>#N/A</v>
      </c>
      <c r="V36" s="76" t="e">
        <f ca="1">SUM(V34:V35)</f>
        <v>#N/A</v>
      </c>
      <c r="W36" s="76" t="e">
        <f ca="1">SUM(W34:W35)</f>
        <v>#N/A</v>
      </c>
      <c r="X36" s="76" t="e">
        <f ca="1">SUM(X34:X35)</f>
        <v>#N/A</v>
      </c>
      <c r="Y36" s="76" t="e">
        <f ca="1">SUM(Y34:Y35)</f>
        <v>#N/A</v>
      </c>
      <c r="Z36" s="77" t="e">
        <f ca="1">SUM(Z34:Z35)</f>
        <v>#N/A</v>
      </c>
    </row>
    <row r="37" spans="1:26" ht="15.5" thickBot="1" x14ac:dyDescent="0.35">
      <c r="N37" s="45"/>
    </row>
    <row r="38" spans="1:26" x14ac:dyDescent="0.3">
      <c r="A38" s="9" t="s">
        <v>14</v>
      </c>
      <c r="B38" s="10">
        <f>VLOOKUP(A38,TeamLookup,2,FALSE)</f>
        <v>0</v>
      </c>
      <c r="C38" s="31" t="str">
        <f t="shared" ref="C38:L38" si="21">$A38&amp;"."&amp;TEXT(C$1,"00")</f>
        <v>H.01</v>
      </c>
      <c r="D38" s="32" t="str">
        <f t="shared" si="21"/>
        <v>H.02</v>
      </c>
      <c r="E38" s="32" t="str">
        <f t="shared" si="21"/>
        <v>H.03</v>
      </c>
      <c r="F38" s="32" t="str">
        <f t="shared" si="21"/>
        <v>H.04</v>
      </c>
      <c r="G38" s="32" t="str">
        <f t="shared" si="21"/>
        <v>H.05</v>
      </c>
      <c r="H38" s="32" t="str">
        <f t="shared" si="21"/>
        <v>H.06</v>
      </c>
      <c r="I38" s="32" t="str">
        <f t="shared" si="21"/>
        <v>H.07</v>
      </c>
      <c r="J38" s="32" t="str">
        <f t="shared" si="21"/>
        <v>H.08</v>
      </c>
      <c r="K38" s="32" t="str">
        <f t="shared" si="21"/>
        <v>H.09</v>
      </c>
      <c r="L38" s="32" t="str">
        <f t="shared" si="21"/>
        <v>H.10</v>
      </c>
      <c r="M38" s="33" t="s">
        <v>21</v>
      </c>
      <c r="N38" s="34" t="s">
        <v>28</v>
      </c>
      <c r="O38" s="9"/>
      <c r="P38" s="68" t="str">
        <f t="shared" ref="P38:Y38" si="22">$A38&amp;"."&amp;TEXT(P$1,"00")</f>
        <v>H.01</v>
      </c>
      <c r="Q38" s="69" t="str">
        <f t="shared" si="22"/>
        <v>H.02</v>
      </c>
      <c r="R38" s="69" t="str">
        <f t="shared" si="22"/>
        <v>H.03</v>
      </c>
      <c r="S38" s="69" t="str">
        <f t="shared" si="22"/>
        <v>H.04</v>
      </c>
      <c r="T38" s="69" t="str">
        <f t="shared" si="22"/>
        <v>H.05</v>
      </c>
      <c r="U38" s="69" t="str">
        <f t="shared" si="22"/>
        <v>H.06</v>
      </c>
      <c r="V38" s="69" t="str">
        <f t="shared" si="22"/>
        <v>H.07</v>
      </c>
      <c r="W38" s="69" t="str">
        <f t="shared" si="22"/>
        <v>H.08</v>
      </c>
      <c r="X38" s="69" t="str">
        <f t="shared" si="22"/>
        <v>H.09</v>
      </c>
      <c r="Y38" s="69" t="str">
        <f t="shared" si="22"/>
        <v>H.10</v>
      </c>
      <c r="Z38" s="70" t="s">
        <v>21</v>
      </c>
    </row>
    <row r="39" spans="1:26" x14ac:dyDescent="0.3">
      <c r="B39" s="35">
        <v>1</v>
      </c>
      <c r="C39" s="36" t="str">
        <f t="shared" ref="C39:L40" ca="1" si="23">IF(ISNA(P39),"",P39)</f>
        <v/>
      </c>
      <c r="D39" s="37" t="str">
        <f t="shared" ca="1" si="23"/>
        <v/>
      </c>
      <c r="E39" s="37" t="str">
        <f t="shared" ca="1" si="23"/>
        <v/>
      </c>
      <c r="F39" s="37" t="str">
        <f t="shared" ca="1" si="23"/>
        <v/>
      </c>
      <c r="G39" s="37" t="str">
        <f t="shared" ca="1" si="23"/>
        <v/>
      </c>
      <c r="H39" s="37" t="str">
        <f t="shared" ca="1" si="23"/>
        <v/>
      </c>
      <c r="I39" s="37" t="str">
        <f t="shared" ca="1" si="23"/>
        <v/>
      </c>
      <c r="J39" s="37" t="str">
        <f t="shared" ca="1" si="23"/>
        <v/>
      </c>
      <c r="K39" s="37" t="str">
        <f t="shared" ca="1" si="23"/>
        <v/>
      </c>
      <c r="L39" s="37" t="str">
        <f t="shared" ca="1" si="23"/>
        <v/>
      </c>
      <c r="M39" s="127">
        <f ca="1">SUM(C39:L39)</f>
        <v>0</v>
      </c>
      <c r="N39" s="38"/>
      <c r="P39" s="71" t="e">
        <f ca="1">IF(ISNA(VLOOKUP(P38,OFFSET(Pairings!$D$2,($B39-1)*gamesPerRound,0,gamesPerRound,3),3,FALSE)),VLOOKUP(P38,OFFSET(Pairings!$E$2,($B39-1)*gamesPerRound,0,gamesPerRound,3),3,FALSE),VLOOKUP(P38,OFFSET(Pairings!$D$2,($B39-1)*gamesPerRound,0,gamesPerRound,3),3,FALSE))</f>
        <v>#N/A</v>
      </c>
      <c r="Q39" s="71" t="e">
        <f ca="1">IF(ISNA(VLOOKUP(Q38,OFFSET(Pairings!$D$2,($B39-1)*gamesPerRound,0,gamesPerRound,3),3,FALSE)),VLOOKUP(Q38,OFFSET(Pairings!$E$2,($B39-1)*gamesPerRound,0,gamesPerRound,3),3,FALSE),VLOOKUP(Q38,OFFSET(Pairings!$D$2,($B39-1)*gamesPerRound,0,gamesPerRound,3),3,FALSE))</f>
        <v>#N/A</v>
      </c>
      <c r="R39" s="71" t="e">
        <f ca="1">IF(ISNA(VLOOKUP(R38,OFFSET(Pairings!$D$2,($B39-1)*gamesPerRound,0,gamesPerRound,3),3,FALSE)),VLOOKUP(R38,OFFSET(Pairings!$E$2,($B39-1)*gamesPerRound,0,gamesPerRound,3),3,FALSE),VLOOKUP(R38,OFFSET(Pairings!$D$2,($B39-1)*gamesPerRound,0,gamesPerRound,3),3,FALSE))</f>
        <v>#N/A</v>
      </c>
      <c r="S39" s="71" t="e">
        <f ca="1">IF(ISNA(VLOOKUP(S38,OFFSET(Pairings!$D$2,($B39-1)*gamesPerRound,0,gamesPerRound,3),3,FALSE)),VLOOKUP(S38,OFFSET(Pairings!$E$2,($B39-1)*gamesPerRound,0,gamesPerRound,3),3,FALSE),VLOOKUP(S38,OFFSET(Pairings!$D$2,($B39-1)*gamesPerRound,0,gamesPerRound,3),3,FALSE))</f>
        <v>#N/A</v>
      </c>
      <c r="T39" s="71" t="e">
        <f ca="1">IF(ISNA(VLOOKUP(T38,OFFSET(Pairings!$D$2,($B39-1)*gamesPerRound,0,gamesPerRound,3),3,FALSE)),VLOOKUP(T38,OFFSET(Pairings!$E$2,($B39-1)*gamesPerRound,0,gamesPerRound,3),3,FALSE),VLOOKUP(T38,OFFSET(Pairings!$D$2,($B39-1)*gamesPerRound,0,gamesPerRound,3),3,FALSE))</f>
        <v>#N/A</v>
      </c>
      <c r="U39" s="71" t="e">
        <f ca="1">IF(ISNA(VLOOKUP(U38,OFFSET(Pairings!$D$2,($B39-1)*gamesPerRound,0,gamesPerRound,3),3,FALSE)),VLOOKUP(U38,OFFSET(Pairings!$E$2,($B39-1)*gamesPerRound,0,gamesPerRound,3),3,FALSE),VLOOKUP(U38,OFFSET(Pairings!$D$2,($B39-1)*gamesPerRound,0,gamesPerRound,3),3,FALSE))</f>
        <v>#N/A</v>
      </c>
      <c r="V39" s="71" t="e">
        <f ca="1">IF(ISNA(VLOOKUP(V38,OFFSET(Pairings!$D$2,($B39-1)*gamesPerRound,0,gamesPerRound,3),3,FALSE)),VLOOKUP(V38,OFFSET(Pairings!$E$2,($B39-1)*gamesPerRound,0,gamesPerRound,3),3,FALSE),VLOOKUP(V38,OFFSET(Pairings!$D$2,($B39-1)*gamesPerRound,0,gamesPerRound,3),3,FALSE))</f>
        <v>#N/A</v>
      </c>
      <c r="W39" s="71" t="e">
        <f ca="1">IF(ISNA(VLOOKUP(W38,OFFSET(Pairings!$D$2,($B39-1)*gamesPerRound,0,gamesPerRound,3),3,FALSE)),VLOOKUP(W38,OFFSET(Pairings!$E$2,($B39-1)*gamesPerRound,0,gamesPerRound,3),3,FALSE),VLOOKUP(W38,OFFSET(Pairings!$D$2,($B39-1)*gamesPerRound,0,gamesPerRound,3),3,FALSE))</f>
        <v>#N/A</v>
      </c>
      <c r="X39" s="71" t="e">
        <f ca="1">IF(ISNA(VLOOKUP(X38,OFFSET(Pairings!$D$2,($B39-1)*gamesPerRound,0,gamesPerRound,3),3,FALSE)),VLOOKUP(X38,OFFSET(Pairings!$E$2,($B39-1)*gamesPerRound,0,gamesPerRound,3),3,FALSE),VLOOKUP(X38,OFFSET(Pairings!$D$2,($B39-1)*gamesPerRound,0,gamesPerRound,3),3,FALSE))</f>
        <v>#N/A</v>
      </c>
      <c r="Y39" s="71" t="e">
        <f ca="1">IF(ISNA(VLOOKUP(Y38,OFFSET(Pairings!$D$2,($B39-1)*gamesPerRound,0,gamesPerRound,3),3,FALSE)),VLOOKUP(Y38,OFFSET(Pairings!$E$2,($B39-1)*gamesPerRound,0,gamesPerRound,3),3,FALSE),VLOOKUP(Y38,OFFSET(Pairings!$D$2,($B39-1)*gamesPerRound,0,gamesPerRound,3),3,FALSE))</f>
        <v>#N/A</v>
      </c>
      <c r="Z39" s="72" t="e">
        <f ca="1">SUM(P39:Y39)</f>
        <v>#N/A</v>
      </c>
    </row>
    <row r="40" spans="1:26" x14ac:dyDescent="0.3">
      <c r="B40" s="35">
        <v>2</v>
      </c>
      <c r="C40" s="39" t="str">
        <f t="shared" ca="1" si="23"/>
        <v/>
      </c>
      <c r="D40" s="26" t="str">
        <f t="shared" ca="1" si="23"/>
        <v/>
      </c>
      <c r="E40" s="26" t="str">
        <f t="shared" ca="1" si="23"/>
        <v/>
      </c>
      <c r="F40" s="26" t="str">
        <f t="shared" ca="1" si="23"/>
        <v/>
      </c>
      <c r="G40" s="26" t="str">
        <f t="shared" ca="1" si="23"/>
        <v/>
      </c>
      <c r="H40" s="26" t="str">
        <f t="shared" ca="1" si="23"/>
        <v/>
      </c>
      <c r="I40" s="26" t="str">
        <f t="shared" ca="1" si="23"/>
        <v/>
      </c>
      <c r="J40" s="26" t="str">
        <f t="shared" ca="1" si="23"/>
        <v/>
      </c>
      <c r="K40" s="26" t="str">
        <f t="shared" ca="1" si="23"/>
        <v/>
      </c>
      <c r="L40" s="26" t="str">
        <f t="shared" ca="1" si="23"/>
        <v/>
      </c>
      <c r="M40" s="128">
        <f ca="1">SUM(C40:L40)</f>
        <v>0</v>
      </c>
      <c r="N40" s="38"/>
      <c r="P40" s="73" t="e">
        <f ca="1">IF(ISNA(VLOOKUP(P38,OFFSET(Pairings!$D$2,($B40-1)*gamesPerRound,0,gamesPerRound,3),3,FALSE)),VLOOKUP(P38,OFFSET(Pairings!$E$2,($B40-1)*gamesPerRound,0,gamesPerRound,3),3,FALSE),VLOOKUP(P38,OFFSET(Pairings!$D$2,($B40-1)*gamesPerRound,0,gamesPerRound,3),3,FALSE))</f>
        <v>#N/A</v>
      </c>
      <c r="Q40" s="74" t="e">
        <f ca="1">IF(ISNA(VLOOKUP(Q38,OFFSET(Pairings!$D$2,($B40-1)*gamesPerRound,0,gamesPerRound,3),3,FALSE)),VLOOKUP(Q38,OFFSET(Pairings!$E$2,($B40-1)*gamesPerRound,0,gamesPerRound,3),3,FALSE),VLOOKUP(Q38,OFFSET(Pairings!$D$2,($B40-1)*gamesPerRound,0,gamesPerRound,3),3,FALSE))</f>
        <v>#N/A</v>
      </c>
      <c r="R40" s="74" t="e">
        <f ca="1">IF(ISNA(VLOOKUP(R38,OFFSET(Pairings!$D$2,($B40-1)*gamesPerRound,0,gamesPerRound,3),3,FALSE)),VLOOKUP(R38,OFFSET(Pairings!$E$2,($B40-1)*gamesPerRound,0,gamesPerRound,3),3,FALSE),VLOOKUP(R38,OFFSET(Pairings!$D$2,($B40-1)*gamesPerRound,0,gamesPerRound,3),3,FALSE))</f>
        <v>#N/A</v>
      </c>
      <c r="S40" s="74" t="e">
        <f ca="1">IF(ISNA(VLOOKUP(S38,OFFSET(Pairings!$D$2,($B40-1)*gamesPerRound,0,gamesPerRound,3),3,FALSE)),VLOOKUP(S38,OFFSET(Pairings!$E$2,($B40-1)*gamesPerRound,0,gamesPerRound,3),3,FALSE),VLOOKUP(S38,OFFSET(Pairings!$D$2,($B40-1)*gamesPerRound,0,gamesPerRound,3),3,FALSE))</f>
        <v>#N/A</v>
      </c>
      <c r="T40" s="74" t="e">
        <f ca="1">IF(ISNA(VLOOKUP(T38,OFFSET(Pairings!$D$2,($B40-1)*gamesPerRound,0,gamesPerRound,3),3,FALSE)),VLOOKUP(T38,OFFSET(Pairings!$E$2,($B40-1)*gamesPerRound,0,gamesPerRound,3),3,FALSE),VLOOKUP(T38,OFFSET(Pairings!$D$2,($B40-1)*gamesPerRound,0,gamesPerRound,3),3,FALSE))</f>
        <v>#N/A</v>
      </c>
      <c r="U40" s="74" t="e">
        <f ca="1">IF(ISNA(VLOOKUP(U38,OFFSET(Pairings!$D$2,($B40-1)*gamesPerRound,0,gamesPerRound,3),3,FALSE)),VLOOKUP(U38,OFFSET(Pairings!$E$2,($B40-1)*gamesPerRound,0,gamesPerRound,3),3,FALSE),VLOOKUP(U38,OFFSET(Pairings!$D$2,($B40-1)*gamesPerRound,0,gamesPerRound,3),3,FALSE))</f>
        <v>#N/A</v>
      </c>
      <c r="V40" s="74" t="e">
        <f ca="1">IF(ISNA(VLOOKUP(V38,OFFSET(Pairings!$D$2,($B40-1)*gamesPerRound,0,gamesPerRound,3),3,FALSE)),VLOOKUP(V38,OFFSET(Pairings!$E$2,($B40-1)*gamesPerRound,0,gamesPerRound,3),3,FALSE),VLOOKUP(V38,OFFSET(Pairings!$D$2,($B40-1)*gamesPerRound,0,gamesPerRound,3),3,FALSE))</f>
        <v>#N/A</v>
      </c>
      <c r="W40" s="74" t="e">
        <f ca="1">IF(ISNA(VLOOKUP(W38,OFFSET(Pairings!$D$2,($B40-1)*gamesPerRound,0,gamesPerRound,3),3,FALSE)),VLOOKUP(W38,OFFSET(Pairings!$E$2,($B40-1)*gamesPerRound,0,gamesPerRound,3),3,FALSE),VLOOKUP(W38,OFFSET(Pairings!$D$2,($B40-1)*gamesPerRound,0,gamesPerRound,3),3,FALSE))</f>
        <v>#N/A</v>
      </c>
      <c r="X40" s="74" t="e">
        <f ca="1">IF(ISNA(VLOOKUP(X38,OFFSET(Pairings!$D$2,($B40-1)*gamesPerRound,0,gamesPerRound,3),3,FALSE)),VLOOKUP(X38,OFFSET(Pairings!$E$2,($B40-1)*gamesPerRound,0,gamesPerRound,3),3,FALSE),VLOOKUP(X38,OFFSET(Pairings!$D$2,($B40-1)*gamesPerRound,0,gamesPerRound,3),3,FALSE))</f>
        <v>#N/A</v>
      </c>
      <c r="Y40" s="74" t="e">
        <f ca="1">IF(ISNA(VLOOKUP(Y38,OFFSET(Pairings!$D$2,($B40-1)*gamesPerRound,0,gamesPerRound,3),3,FALSE)),VLOOKUP(Y38,OFFSET(Pairings!$E$2,($B40-1)*gamesPerRound,0,gamesPerRound,3),3,FALSE),VLOOKUP(Y38,OFFSET(Pairings!$D$2,($B40-1)*gamesPerRound,0,gamesPerRound,3),3,FALSE))</f>
        <v>#N/A</v>
      </c>
      <c r="Z40" s="72" t="e">
        <f ca="1">SUM(P40:Y40)</f>
        <v>#N/A</v>
      </c>
    </row>
    <row r="41" spans="1:26" ht="15.5" thickBot="1" x14ac:dyDescent="0.35">
      <c r="B41" s="40" t="s">
        <v>21</v>
      </c>
      <c r="C41" s="41">
        <f ca="1">SUM(C39:C40)</f>
        <v>0</v>
      </c>
      <c r="D41" s="42">
        <f ca="1">SUM(D39:D40)</f>
        <v>0</v>
      </c>
      <c r="E41" s="42">
        <f ca="1">SUM(E39:E40)</f>
        <v>0</v>
      </c>
      <c r="F41" s="42">
        <f ca="1">SUM(F39:F40)</f>
        <v>0</v>
      </c>
      <c r="G41" s="42">
        <f ca="1">SUM(G39:G40)</f>
        <v>0</v>
      </c>
      <c r="H41" s="42">
        <f ca="1">SUM(H39:H40)</f>
        <v>0</v>
      </c>
      <c r="I41" s="42">
        <f ca="1">SUM(I39:I40)</f>
        <v>0</v>
      </c>
      <c r="J41" s="42">
        <f ca="1">SUM(J39:J40)</f>
        <v>0</v>
      </c>
      <c r="K41" s="42">
        <f ca="1">SUM(K39:K40)</f>
        <v>0</v>
      </c>
      <c r="L41" s="42">
        <f ca="1">SUM(L39:L40)</f>
        <v>0</v>
      </c>
      <c r="M41" s="43">
        <f ca="1">SUM(M39:M40)</f>
        <v>0</v>
      </c>
      <c r="N41" s="44" t="e">
        <f ca="1">VLOOKUP(A38,OFFSET(Teams!$B$1,1,0,teams,4),4,FALSE)</f>
        <v>#N/A</v>
      </c>
      <c r="P41" s="75" t="e">
        <f ca="1">SUM(P39:P40)</f>
        <v>#N/A</v>
      </c>
      <c r="Q41" s="76" t="e">
        <f ca="1">SUM(Q39:Q40)</f>
        <v>#N/A</v>
      </c>
      <c r="R41" s="76" t="e">
        <f ca="1">SUM(R39:R40)</f>
        <v>#N/A</v>
      </c>
      <c r="S41" s="76" t="e">
        <f ca="1">SUM(S39:S40)</f>
        <v>#N/A</v>
      </c>
      <c r="T41" s="76" t="e">
        <f ca="1">SUM(T39:T40)</f>
        <v>#N/A</v>
      </c>
      <c r="U41" s="76" t="e">
        <f ca="1">SUM(U39:U40)</f>
        <v>#N/A</v>
      </c>
      <c r="V41" s="76" t="e">
        <f ca="1">SUM(V39:V40)</f>
        <v>#N/A</v>
      </c>
      <c r="W41" s="76" t="e">
        <f ca="1">SUM(W39:W40)</f>
        <v>#N/A</v>
      </c>
      <c r="X41" s="76" t="e">
        <f ca="1">SUM(X39:X40)</f>
        <v>#N/A</v>
      </c>
      <c r="Y41" s="76" t="e">
        <f ca="1">SUM(Y39:Y40)</f>
        <v>#N/A</v>
      </c>
      <c r="Z41" s="77" t="e">
        <f ca="1">SUM(Z39:Z40)</f>
        <v>#N/A</v>
      </c>
    </row>
    <row r="42" spans="1:26" ht="15.5" thickBot="1" x14ac:dyDescent="0.35">
      <c r="N42" s="45"/>
    </row>
    <row r="43" spans="1:26" x14ac:dyDescent="0.3">
      <c r="A43" s="6" t="s">
        <v>15</v>
      </c>
      <c r="B43" s="10">
        <f>VLOOKUP(A43,TeamLookup,2,FALSE)</f>
        <v>0</v>
      </c>
      <c r="C43" s="31" t="str">
        <f t="shared" ref="C43:L43" si="24">$A43&amp;"."&amp;TEXT(C$1,"00")</f>
        <v>I.01</v>
      </c>
      <c r="D43" s="32" t="str">
        <f t="shared" si="24"/>
        <v>I.02</v>
      </c>
      <c r="E43" s="32" t="str">
        <f t="shared" si="24"/>
        <v>I.03</v>
      </c>
      <c r="F43" s="32" t="str">
        <f t="shared" si="24"/>
        <v>I.04</v>
      </c>
      <c r="G43" s="32" t="str">
        <f t="shared" si="24"/>
        <v>I.05</v>
      </c>
      <c r="H43" s="32" t="str">
        <f t="shared" si="24"/>
        <v>I.06</v>
      </c>
      <c r="I43" s="32" t="str">
        <f t="shared" si="24"/>
        <v>I.07</v>
      </c>
      <c r="J43" s="32" t="str">
        <f t="shared" si="24"/>
        <v>I.08</v>
      </c>
      <c r="K43" s="32" t="str">
        <f t="shared" si="24"/>
        <v>I.09</v>
      </c>
      <c r="L43" s="32" t="str">
        <f t="shared" si="24"/>
        <v>I.10</v>
      </c>
      <c r="M43" s="33" t="s">
        <v>21</v>
      </c>
      <c r="N43" s="34" t="s">
        <v>28</v>
      </c>
      <c r="O43" s="9"/>
      <c r="P43" s="68" t="str">
        <f t="shared" ref="P43:Y43" si="25">$A43&amp;"."&amp;TEXT(P$1,"00")</f>
        <v>I.01</v>
      </c>
      <c r="Q43" s="69" t="str">
        <f t="shared" si="25"/>
        <v>I.02</v>
      </c>
      <c r="R43" s="69" t="str">
        <f t="shared" si="25"/>
        <v>I.03</v>
      </c>
      <c r="S43" s="69" t="str">
        <f t="shared" si="25"/>
        <v>I.04</v>
      </c>
      <c r="T43" s="69" t="str">
        <f t="shared" si="25"/>
        <v>I.05</v>
      </c>
      <c r="U43" s="69" t="str">
        <f t="shared" si="25"/>
        <v>I.06</v>
      </c>
      <c r="V43" s="69" t="str">
        <f t="shared" si="25"/>
        <v>I.07</v>
      </c>
      <c r="W43" s="69" t="str">
        <f t="shared" si="25"/>
        <v>I.08</v>
      </c>
      <c r="X43" s="69" t="str">
        <f t="shared" si="25"/>
        <v>I.09</v>
      </c>
      <c r="Y43" s="69" t="str">
        <f t="shared" si="25"/>
        <v>I.10</v>
      </c>
      <c r="Z43" s="70" t="s">
        <v>21</v>
      </c>
    </row>
    <row r="44" spans="1:26" x14ac:dyDescent="0.3">
      <c r="B44" s="35">
        <v>1</v>
      </c>
      <c r="C44" s="36" t="str">
        <f t="shared" ref="C44:L45" ca="1" si="26">IF(ISNA(P44),"",P44)</f>
        <v/>
      </c>
      <c r="D44" s="37" t="str">
        <f t="shared" ca="1" si="26"/>
        <v/>
      </c>
      <c r="E44" s="37" t="str">
        <f t="shared" ca="1" si="26"/>
        <v/>
      </c>
      <c r="F44" s="37" t="str">
        <f t="shared" ca="1" si="26"/>
        <v/>
      </c>
      <c r="G44" s="37" t="str">
        <f t="shared" ca="1" si="26"/>
        <v/>
      </c>
      <c r="H44" s="37" t="str">
        <f t="shared" ca="1" si="26"/>
        <v/>
      </c>
      <c r="I44" s="37" t="str">
        <f t="shared" ca="1" si="26"/>
        <v/>
      </c>
      <c r="J44" s="37" t="str">
        <f t="shared" ca="1" si="26"/>
        <v/>
      </c>
      <c r="K44" s="37" t="str">
        <f t="shared" ca="1" si="26"/>
        <v/>
      </c>
      <c r="L44" s="37" t="str">
        <f t="shared" ca="1" si="26"/>
        <v/>
      </c>
      <c r="M44" s="127">
        <f ca="1">SUM(C44:L44)</f>
        <v>0</v>
      </c>
      <c r="N44" s="38"/>
      <c r="P44" s="71" t="e">
        <f ca="1">IF(ISNA(VLOOKUP(P43,OFFSET(Pairings!$D$2,($B44-1)*gamesPerRound,0,gamesPerRound,3),3,FALSE)),VLOOKUP(P43,OFFSET(Pairings!$E$2,($B44-1)*gamesPerRound,0,gamesPerRound,3),3,FALSE),VLOOKUP(P43,OFFSET(Pairings!$D$2,($B44-1)*gamesPerRound,0,gamesPerRound,3),3,FALSE))</f>
        <v>#N/A</v>
      </c>
      <c r="Q44" s="71" t="e">
        <f ca="1">IF(ISNA(VLOOKUP(Q43,OFFSET(Pairings!$D$2,($B44-1)*gamesPerRound,0,gamesPerRound,3),3,FALSE)),VLOOKUP(Q43,OFFSET(Pairings!$E$2,($B44-1)*gamesPerRound,0,gamesPerRound,3),3,FALSE),VLOOKUP(Q43,OFFSET(Pairings!$D$2,($B44-1)*gamesPerRound,0,gamesPerRound,3),3,FALSE))</f>
        <v>#N/A</v>
      </c>
      <c r="R44" s="71" t="e">
        <f ca="1">IF(ISNA(VLOOKUP(R43,OFFSET(Pairings!$D$2,($B44-1)*gamesPerRound,0,gamesPerRound,3),3,FALSE)),VLOOKUP(R43,OFFSET(Pairings!$E$2,($B44-1)*gamesPerRound,0,gamesPerRound,3),3,FALSE),VLOOKUP(R43,OFFSET(Pairings!$D$2,($B44-1)*gamesPerRound,0,gamesPerRound,3),3,FALSE))</f>
        <v>#N/A</v>
      </c>
      <c r="S44" s="71" t="e">
        <f ca="1">IF(ISNA(VLOOKUP(S43,OFFSET(Pairings!$D$2,($B44-1)*gamesPerRound,0,gamesPerRound,3),3,FALSE)),VLOOKUP(S43,OFFSET(Pairings!$E$2,($B44-1)*gamesPerRound,0,gamesPerRound,3),3,FALSE),VLOOKUP(S43,OFFSET(Pairings!$D$2,($B44-1)*gamesPerRound,0,gamesPerRound,3),3,FALSE))</f>
        <v>#N/A</v>
      </c>
      <c r="T44" s="71" t="e">
        <f ca="1">IF(ISNA(VLOOKUP(T43,OFFSET(Pairings!$D$2,($B44-1)*gamesPerRound,0,gamesPerRound,3),3,FALSE)),VLOOKUP(T43,OFFSET(Pairings!$E$2,($B44-1)*gamesPerRound,0,gamesPerRound,3),3,FALSE),VLOOKUP(T43,OFFSET(Pairings!$D$2,($B44-1)*gamesPerRound,0,gamesPerRound,3),3,FALSE))</f>
        <v>#N/A</v>
      </c>
      <c r="U44" s="71" t="e">
        <f ca="1">IF(ISNA(VLOOKUP(U43,OFFSET(Pairings!$D$2,($B44-1)*gamesPerRound,0,gamesPerRound,3),3,FALSE)),VLOOKUP(U43,OFFSET(Pairings!$E$2,($B44-1)*gamesPerRound,0,gamesPerRound,3),3,FALSE),VLOOKUP(U43,OFFSET(Pairings!$D$2,($B44-1)*gamesPerRound,0,gamesPerRound,3),3,FALSE))</f>
        <v>#N/A</v>
      </c>
      <c r="V44" s="71" t="e">
        <f ca="1">IF(ISNA(VLOOKUP(V43,OFFSET(Pairings!$D$2,($B44-1)*gamesPerRound,0,gamesPerRound,3),3,FALSE)),VLOOKUP(V43,OFFSET(Pairings!$E$2,($B44-1)*gamesPerRound,0,gamesPerRound,3),3,FALSE),VLOOKUP(V43,OFFSET(Pairings!$D$2,($B44-1)*gamesPerRound,0,gamesPerRound,3),3,FALSE))</f>
        <v>#N/A</v>
      </c>
      <c r="W44" s="71" t="e">
        <f ca="1">IF(ISNA(VLOOKUP(W43,OFFSET(Pairings!$D$2,($B44-1)*gamesPerRound,0,gamesPerRound,3),3,FALSE)),VLOOKUP(W43,OFFSET(Pairings!$E$2,($B44-1)*gamesPerRound,0,gamesPerRound,3),3,FALSE),VLOOKUP(W43,OFFSET(Pairings!$D$2,($B44-1)*gamesPerRound,0,gamesPerRound,3),3,FALSE))</f>
        <v>#N/A</v>
      </c>
      <c r="X44" s="71" t="e">
        <f ca="1">IF(ISNA(VLOOKUP(X43,OFFSET(Pairings!$D$2,($B44-1)*gamesPerRound,0,gamesPerRound,3),3,FALSE)),VLOOKUP(X43,OFFSET(Pairings!$E$2,($B44-1)*gamesPerRound,0,gamesPerRound,3),3,FALSE),VLOOKUP(X43,OFFSET(Pairings!$D$2,($B44-1)*gamesPerRound,0,gamesPerRound,3),3,FALSE))</f>
        <v>#N/A</v>
      </c>
      <c r="Y44" s="71" t="e">
        <f ca="1">IF(ISNA(VLOOKUP(Y43,OFFSET(Pairings!$D$2,($B44-1)*gamesPerRound,0,gamesPerRound,3),3,FALSE)),VLOOKUP(Y43,OFFSET(Pairings!$E$2,($B44-1)*gamesPerRound,0,gamesPerRound,3),3,FALSE),VLOOKUP(Y43,OFFSET(Pairings!$D$2,($B44-1)*gamesPerRound,0,gamesPerRound,3),3,FALSE))</f>
        <v>#N/A</v>
      </c>
      <c r="Z44" s="72" t="e">
        <f ca="1">SUM(P44:Y44)</f>
        <v>#N/A</v>
      </c>
    </row>
    <row r="45" spans="1:26" x14ac:dyDescent="0.3">
      <c r="B45" s="35">
        <v>2</v>
      </c>
      <c r="C45" s="39" t="str">
        <f t="shared" ca="1" si="26"/>
        <v/>
      </c>
      <c r="D45" s="26" t="str">
        <f t="shared" ca="1" si="26"/>
        <v/>
      </c>
      <c r="E45" s="26" t="str">
        <f t="shared" ca="1" si="26"/>
        <v/>
      </c>
      <c r="F45" s="26" t="str">
        <f t="shared" ca="1" si="26"/>
        <v/>
      </c>
      <c r="G45" s="26" t="str">
        <f t="shared" ca="1" si="26"/>
        <v/>
      </c>
      <c r="H45" s="26" t="str">
        <f t="shared" ca="1" si="26"/>
        <v/>
      </c>
      <c r="I45" s="26" t="str">
        <f t="shared" ca="1" si="26"/>
        <v/>
      </c>
      <c r="J45" s="26" t="str">
        <f t="shared" ca="1" si="26"/>
        <v/>
      </c>
      <c r="K45" s="26" t="str">
        <f t="shared" ca="1" si="26"/>
        <v/>
      </c>
      <c r="L45" s="26" t="str">
        <f t="shared" ca="1" si="26"/>
        <v/>
      </c>
      <c r="M45" s="128">
        <f ca="1">SUM(C45:L45)</f>
        <v>0</v>
      </c>
      <c r="N45" s="38"/>
      <c r="P45" s="73" t="e">
        <f ca="1">IF(ISNA(VLOOKUP(P43,OFFSET(Pairings!$D$2,($B45-1)*gamesPerRound,0,gamesPerRound,3),3,FALSE)),VLOOKUP(P43,OFFSET(Pairings!$E$2,($B45-1)*gamesPerRound,0,gamesPerRound,3),3,FALSE),VLOOKUP(P43,OFFSET(Pairings!$D$2,($B45-1)*gamesPerRound,0,gamesPerRound,3),3,FALSE))</f>
        <v>#N/A</v>
      </c>
      <c r="Q45" s="74" t="e">
        <f ca="1">IF(ISNA(VLOOKUP(Q43,OFFSET(Pairings!$D$2,($B45-1)*gamesPerRound,0,gamesPerRound,3),3,FALSE)),VLOOKUP(Q43,OFFSET(Pairings!$E$2,($B45-1)*gamesPerRound,0,gamesPerRound,3),3,FALSE),VLOOKUP(Q43,OFFSET(Pairings!$D$2,($B45-1)*gamesPerRound,0,gamesPerRound,3),3,FALSE))</f>
        <v>#N/A</v>
      </c>
      <c r="R45" s="74" t="e">
        <f ca="1">IF(ISNA(VLOOKUP(R43,OFFSET(Pairings!$D$2,($B45-1)*gamesPerRound,0,gamesPerRound,3),3,FALSE)),VLOOKUP(R43,OFFSET(Pairings!$E$2,($B45-1)*gamesPerRound,0,gamesPerRound,3),3,FALSE),VLOOKUP(R43,OFFSET(Pairings!$D$2,($B45-1)*gamesPerRound,0,gamesPerRound,3),3,FALSE))</f>
        <v>#N/A</v>
      </c>
      <c r="S45" s="74" t="e">
        <f ca="1">IF(ISNA(VLOOKUP(S43,OFFSET(Pairings!$D$2,($B45-1)*gamesPerRound,0,gamesPerRound,3),3,FALSE)),VLOOKUP(S43,OFFSET(Pairings!$E$2,($B45-1)*gamesPerRound,0,gamesPerRound,3),3,FALSE),VLOOKUP(S43,OFFSET(Pairings!$D$2,($B45-1)*gamesPerRound,0,gamesPerRound,3),3,FALSE))</f>
        <v>#N/A</v>
      </c>
      <c r="T45" s="74" t="e">
        <f ca="1">IF(ISNA(VLOOKUP(T43,OFFSET(Pairings!$D$2,($B45-1)*gamesPerRound,0,gamesPerRound,3),3,FALSE)),VLOOKUP(T43,OFFSET(Pairings!$E$2,($B45-1)*gamesPerRound,0,gamesPerRound,3),3,FALSE),VLOOKUP(T43,OFFSET(Pairings!$D$2,($B45-1)*gamesPerRound,0,gamesPerRound,3),3,FALSE))</f>
        <v>#N/A</v>
      </c>
      <c r="U45" s="74" t="e">
        <f ca="1">IF(ISNA(VLOOKUP(U43,OFFSET(Pairings!$D$2,($B45-1)*gamesPerRound,0,gamesPerRound,3),3,FALSE)),VLOOKUP(U43,OFFSET(Pairings!$E$2,($B45-1)*gamesPerRound,0,gamesPerRound,3),3,FALSE),VLOOKUP(U43,OFFSET(Pairings!$D$2,($B45-1)*gamesPerRound,0,gamesPerRound,3),3,FALSE))</f>
        <v>#N/A</v>
      </c>
      <c r="V45" s="74" t="e">
        <f ca="1">IF(ISNA(VLOOKUP(V43,OFFSET(Pairings!$D$2,($B45-1)*gamesPerRound,0,gamesPerRound,3),3,FALSE)),VLOOKUP(V43,OFFSET(Pairings!$E$2,($B45-1)*gamesPerRound,0,gamesPerRound,3),3,FALSE),VLOOKUP(V43,OFFSET(Pairings!$D$2,($B45-1)*gamesPerRound,0,gamesPerRound,3),3,FALSE))</f>
        <v>#N/A</v>
      </c>
      <c r="W45" s="74" t="e">
        <f ca="1">IF(ISNA(VLOOKUP(W43,OFFSET(Pairings!$D$2,($B45-1)*gamesPerRound,0,gamesPerRound,3),3,FALSE)),VLOOKUP(W43,OFFSET(Pairings!$E$2,($B45-1)*gamesPerRound,0,gamesPerRound,3),3,FALSE),VLOOKUP(W43,OFFSET(Pairings!$D$2,($B45-1)*gamesPerRound,0,gamesPerRound,3),3,FALSE))</f>
        <v>#N/A</v>
      </c>
      <c r="X45" s="74" t="e">
        <f ca="1">IF(ISNA(VLOOKUP(X43,OFFSET(Pairings!$D$2,($B45-1)*gamesPerRound,0,gamesPerRound,3),3,FALSE)),VLOOKUP(X43,OFFSET(Pairings!$E$2,($B45-1)*gamesPerRound,0,gamesPerRound,3),3,FALSE),VLOOKUP(X43,OFFSET(Pairings!$D$2,($B45-1)*gamesPerRound,0,gamesPerRound,3),3,FALSE))</f>
        <v>#N/A</v>
      </c>
      <c r="Y45" s="74" t="e">
        <f ca="1">IF(ISNA(VLOOKUP(Y43,OFFSET(Pairings!$D$2,($B45-1)*gamesPerRound,0,gamesPerRound,3),3,FALSE)),VLOOKUP(Y43,OFFSET(Pairings!$E$2,($B45-1)*gamesPerRound,0,gamesPerRound,3),3,FALSE),VLOOKUP(Y43,OFFSET(Pairings!$D$2,($B45-1)*gamesPerRound,0,gamesPerRound,3),3,FALSE))</f>
        <v>#N/A</v>
      </c>
      <c r="Z45" s="72" t="e">
        <f ca="1">SUM(P45:Y45)</f>
        <v>#N/A</v>
      </c>
    </row>
    <row r="46" spans="1:26" ht="15.5" thickBot="1" x14ac:dyDescent="0.35">
      <c r="B46" s="40" t="s">
        <v>21</v>
      </c>
      <c r="C46" s="41">
        <f ca="1">SUM(C44:C45)</f>
        <v>0</v>
      </c>
      <c r="D46" s="42">
        <f ca="1">SUM(D44:D45)</f>
        <v>0</v>
      </c>
      <c r="E46" s="42">
        <f ca="1">SUM(E44:E45)</f>
        <v>0</v>
      </c>
      <c r="F46" s="42">
        <f ca="1">SUM(F44:F45)</f>
        <v>0</v>
      </c>
      <c r="G46" s="42">
        <f ca="1">SUM(G44:G45)</f>
        <v>0</v>
      </c>
      <c r="H46" s="42">
        <f ca="1">SUM(H44:H45)</f>
        <v>0</v>
      </c>
      <c r="I46" s="42">
        <f ca="1">SUM(I44:I45)</f>
        <v>0</v>
      </c>
      <c r="J46" s="42">
        <f ca="1">SUM(J44:J45)</f>
        <v>0</v>
      </c>
      <c r="K46" s="42">
        <f ca="1">SUM(K44:K45)</f>
        <v>0</v>
      </c>
      <c r="L46" s="42">
        <f ca="1">SUM(L44:L45)</f>
        <v>0</v>
      </c>
      <c r="M46" s="43">
        <f ca="1">SUM(M44:M45)</f>
        <v>0</v>
      </c>
      <c r="N46" s="44" t="e">
        <f ca="1">VLOOKUP(A43,OFFSET(Teams!$B$1,1,0,teams,4),4,FALSE)</f>
        <v>#N/A</v>
      </c>
      <c r="P46" s="75" t="e">
        <f ca="1">SUM(P44:P45)</f>
        <v>#N/A</v>
      </c>
      <c r="Q46" s="76" t="e">
        <f ca="1">SUM(Q44:Q45)</f>
        <v>#N/A</v>
      </c>
      <c r="R46" s="76" t="e">
        <f ca="1">SUM(R44:R45)</f>
        <v>#N/A</v>
      </c>
      <c r="S46" s="76" t="e">
        <f ca="1">SUM(S44:S45)</f>
        <v>#N/A</v>
      </c>
      <c r="T46" s="76" t="e">
        <f ca="1">SUM(T44:T45)</f>
        <v>#N/A</v>
      </c>
      <c r="U46" s="76" t="e">
        <f ca="1">SUM(U44:U45)</f>
        <v>#N/A</v>
      </c>
      <c r="V46" s="76" t="e">
        <f ca="1">SUM(V44:V45)</f>
        <v>#N/A</v>
      </c>
      <c r="W46" s="76" t="e">
        <f ca="1">SUM(W44:W45)</f>
        <v>#N/A</v>
      </c>
      <c r="X46" s="76" t="e">
        <f ca="1">SUM(X44:X45)</f>
        <v>#N/A</v>
      </c>
      <c r="Y46" s="76" t="e">
        <f ca="1">SUM(Y44:Y45)</f>
        <v>#N/A</v>
      </c>
      <c r="Z46" s="77" t="e">
        <f ca="1">SUM(Z44:Z45)</f>
        <v>#N/A</v>
      </c>
    </row>
    <row r="47" spans="1:26" ht="15.5" thickBot="1" x14ac:dyDescent="0.35">
      <c r="N47" s="45"/>
    </row>
    <row r="48" spans="1:26" x14ac:dyDescent="0.3">
      <c r="A48" s="6" t="s">
        <v>16</v>
      </c>
      <c r="B48" s="10">
        <f>VLOOKUP(A48,TeamLookup,2,FALSE)</f>
        <v>0</v>
      </c>
      <c r="C48" s="31" t="str">
        <f t="shared" ref="C48:L48" si="27">$A48&amp;"."&amp;TEXT(C$1,"00")</f>
        <v>J.01</v>
      </c>
      <c r="D48" s="32" t="str">
        <f t="shared" si="27"/>
        <v>J.02</v>
      </c>
      <c r="E48" s="32" t="str">
        <f t="shared" si="27"/>
        <v>J.03</v>
      </c>
      <c r="F48" s="32" t="str">
        <f t="shared" si="27"/>
        <v>J.04</v>
      </c>
      <c r="G48" s="32" t="str">
        <f t="shared" si="27"/>
        <v>J.05</v>
      </c>
      <c r="H48" s="32" t="str">
        <f t="shared" si="27"/>
        <v>J.06</v>
      </c>
      <c r="I48" s="32" t="str">
        <f t="shared" si="27"/>
        <v>J.07</v>
      </c>
      <c r="J48" s="32" t="str">
        <f t="shared" si="27"/>
        <v>J.08</v>
      </c>
      <c r="K48" s="32" t="str">
        <f t="shared" si="27"/>
        <v>J.09</v>
      </c>
      <c r="L48" s="32" t="str">
        <f t="shared" si="27"/>
        <v>J.10</v>
      </c>
      <c r="M48" s="33" t="s">
        <v>21</v>
      </c>
      <c r="N48" s="34" t="s">
        <v>28</v>
      </c>
      <c r="O48" s="9"/>
      <c r="P48" s="68" t="str">
        <f t="shared" ref="P48:Y48" si="28">$A48&amp;"."&amp;TEXT(P$1,"00")</f>
        <v>J.01</v>
      </c>
      <c r="Q48" s="69" t="str">
        <f t="shared" si="28"/>
        <v>J.02</v>
      </c>
      <c r="R48" s="69" t="str">
        <f t="shared" si="28"/>
        <v>J.03</v>
      </c>
      <c r="S48" s="69" t="str">
        <f t="shared" si="28"/>
        <v>J.04</v>
      </c>
      <c r="T48" s="69" t="str">
        <f t="shared" si="28"/>
        <v>J.05</v>
      </c>
      <c r="U48" s="69" t="str">
        <f t="shared" si="28"/>
        <v>J.06</v>
      </c>
      <c r="V48" s="69" t="str">
        <f t="shared" si="28"/>
        <v>J.07</v>
      </c>
      <c r="W48" s="69" t="str">
        <f t="shared" si="28"/>
        <v>J.08</v>
      </c>
      <c r="X48" s="69" t="str">
        <f t="shared" si="28"/>
        <v>J.09</v>
      </c>
      <c r="Y48" s="69" t="str">
        <f t="shared" si="28"/>
        <v>J.10</v>
      </c>
      <c r="Z48" s="70" t="s">
        <v>21</v>
      </c>
    </row>
    <row r="49" spans="1:26" x14ac:dyDescent="0.3">
      <c r="B49" s="35">
        <v>1</v>
      </c>
      <c r="C49" s="36" t="str">
        <f t="shared" ref="C49:L50" ca="1" si="29">IF(ISNA(P49),"",P49)</f>
        <v/>
      </c>
      <c r="D49" s="37" t="str">
        <f t="shared" ca="1" si="29"/>
        <v/>
      </c>
      <c r="E49" s="37" t="str">
        <f t="shared" ca="1" si="29"/>
        <v/>
      </c>
      <c r="F49" s="37" t="str">
        <f t="shared" ca="1" si="29"/>
        <v/>
      </c>
      <c r="G49" s="37" t="str">
        <f t="shared" ca="1" si="29"/>
        <v/>
      </c>
      <c r="H49" s="37" t="str">
        <f t="shared" ca="1" si="29"/>
        <v/>
      </c>
      <c r="I49" s="37" t="str">
        <f t="shared" ca="1" si="29"/>
        <v/>
      </c>
      <c r="J49" s="37" t="str">
        <f t="shared" ca="1" si="29"/>
        <v/>
      </c>
      <c r="K49" s="37" t="str">
        <f t="shared" ca="1" si="29"/>
        <v/>
      </c>
      <c r="L49" s="37" t="str">
        <f t="shared" ca="1" si="29"/>
        <v/>
      </c>
      <c r="M49" s="127">
        <f ca="1">SUM(C49:L49)</f>
        <v>0</v>
      </c>
      <c r="N49" s="38"/>
      <c r="P49" s="71" t="e">
        <f ca="1">IF(ISNA(VLOOKUP(P48,OFFSET(Pairings!$D$2,($B49-1)*gamesPerRound,0,gamesPerRound,3),3,FALSE)),VLOOKUP(P48,OFFSET(Pairings!$E$2,($B49-1)*gamesPerRound,0,gamesPerRound,3),3,FALSE),VLOOKUP(P48,OFFSET(Pairings!$D$2,($B49-1)*gamesPerRound,0,gamesPerRound,3),3,FALSE))</f>
        <v>#N/A</v>
      </c>
      <c r="Q49" s="71" t="e">
        <f ca="1">IF(ISNA(VLOOKUP(Q48,OFFSET(Pairings!$D$2,($B49-1)*gamesPerRound,0,gamesPerRound,3),3,FALSE)),VLOOKUP(Q48,OFFSET(Pairings!$E$2,($B49-1)*gamesPerRound,0,gamesPerRound,3),3,FALSE),VLOOKUP(Q48,OFFSET(Pairings!$D$2,($B49-1)*gamesPerRound,0,gamesPerRound,3),3,FALSE))</f>
        <v>#N/A</v>
      </c>
      <c r="R49" s="71" t="e">
        <f ca="1">IF(ISNA(VLOOKUP(R48,OFFSET(Pairings!$D$2,($B49-1)*gamesPerRound,0,gamesPerRound,3),3,FALSE)),VLOOKUP(R48,OFFSET(Pairings!$E$2,($B49-1)*gamesPerRound,0,gamesPerRound,3),3,FALSE),VLOOKUP(R48,OFFSET(Pairings!$D$2,($B49-1)*gamesPerRound,0,gamesPerRound,3),3,FALSE))</f>
        <v>#N/A</v>
      </c>
      <c r="S49" s="71" t="e">
        <f ca="1">IF(ISNA(VLOOKUP(S48,OFFSET(Pairings!$D$2,($B49-1)*gamesPerRound,0,gamesPerRound,3),3,FALSE)),VLOOKUP(S48,OFFSET(Pairings!$E$2,($B49-1)*gamesPerRound,0,gamesPerRound,3),3,FALSE),VLOOKUP(S48,OFFSET(Pairings!$D$2,($B49-1)*gamesPerRound,0,gamesPerRound,3),3,FALSE))</f>
        <v>#N/A</v>
      </c>
      <c r="T49" s="71" t="e">
        <f ca="1">IF(ISNA(VLOOKUP(T48,OFFSET(Pairings!$D$2,($B49-1)*gamesPerRound,0,gamesPerRound,3),3,FALSE)),VLOOKUP(T48,OFFSET(Pairings!$E$2,($B49-1)*gamesPerRound,0,gamesPerRound,3),3,FALSE),VLOOKUP(T48,OFFSET(Pairings!$D$2,($B49-1)*gamesPerRound,0,gamesPerRound,3),3,FALSE))</f>
        <v>#N/A</v>
      </c>
      <c r="U49" s="71" t="e">
        <f ca="1">IF(ISNA(VLOOKUP(U48,OFFSET(Pairings!$D$2,($B49-1)*gamesPerRound,0,gamesPerRound,3),3,FALSE)),VLOOKUP(U48,OFFSET(Pairings!$E$2,($B49-1)*gamesPerRound,0,gamesPerRound,3),3,FALSE),VLOOKUP(U48,OFFSET(Pairings!$D$2,($B49-1)*gamesPerRound,0,gamesPerRound,3),3,FALSE))</f>
        <v>#N/A</v>
      </c>
      <c r="V49" s="71" t="e">
        <f ca="1">IF(ISNA(VLOOKUP(V48,OFFSET(Pairings!$D$2,($B49-1)*gamesPerRound,0,gamesPerRound,3),3,FALSE)),VLOOKUP(V48,OFFSET(Pairings!$E$2,($B49-1)*gamesPerRound,0,gamesPerRound,3),3,FALSE),VLOOKUP(V48,OFFSET(Pairings!$D$2,($B49-1)*gamesPerRound,0,gamesPerRound,3),3,FALSE))</f>
        <v>#N/A</v>
      </c>
      <c r="W49" s="71" t="e">
        <f ca="1">IF(ISNA(VLOOKUP(W48,OFFSET(Pairings!$D$2,($B49-1)*gamesPerRound,0,gamesPerRound,3),3,FALSE)),VLOOKUP(W48,OFFSET(Pairings!$E$2,($B49-1)*gamesPerRound,0,gamesPerRound,3),3,FALSE),VLOOKUP(W48,OFFSET(Pairings!$D$2,($B49-1)*gamesPerRound,0,gamesPerRound,3),3,FALSE))</f>
        <v>#N/A</v>
      </c>
      <c r="X49" s="71" t="e">
        <f ca="1">IF(ISNA(VLOOKUP(X48,OFFSET(Pairings!$D$2,($B49-1)*gamesPerRound,0,gamesPerRound,3),3,FALSE)),VLOOKUP(X48,OFFSET(Pairings!$E$2,($B49-1)*gamesPerRound,0,gamesPerRound,3),3,FALSE),VLOOKUP(X48,OFFSET(Pairings!$D$2,($B49-1)*gamesPerRound,0,gamesPerRound,3),3,FALSE))</f>
        <v>#N/A</v>
      </c>
      <c r="Y49" s="71" t="e">
        <f ca="1">IF(ISNA(VLOOKUP(Y48,OFFSET(Pairings!$D$2,($B49-1)*gamesPerRound,0,gamesPerRound,3),3,FALSE)),VLOOKUP(Y48,OFFSET(Pairings!$E$2,($B49-1)*gamesPerRound,0,gamesPerRound,3),3,FALSE),VLOOKUP(Y48,OFFSET(Pairings!$D$2,($B49-1)*gamesPerRound,0,gamesPerRound,3),3,FALSE))</f>
        <v>#N/A</v>
      </c>
      <c r="Z49" s="72" t="e">
        <f ca="1">SUM(P49:Y49)</f>
        <v>#N/A</v>
      </c>
    </row>
    <row r="50" spans="1:26" x14ac:dyDescent="0.3">
      <c r="B50" s="35">
        <v>2</v>
      </c>
      <c r="C50" s="39" t="str">
        <f t="shared" ca="1" si="29"/>
        <v/>
      </c>
      <c r="D50" s="26" t="str">
        <f t="shared" ca="1" si="29"/>
        <v/>
      </c>
      <c r="E50" s="26" t="str">
        <f t="shared" ca="1" si="29"/>
        <v/>
      </c>
      <c r="F50" s="26" t="str">
        <f t="shared" ca="1" si="29"/>
        <v/>
      </c>
      <c r="G50" s="26" t="str">
        <f t="shared" ca="1" si="29"/>
        <v/>
      </c>
      <c r="H50" s="26" t="str">
        <f t="shared" ca="1" si="29"/>
        <v/>
      </c>
      <c r="I50" s="26" t="str">
        <f t="shared" ca="1" si="29"/>
        <v/>
      </c>
      <c r="J50" s="26" t="str">
        <f t="shared" ca="1" si="29"/>
        <v/>
      </c>
      <c r="K50" s="26" t="str">
        <f t="shared" ca="1" si="29"/>
        <v/>
      </c>
      <c r="L50" s="26" t="str">
        <f t="shared" ca="1" si="29"/>
        <v/>
      </c>
      <c r="M50" s="128">
        <f ca="1">SUM(C50:L50)</f>
        <v>0</v>
      </c>
      <c r="N50" s="38"/>
      <c r="P50" s="73" t="e">
        <f ca="1">IF(ISNA(VLOOKUP(P48,OFFSET(Pairings!$D$2,($B50-1)*gamesPerRound,0,gamesPerRound,3),3,FALSE)),VLOOKUP(P48,OFFSET(Pairings!$E$2,($B50-1)*gamesPerRound,0,gamesPerRound,3),3,FALSE),VLOOKUP(P48,OFFSET(Pairings!$D$2,($B50-1)*gamesPerRound,0,gamesPerRound,3),3,FALSE))</f>
        <v>#N/A</v>
      </c>
      <c r="Q50" s="74" t="e">
        <f ca="1">IF(ISNA(VLOOKUP(Q48,OFFSET(Pairings!$D$2,($B50-1)*gamesPerRound,0,gamesPerRound,3),3,FALSE)),VLOOKUP(Q48,OFFSET(Pairings!$E$2,($B50-1)*gamesPerRound,0,gamesPerRound,3),3,FALSE),VLOOKUP(Q48,OFFSET(Pairings!$D$2,($B50-1)*gamesPerRound,0,gamesPerRound,3),3,FALSE))</f>
        <v>#N/A</v>
      </c>
      <c r="R50" s="74" t="e">
        <f ca="1">IF(ISNA(VLOOKUP(R48,OFFSET(Pairings!$D$2,($B50-1)*gamesPerRound,0,gamesPerRound,3),3,FALSE)),VLOOKUP(R48,OFFSET(Pairings!$E$2,($B50-1)*gamesPerRound,0,gamesPerRound,3),3,FALSE),VLOOKUP(R48,OFFSET(Pairings!$D$2,($B50-1)*gamesPerRound,0,gamesPerRound,3),3,FALSE))</f>
        <v>#N/A</v>
      </c>
      <c r="S50" s="74" t="e">
        <f ca="1">IF(ISNA(VLOOKUP(S48,OFFSET(Pairings!$D$2,($B50-1)*gamesPerRound,0,gamesPerRound,3),3,FALSE)),VLOOKUP(S48,OFFSET(Pairings!$E$2,($B50-1)*gamesPerRound,0,gamesPerRound,3),3,FALSE),VLOOKUP(S48,OFFSET(Pairings!$D$2,($B50-1)*gamesPerRound,0,gamesPerRound,3),3,FALSE))</f>
        <v>#N/A</v>
      </c>
      <c r="T50" s="74" t="e">
        <f ca="1">IF(ISNA(VLOOKUP(T48,OFFSET(Pairings!$D$2,($B50-1)*gamesPerRound,0,gamesPerRound,3),3,FALSE)),VLOOKUP(T48,OFFSET(Pairings!$E$2,($B50-1)*gamesPerRound,0,gamesPerRound,3),3,FALSE),VLOOKUP(T48,OFFSET(Pairings!$D$2,($B50-1)*gamesPerRound,0,gamesPerRound,3),3,FALSE))</f>
        <v>#N/A</v>
      </c>
      <c r="U50" s="74" t="e">
        <f ca="1">IF(ISNA(VLOOKUP(U48,OFFSET(Pairings!$D$2,($B50-1)*gamesPerRound,0,gamesPerRound,3),3,FALSE)),VLOOKUP(U48,OFFSET(Pairings!$E$2,($B50-1)*gamesPerRound,0,gamesPerRound,3),3,FALSE),VLOOKUP(U48,OFFSET(Pairings!$D$2,($B50-1)*gamesPerRound,0,gamesPerRound,3),3,FALSE))</f>
        <v>#N/A</v>
      </c>
      <c r="V50" s="74" t="e">
        <f ca="1">IF(ISNA(VLOOKUP(V48,OFFSET(Pairings!$D$2,($B50-1)*gamesPerRound,0,gamesPerRound,3),3,FALSE)),VLOOKUP(V48,OFFSET(Pairings!$E$2,($B50-1)*gamesPerRound,0,gamesPerRound,3),3,FALSE),VLOOKUP(V48,OFFSET(Pairings!$D$2,($B50-1)*gamesPerRound,0,gamesPerRound,3),3,FALSE))</f>
        <v>#N/A</v>
      </c>
      <c r="W50" s="74" t="e">
        <f ca="1">IF(ISNA(VLOOKUP(W48,OFFSET(Pairings!$D$2,($B50-1)*gamesPerRound,0,gamesPerRound,3),3,FALSE)),VLOOKUP(W48,OFFSET(Pairings!$E$2,($B50-1)*gamesPerRound,0,gamesPerRound,3),3,FALSE),VLOOKUP(W48,OFFSET(Pairings!$D$2,($B50-1)*gamesPerRound,0,gamesPerRound,3),3,FALSE))</f>
        <v>#N/A</v>
      </c>
      <c r="X50" s="74" t="e">
        <f ca="1">IF(ISNA(VLOOKUP(X48,OFFSET(Pairings!$D$2,($B50-1)*gamesPerRound,0,gamesPerRound,3),3,FALSE)),VLOOKUP(X48,OFFSET(Pairings!$E$2,($B50-1)*gamesPerRound,0,gamesPerRound,3),3,FALSE),VLOOKUP(X48,OFFSET(Pairings!$D$2,($B50-1)*gamesPerRound,0,gamesPerRound,3),3,FALSE))</f>
        <v>#N/A</v>
      </c>
      <c r="Y50" s="74" t="e">
        <f ca="1">IF(ISNA(VLOOKUP(Y48,OFFSET(Pairings!$D$2,($B50-1)*gamesPerRound,0,gamesPerRound,3),3,FALSE)),VLOOKUP(Y48,OFFSET(Pairings!$E$2,($B50-1)*gamesPerRound,0,gamesPerRound,3),3,FALSE),VLOOKUP(Y48,OFFSET(Pairings!$D$2,($B50-1)*gamesPerRound,0,gamesPerRound,3),3,FALSE))</f>
        <v>#N/A</v>
      </c>
      <c r="Z50" s="72" t="e">
        <f ca="1">SUM(P50:Y50)</f>
        <v>#N/A</v>
      </c>
    </row>
    <row r="51" spans="1:26" ht="15.5" thickBot="1" x14ac:dyDescent="0.35">
      <c r="B51" s="40" t="s">
        <v>21</v>
      </c>
      <c r="C51" s="41">
        <f ca="1">SUM(C49:C50)</f>
        <v>0</v>
      </c>
      <c r="D51" s="42">
        <f ca="1">SUM(D49:D50)</f>
        <v>0</v>
      </c>
      <c r="E51" s="42">
        <f ca="1">SUM(E49:E50)</f>
        <v>0</v>
      </c>
      <c r="F51" s="42">
        <f ca="1">SUM(F49:F50)</f>
        <v>0</v>
      </c>
      <c r="G51" s="42">
        <f ca="1">SUM(G49:G50)</f>
        <v>0</v>
      </c>
      <c r="H51" s="42">
        <f ca="1">SUM(H49:H50)</f>
        <v>0</v>
      </c>
      <c r="I51" s="42">
        <f ca="1">SUM(I49:I50)</f>
        <v>0</v>
      </c>
      <c r="J51" s="42">
        <f ca="1">SUM(J49:J50)</f>
        <v>0</v>
      </c>
      <c r="K51" s="42">
        <f ca="1">SUM(K49:K50)</f>
        <v>0</v>
      </c>
      <c r="L51" s="42">
        <f ca="1">SUM(L49:L50)</f>
        <v>0</v>
      </c>
      <c r="M51" s="43">
        <f ca="1">SUM(M49:M50)</f>
        <v>0</v>
      </c>
      <c r="N51" s="44" t="e">
        <f ca="1">VLOOKUP(A48,OFFSET(Teams!$B$1,1,0,teams,4),4,FALSE)</f>
        <v>#N/A</v>
      </c>
      <c r="P51" s="75" t="e">
        <f ca="1">SUM(P49:P50)</f>
        <v>#N/A</v>
      </c>
      <c r="Q51" s="76" t="e">
        <f ca="1">SUM(Q49:Q50)</f>
        <v>#N/A</v>
      </c>
      <c r="R51" s="76" t="e">
        <f ca="1">SUM(R49:R50)</f>
        <v>#N/A</v>
      </c>
      <c r="S51" s="76" t="e">
        <f ca="1">SUM(S49:S50)</f>
        <v>#N/A</v>
      </c>
      <c r="T51" s="76" t="e">
        <f ca="1">SUM(T49:T50)</f>
        <v>#N/A</v>
      </c>
      <c r="U51" s="76" t="e">
        <f ca="1">SUM(U49:U50)</f>
        <v>#N/A</v>
      </c>
      <c r="V51" s="76" t="e">
        <f ca="1">SUM(V49:V50)</f>
        <v>#N/A</v>
      </c>
      <c r="W51" s="76" t="e">
        <f ca="1">SUM(W49:W50)</f>
        <v>#N/A</v>
      </c>
      <c r="X51" s="76" t="e">
        <f ca="1">SUM(X49:X50)</f>
        <v>#N/A</v>
      </c>
      <c r="Y51" s="76" t="e">
        <f ca="1">SUM(Y49:Y50)</f>
        <v>#N/A</v>
      </c>
      <c r="Z51" s="77" t="e">
        <f ca="1">SUM(Z49:Z50)</f>
        <v>#N/A</v>
      </c>
    </row>
    <row r="52" spans="1:26" ht="15.5" thickBot="1" x14ac:dyDescent="0.35">
      <c r="N52" s="45"/>
    </row>
    <row r="53" spans="1:26" x14ac:dyDescent="0.3">
      <c r="A53" s="6" t="s">
        <v>17</v>
      </c>
      <c r="B53" s="10">
        <f>VLOOKUP(A53,TeamLookup,2,FALSE)</f>
        <v>0</v>
      </c>
      <c r="C53" s="31" t="str">
        <f t="shared" ref="C53:L53" si="30">$A53&amp;"."&amp;TEXT(C$1,"00")</f>
        <v>K.01</v>
      </c>
      <c r="D53" s="32" t="str">
        <f t="shared" si="30"/>
        <v>K.02</v>
      </c>
      <c r="E53" s="32" t="str">
        <f t="shared" si="30"/>
        <v>K.03</v>
      </c>
      <c r="F53" s="32" t="str">
        <f t="shared" si="30"/>
        <v>K.04</v>
      </c>
      <c r="G53" s="32" t="str">
        <f t="shared" si="30"/>
        <v>K.05</v>
      </c>
      <c r="H53" s="32" t="str">
        <f t="shared" si="30"/>
        <v>K.06</v>
      </c>
      <c r="I53" s="32" t="str">
        <f t="shared" si="30"/>
        <v>K.07</v>
      </c>
      <c r="J53" s="32" t="str">
        <f t="shared" si="30"/>
        <v>K.08</v>
      </c>
      <c r="K53" s="32" t="str">
        <f t="shared" si="30"/>
        <v>K.09</v>
      </c>
      <c r="L53" s="32" t="str">
        <f t="shared" si="30"/>
        <v>K.10</v>
      </c>
      <c r="M53" s="33" t="s">
        <v>21</v>
      </c>
      <c r="N53" s="34" t="s">
        <v>28</v>
      </c>
      <c r="O53" s="9"/>
      <c r="P53" s="68" t="str">
        <f t="shared" ref="P53:Y53" si="31">$A53&amp;"."&amp;TEXT(P$1,"00")</f>
        <v>K.01</v>
      </c>
      <c r="Q53" s="69" t="str">
        <f t="shared" si="31"/>
        <v>K.02</v>
      </c>
      <c r="R53" s="69" t="str">
        <f t="shared" si="31"/>
        <v>K.03</v>
      </c>
      <c r="S53" s="69" t="str">
        <f t="shared" si="31"/>
        <v>K.04</v>
      </c>
      <c r="T53" s="69" t="str">
        <f t="shared" si="31"/>
        <v>K.05</v>
      </c>
      <c r="U53" s="69" t="str">
        <f t="shared" si="31"/>
        <v>K.06</v>
      </c>
      <c r="V53" s="69" t="str">
        <f t="shared" si="31"/>
        <v>K.07</v>
      </c>
      <c r="W53" s="69" t="str">
        <f t="shared" si="31"/>
        <v>K.08</v>
      </c>
      <c r="X53" s="69" t="str">
        <f t="shared" si="31"/>
        <v>K.09</v>
      </c>
      <c r="Y53" s="69" t="str">
        <f t="shared" si="31"/>
        <v>K.10</v>
      </c>
      <c r="Z53" s="70" t="s">
        <v>21</v>
      </c>
    </row>
    <row r="54" spans="1:26" x14ac:dyDescent="0.3">
      <c r="B54" s="35">
        <v>1</v>
      </c>
      <c r="C54" s="36" t="str">
        <f t="shared" ref="C54:L55" ca="1" si="32">IF(ISNA(P54),"",P54)</f>
        <v/>
      </c>
      <c r="D54" s="37" t="str">
        <f t="shared" ca="1" si="32"/>
        <v/>
      </c>
      <c r="E54" s="37" t="str">
        <f t="shared" ca="1" si="32"/>
        <v/>
      </c>
      <c r="F54" s="37" t="str">
        <f t="shared" ca="1" si="32"/>
        <v/>
      </c>
      <c r="G54" s="37" t="str">
        <f t="shared" ca="1" si="32"/>
        <v/>
      </c>
      <c r="H54" s="37" t="str">
        <f t="shared" ca="1" si="32"/>
        <v/>
      </c>
      <c r="I54" s="37" t="str">
        <f t="shared" ca="1" si="32"/>
        <v/>
      </c>
      <c r="J54" s="37" t="str">
        <f t="shared" ca="1" si="32"/>
        <v/>
      </c>
      <c r="K54" s="37" t="str">
        <f t="shared" ca="1" si="32"/>
        <v/>
      </c>
      <c r="L54" s="37" t="str">
        <f t="shared" ca="1" si="32"/>
        <v/>
      </c>
      <c r="M54" s="127">
        <f ca="1">SUM(C54:L54)</f>
        <v>0</v>
      </c>
      <c r="N54" s="38"/>
      <c r="P54" s="71" t="e">
        <f ca="1">IF(ISNA(VLOOKUP(P53,OFFSET(Pairings!$D$2,($B54-1)*gamesPerRound,0,gamesPerRound,3),3,FALSE)),VLOOKUP(P53,OFFSET(Pairings!$E$2,($B54-1)*gamesPerRound,0,gamesPerRound,3),3,FALSE),VLOOKUP(P53,OFFSET(Pairings!$D$2,($B54-1)*gamesPerRound,0,gamesPerRound,3),3,FALSE))</f>
        <v>#N/A</v>
      </c>
      <c r="Q54" s="71" t="e">
        <f ca="1">IF(ISNA(VLOOKUP(Q53,OFFSET(Pairings!$D$2,($B54-1)*gamesPerRound,0,gamesPerRound,3),3,FALSE)),VLOOKUP(Q53,OFFSET(Pairings!$E$2,($B54-1)*gamesPerRound,0,gamesPerRound,3),3,FALSE),VLOOKUP(Q53,OFFSET(Pairings!$D$2,($B54-1)*gamesPerRound,0,gamesPerRound,3),3,FALSE))</f>
        <v>#N/A</v>
      </c>
      <c r="R54" s="71" t="e">
        <f ca="1">IF(ISNA(VLOOKUP(R53,OFFSET(Pairings!$D$2,($B54-1)*gamesPerRound,0,gamesPerRound,3),3,FALSE)),VLOOKUP(R53,OFFSET(Pairings!$E$2,($B54-1)*gamesPerRound,0,gamesPerRound,3),3,FALSE),VLOOKUP(R53,OFFSET(Pairings!$D$2,($B54-1)*gamesPerRound,0,gamesPerRound,3),3,FALSE))</f>
        <v>#N/A</v>
      </c>
      <c r="S54" s="71" t="e">
        <f ca="1">IF(ISNA(VLOOKUP(S53,OFFSET(Pairings!$D$2,($B54-1)*gamesPerRound,0,gamesPerRound,3),3,FALSE)),VLOOKUP(S53,OFFSET(Pairings!$E$2,($B54-1)*gamesPerRound,0,gamesPerRound,3),3,FALSE),VLOOKUP(S53,OFFSET(Pairings!$D$2,($B54-1)*gamesPerRound,0,gamesPerRound,3),3,FALSE))</f>
        <v>#N/A</v>
      </c>
      <c r="T54" s="71" t="e">
        <f ca="1">IF(ISNA(VLOOKUP(T53,OFFSET(Pairings!$D$2,($B54-1)*gamesPerRound,0,gamesPerRound,3),3,FALSE)),VLOOKUP(T53,OFFSET(Pairings!$E$2,($B54-1)*gamesPerRound,0,gamesPerRound,3),3,FALSE),VLOOKUP(T53,OFFSET(Pairings!$D$2,($B54-1)*gamesPerRound,0,gamesPerRound,3),3,FALSE))</f>
        <v>#N/A</v>
      </c>
      <c r="U54" s="71" t="e">
        <f ca="1">IF(ISNA(VLOOKUP(U53,OFFSET(Pairings!$D$2,($B54-1)*gamesPerRound,0,gamesPerRound,3),3,FALSE)),VLOOKUP(U53,OFFSET(Pairings!$E$2,($B54-1)*gamesPerRound,0,gamesPerRound,3),3,FALSE),VLOOKUP(U53,OFFSET(Pairings!$D$2,($B54-1)*gamesPerRound,0,gamesPerRound,3),3,FALSE))</f>
        <v>#N/A</v>
      </c>
      <c r="V54" s="71" t="e">
        <f ca="1">IF(ISNA(VLOOKUP(V53,OFFSET(Pairings!$D$2,($B54-1)*gamesPerRound,0,gamesPerRound,3),3,FALSE)),VLOOKUP(V53,OFFSET(Pairings!$E$2,($B54-1)*gamesPerRound,0,gamesPerRound,3),3,FALSE),VLOOKUP(V53,OFFSET(Pairings!$D$2,($B54-1)*gamesPerRound,0,gamesPerRound,3),3,FALSE))</f>
        <v>#N/A</v>
      </c>
      <c r="W54" s="71" t="e">
        <f ca="1">IF(ISNA(VLOOKUP(W53,OFFSET(Pairings!$D$2,($B54-1)*gamesPerRound,0,gamesPerRound,3),3,FALSE)),VLOOKUP(W53,OFFSET(Pairings!$E$2,($B54-1)*gamesPerRound,0,gamesPerRound,3),3,FALSE),VLOOKUP(W53,OFFSET(Pairings!$D$2,($B54-1)*gamesPerRound,0,gamesPerRound,3),3,FALSE))</f>
        <v>#N/A</v>
      </c>
      <c r="X54" s="71" t="e">
        <f ca="1">IF(ISNA(VLOOKUP(X53,OFFSET(Pairings!$D$2,($B54-1)*gamesPerRound,0,gamesPerRound,3),3,FALSE)),VLOOKUP(X53,OFFSET(Pairings!$E$2,($B54-1)*gamesPerRound,0,gamesPerRound,3),3,FALSE),VLOOKUP(X53,OFFSET(Pairings!$D$2,($B54-1)*gamesPerRound,0,gamesPerRound,3),3,FALSE))</f>
        <v>#N/A</v>
      </c>
      <c r="Y54" s="71" t="e">
        <f ca="1">IF(ISNA(VLOOKUP(Y53,OFFSET(Pairings!$D$2,($B54-1)*gamesPerRound,0,gamesPerRound,3),3,FALSE)),VLOOKUP(Y53,OFFSET(Pairings!$E$2,($B54-1)*gamesPerRound,0,gamesPerRound,3),3,FALSE),VLOOKUP(Y53,OFFSET(Pairings!$D$2,($B54-1)*gamesPerRound,0,gamesPerRound,3),3,FALSE))</f>
        <v>#N/A</v>
      </c>
      <c r="Z54" s="72" t="e">
        <f ca="1">SUM(P54:Y54)</f>
        <v>#N/A</v>
      </c>
    </row>
    <row r="55" spans="1:26" x14ac:dyDescent="0.3">
      <c r="B55" s="35">
        <v>2</v>
      </c>
      <c r="C55" s="39" t="str">
        <f t="shared" ca="1" si="32"/>
        <v/>
      </c>
      <c r="D55" s="26" t="str">
        <f t="shared" ca="1" si="32"/>
        <v/>
      </c>
      <c r="E55" s="26" t="str">
        <f t="shared" ca="1" si="32"/>
        <v/>
      </c>
      <c r="F55" s="26" t="str">
        <f t="shared" ca="1" si="32"/>
        <v/>
      </c>
      <c r="G55" s="26" t="str">
        <f t="shared" ca="1" si="32"/>
        <v/>
      </c>
      <c r="H55" s="26" t="str">
        <f t="shared" ca="1" si="32"/>
        <v/>
      </c>
      <c r="I55" s="26" t="str">
        <f t="shared" ca="1" si="32"/>
        <v/>
      </c>
      <c r="J55" s="26" t="str">
        <f t="shared" ca="1" si="32"/>
        <v/>
      </c>
      <c r="K55" s="26" t="str">
        <f t="shared" ca="1" si="32"/>
        <v/>
      </c>
      <c r="L55" s="26" t="str">
        <f t="shared" ca="1" si="32"/>
        <v/>
      </c>
      <c r="M55" s="128">
        <f ca="1">SUM(C55:L55)</f>
        <v>0</v>
      </c>
      <c r="N55" s="38"/>
      <c r="P55" s="73" t="e">
        <f ca="1">IF(ISNA(VLOOKUP(P53,OFFSET(Pairings!$D$2,($B55-1)*gamesPerRound,0,gamesPerRound,3),3,FALSE)),VLOOKUP(P53,OFFSET(Pairings!$E$2,($B55-1)*gamesPerRound,0,gamesPerRound,3),3,FALSE),VLOOKUP(P53,OFFSET(Pairings!$D$2,($B55-1)*gamesPerRound,0,gamesPerRound,3),3,FALSE))</f>
        <v>#N/A</v>
      </c>
      <c r="Q55" s="74" t="e">
        <f ca="1">IF(ISNA(VLOOKUP(Q53,OFFSET(Pairings!$D$2,($B55-1)*gamesPerRound,0,gamesPerRound,3),3,FALSE)),VLOOKUP(Q53,OFFSET(Pairings!$E$2,($B55-1)*gamesPerRound,0,gamesPerRound,3),3,FALSE),VLOOKUP(Q53,OFFSET(Pairings!$D$2,($B55-1)*gamesPerRound,0,gamesPerRound,3),3,FALSE))</f>
        <v>#N/A</v>
      </c>
      <c r="R55" s="74" t="e">
        <f ca="1">IF(ISNA(VLOOKUP(R53,OFFSET(Pairings!$D$2,($B55-1)*gamesPerRound,0,gamesPerRound,3),3,FALSE)),VLOOKUP(R53,OFFSET(Pairings!$E$2,($B55-1)*gamesPerRound,0,gamesPerRound,3),3,FALSE),VLOOKUP(R53,OFFSET(Pairings!$D$2,($B55-1)*gamesPerRound,0,gamesPerRound,3),3,FALSE))</f>
        <v>#N/A</v>
      </c>
      <c r="S55" s="74" t="e">
        <f ca="1">IF(ISNA(VLOOKUP(S53,OFFSET(Pairings!$D$2,($B55-1)*gamesPerRound,0,gamesPerRound,3),3,FALSE)),VLOOKUP(S53,OFFSET(Pairings!$E$2,($B55-1)*gamesPerRound,0,gamesPerRound,3),3,FALSE),VLOOKUP(S53,OFFSET(Pairings!$D$2,($B55-1)*gamesPerRound,0,gamesPerRound,3),3,FALSE))</f>
        <v>#N/A</v>
      </c>
      <c r="T55" s="74" t="e">
        <f ca="1">IF(ISNA(VLOOKUP(T53,OFFSET(Pairings!$D$2,($B55-1)*gamesPerRound,0,gamesPerRound,3),3,FALSE)),VLOOKUP(T53,OFFSET(Pairings!$E$2,($B55-1)*gamesPerRound,0,gamesPerRound,3),3,FALSE),VLOOKUP(T53,OFFSET(Pairings!$D$2,($B55-1)*gamesPerRound,0,gamesPerRound,3),3,FALSE))</f>
        <v>#N/A</v>
      </c>
      <c r="U55" s="74" t="e">
        <f ca="1">IF(ISNA(VLOOKUP(U53,OFFSET(Pairings!$D$2,($B55-1)*gamesPerRound,0,gamesPerRound,3),3,FALSE)),VLOOKUP(U53,OFFSET(Pairings!$E$2,($B55-1)*gamesPerRound,0,gamesPerRound,3),3,FALSE),VLOOKUP(U53,OFFSET(Pairings!$D$2,($B55-1)*gamesPerRound,0,gamesPerRound,3),3,FALSE))</f>
        <v>#N/A</v>
      </c>
      <c r="V55" s="74" t="e">
        <f ca="1">IF(ISNA(VLOOKUP(V53,OFFSET(Pairings!$D$2,($B55-1)*gamesPerRound,0,gamesPerRound,3),3,FALSE)),VLOOKUP(V53,OFFSET(Pairings!$E$2,($B55-1)*gamesPerRound,0,gamesPerRound,3),3,FALSE),VLOOKUP(V53,OFFSET(Pairings!$D$2,($B55-1)*gamesPerRound,0,gamesPerRound,3),3,FALSE))</f>
        <v>#N/A</v>
      </c>
      <c r="W55" s="74" t="e">
        <f ca="1">IF(ISNA(VLOOKUP(W53,OFFSET(Pairings!$D$2,($B55-1)*gamesPerRound,0,gamesPerRound,3),3,FALSE)),VLOOKUP(W53,OFFSET(Pairings!$E$2,($B55-1)*gamesPerRound,0,gamesPerRound,3),3,FALSE),VLOOKUP(W53,OFFSET(Pairings!$D$2,($B55-1)*gamesPerRound,0,gamesPerRound,3),3,FALSE))</f>
        <v>#N/A</v>
      </c>
      <c r="X55" s="74" t="e">
        <f ca="1">IF(ISNA(VLOOKUP(X53,OFFSET(Pairings!$D$2,($B55-1)*gamesPerRound,0,gamesPerRound,3),3,FALSE)),VLOOKUP(X53,OFFSET(Pairings!$E$2,($B55-1)*gamesPerRound,0,gamesPerRound,3),3,FALSE),VLOOKUP(X53,OFFSET(Pairings!$D$2,($B55-1)*gamesPerRound,0,gamesPerRound,3),3,FALSE))</f>
        <v>#N/A</v>
      </c>
      <c r="Y55" s="74" t="e">
        <f ca="1">IF(ISNA(VLOOKUP(Y53,OFFSET(Pairings!$D$2,($B55-1)*gamesPerRound,0,gamesPerRound,3),3,FALSE)),VLOOKUP(Y53,OFFSET(Pairings!$E$2,($B55-1)*gamesPerRound,0,gamesPerRound,3),3,FALSE),VLOOKUP(Y53,OFFSET(Pairings!$D$2,($B55-1)*gamesPerRound,0,gamesPerRound,3),3,FALSE))</f>
        <v>#N/A</v>
      </c>
      <c r="Z55" s="72" t="e">
        <f ca="1">SUM(P55:Y55)</f>
        <v>#N/A</v>
      </c>
    </row>
    <row r="56" spans="1:26" ht="15.5" thickBot="1" x14ac:dyDescent="0.35">
      <c r="B56" s="40" t="s">
        <v>21</v>
      </c>
      <c r="C56" s="41">
        <f ca="1">SUM(C54:C55)</f>
        <v>0</v>
      </c>
      <c r="D56" s="42">
        <f ca="1">SUM(D54:D55)</f>
        <v>0</v>
      </c>
      <c r="E56" s="42">
        <f ca="1">SUM(E54:E55)</f>
        <v>0</v>
      </c>
      <c r="F56" s="42">
        <f ca="1">SUM(F54:F55)</f>
        <v>0</v>
      </c>
      <c r="G56" s="42">
        <f ca="1">SUM(G54:G55)</f>
        <v>0</v>
      </c>
      <c r="H56" s="42">
        <f ca="1">SUM(H54:H55)</f>
        <v>0</v>
      </c>
      <c r="I56" s="42">
        <f ca="1">SUM(I54:I55)</f>
        <v>0</v>
      </c>
      <c r="J56" s="42">
        <f ca="1">SUM(J54:J55)</f>
        <v>0</v>
      </c>
      <c r="K56" s="42">
        <f ca="1">SUM(K54:K55)</f>
        <v>0</v>
      </c>
      <c r="L56" s="42">
        <f ca="1">SUM(L54:L55)</f>
        <v>0</v>
      </c>
      <c r="M56" s="43">
        <f ca="1">SUM(M54:M55)</f>
        <v>0</v>
      </c>
      <c r="N56" s="44" t="e">
        <f ca="1">VLOOKUP(A53,OFFSET(Teams!$B$1,1,0,teams,4),4,FALSE)</f>
        <v>#N/A</v>
      </c>
      <c r="P56" s="75" t="e">
        <f ca="1">SUM(P54:P55)</f>
        <v>#N/A</v>
      </c>
      <c r="Q56" s="76" t="e">
        <f ca="1">SUM(Q54:Q55)</f>
        <v>#N/A</v>
      </c>
      <c r="R56" s="76" t="e">
        <f ca="1">SUM(R54:R55)</f>
        <v>#N/A</v>
      </c>
      <c r="S56" s="76" t="e">
        <f ca="1">SUM(S54:S55)</f>
        <v>#N/A</v>
      </c>
      <c r="T56" s="76" t="e">
        <f ca="1">SUM(T54:T55)</f>
        <v>#N/A</v>
      </c>
      <c r="U56" s="76" t="e">
        <f ca="1">SUM(U54:U55)</f>
        <v>#N/A</v>
      </c>
      <c r="V56" s="76" t="e">
        <f ca="1">SUM(V54:V55)</f>
        <v>#N/A</v>
      </c>
      <c r="W56" s="76" t="e">
        <f ca="1">SUM(W54:W55)</f>
        <v>#N/A</v>
      </c>
      <c r="X56" s="76" t="e">
        <f ca="1">SUM(X54:X55)</f>
        <v>#N/A</v>
      </c>
      <c r="Y56" s="76" t="e">
        <f ca="1">SUM(Y54:Y55)</f>
        <v>#N/A</v>
      </c>
      <c r="Z56" s="77" t="e">
        <f ca="1">SUM(Z54:Z55)</f>
        <v>#N/A</v>
      </c>
    </row>
    <row r="57" spans="1:26" ht="15.5" thickBot="1" x14ac:dyDescent="0.35">
      <c r="N57" s="45"/>
    </row>
    <row r="58" spans="1:26" x14ac:dyDescent="0.3">
      <c r="A58" s="6" t="s">
        <v>18</v>
      </c>
      <c r="B58" s="10">
        <f>VLOOKUP(A58,TeamLookup,2,FALSE)</f>
        <v>0</v>
      </c>
      <c r="C58" s="31" t="str">
        <f t="shared" ref="C58:L58" si="33">$A58&amp;"."&amp;TEXT(C$1,"00")</f>
        <v>L.01</v>
      </c>
      <c r="D58" s="32" t="str">
        <f t="shared" si="33"/>
        <v>L.02</v>
      </c>
      <c r="E58" s="32" t="str">
        <f t="shared" si="33"/>
        <v>L.03</v>
      </c>
      <c r="F58" s="32" t="str">
        <f t="shared" si="33"/>
        <v>L.04</v>
      </c>
      <c r="G58" s="32" t="str">
        <f t="shared" si="33"/>
        <v>L.05</v>
      </c>
      <c r="H58" s="32" t="str">
        <f t="shared" si="33"/>
        <v>L.06</v>
      </c>
      <c r="I58" s="32" t="str">
        <f t="shared" si="33"/>
        <v>L.07</v>
      </c>
      <c r="J58" s="32" t="str">
        <f t="shared" si="33"/>
        <v>L.08</v>
      </c>
      <c r="K58" s="32" t="str">
        <f t="shared" si="33"/>
        <v>L.09</v>
      </c>
      <c r="L58" s="32" t="str">
        <f t="shared" si="33"/>
        <v>L.10</v>
      </c>
      <c r="M58" s="33" t="s">
        <v>21</v>
      </c>
      <c r="N58" s="34" t="s">
        <v>28</v>
      </c>
      <c r="O58" s="9"/>
      <c r="P58" s="68" t="str">
        <f t="shared" ref="P58:Y58" si="34">$A58&amp;"."&amp;TEXT(P$1,"00")</f>
        <v>L.01</v>
      </c>
      <c r="Q58" s="69" t="str">
        <f t="shared" si="34"/>
        <v>L.02</v>
      </c>
      <c r="R58" s="69" t="str">
        <f t="shared" si="34"/>
        <v>L.03</v>
      </c>
      <c r="S58" s="69" t="str">
        <f t="shared" si="34"/>
        <v>L.04</v>
      </c>
      <c r="T58" s="69" t="str">
        <f t="shared" si="34"/>
        <v>L.05</v>
      </c>
      <c r="U58" s="69" t="str">
        <f t="shared" si="34"/>
        <v>L.06</v>
      </c>
      <c r="V58" s="69" t="str">
        <f t="shared" si="34"/>
        <v>L.07</v>
      </c>
      <c r="W58" s="69" t="str">
        <f t="shared" si="34"/>
        <v>L.08</v>
      </c>
      <c r="X58" s="69" t="str">
        <f t="shared" si="34"/>
        <v>L.09</v>
      </c>
      <c r="Y58" s="69" t="str">
        <f t="shared" si="34"/>
        <v>L.10</v>
      </c>
      <c r="Z58" s="70" t="s">
        <v>21</v>
      </c>
    </row>
    <row r="59" spans="1:26" x14ac:dyDescent="0.3">
      <c r="B59" s="35">
        <v>1</v>
      </c>
      <c r="C59" s="36" t="str">
        <f t="shared" ref="C59:L60" ca="1" si="35">IF(ISNA(P59),"",P59)</f>
        <v/>
      </c>
      <c r="D59" s="37" t="str">
        <f t="shared" ca="1" si="35"/>
        <v/>
      </c>
      <c r="E59" s="37" t="str">
        <f t="shared" ca="1" si="35"/>
        <v/>
      </c>
      <c r="F59" s="37" t="str">
        <f t="shared" ca="1" si="35"/>
        <v/>
      </c>
      <c r="G59" s="37" t="str">
        <f t="shared" ca="1" si="35"/>
        <v/>
      </c>
      <c r="H59" s="37" t="str">
        <f t="shared" ca="1" si="35"/>
        <v/>
      </c>
      <c r="I59" s="37" t="str">
        <f t="shared" ca="1" si="35"/>
        <v/>
      </c>
      <c r="J59" s="37" t="str">
        <f t="shared" ca="1" si="35"/>
        <v/>
      </c>
      <c r="K59" s="37" t="str">
        <f t="shared" ca="1" si="35"/>
        <v/>
      </c>
      <c r="L59" s="37" t="str">
        <f t="shared" ca="1" si="35"/>
        <v/>
      </c>
      <c r="M59" s="127">
        <f ca="1">SUM(C59:L59)</f>
        <v>0</v>
      </c>
      <c r="N59" s="38"/>
      <c r="P59" s="71" t="e">
        <f ca="1">IF(ISNA(VLOOKUP(P58,OFFSET(Pairings!$D$2,($B59-1)*gamesPerRound,0,gamesPerRound,3),3,FALSE)),VLOOKUP(P58,OFFSET(Pairings!$E$2,($B59-1)*gamesPerRound,0,gamesPerRound,3),3,FALSE),VLOOKUP(P58,OFFSET(Pairings!$D$2,($B59-1)*gamesPerRound,0,gamesPerRound,3),3,FALSE))</f>
        <v>#N/A</v>
      </c>
      <c r="Q59" s="71" t="e">
        <f ca="1">IF(ISNA(VLOOKUP(Q58,OFFSET(Pairings!$D$2,($B59-1)*gamesPerRound,0,gamesPerRound,3),3,FALSE)),VLOOKUP(Q58,OFFSET(Pairings!$E$2,($B59-1)*gamesPerRound,0,gamesPerRound,3),3,FALSE),VLOOKUP(Q58,OFFSET(Pairings!$D$2,($B59-1)*gamesPerRound,0,gamesPerRound,3),3,FALSE))</f>
        <v>#N/A</v>
      </c>
      <c r="R59" s="71" t="e">
        <f ca="1">IF(ISNA(VLOOKUP(R58,OFFSET(Pairings!$D$2,($B59-1)*gamesPerRound,0,gamesPerRound,3),3,FALSE)),VLOOKUP(R58,OFFSET(Pairings!$E$2,($B59-1)*gamesPerRound,0,gamesPerRound,3),3,FALSE),VLOOKUP(R58,OFFSET(Pairings!$D$2,($B59-1)*gamesPerRound,0,gamesPerRound,3),3,FALSE))</f>
        <v>#N/A</v>
      </c>
      <c r="S59" s="71" t="e">
        <f ca="1">IF(ISNA(VLOOKUP(S58,OFFSET(Pairings!$D$2,($B59-1)*gamesPerRound,0,gamesPerRound,3),3,FALSE)),VLOOKUP(S58,OFFSET(Pairings!$E$2,($B59-1)*gamesPerRound,0,gamesPerRound,3),3,FALSE),VLOOKUP(S58,OFFSET(Pairings!$D$2,($B59-1)*gamesPerRound,0,gamesPerRound,3),3,FALSE))</f>
        <v>#N/A</v>
      </c>
      <c r="T59" s="71" t="e">
        <f ca="1">IF(ISNA(VLOOKUP(T58,OFFSET(Pairings!$D$2,($B59-1)*gamesPerRound,0,gamesPerRound,3),3,FALSE)),VLOOKUP(T58,OFFSET(Pairings!$E$2,($B59-1)*gamesPerRound,0,gamesPerRound,3),3,FALSE),VLOOKUP(T58,OFFSET(Pairings!$D$2,($B59-1)*gamesPerRound,0,gamesPerRound,3),3,FALSE))</f>
        <v>#N/A</v>
      </c>
      <c r="U59" s="71" t="e">
        <f ca="1">IF(ISNA(VLOOKUP(U58,OFFSET(Pairings!$D$2,($B59-1)*gamesPerRound,0,gamesPerRound,3),3,FALSE)),VLOOKUP(U58,OFFSET(Pairings!$E$2,($B59-1)*gamesPerRound,0,gamesPerRound,3),3,FALSE),VLOOKUP(U58,OFFSET(Pairings!$D$2,($B59-1)*gamesPerRound,0,gamesPerRound,3),3,FALSE))</f>
        <v>#N/A</v>
      </c>
      <c r="V59" s="71" t="e">
        <f ca="1">IF(ISNA(VLOOKUP(V58,OFFSET(Pairings!$D$2,($B59-1)*gamesPerRound,0,gamesPerRound,3),3,FALSE)),VLOOKUP(V58,OFFSET(Pairings!$E$2,($B59-1)*gamesPerRound,0,gamesPerRound,3),3,FALSE),VLOOKUP(V58,OFFSET(Pairings!$D$2,($B59-1)*gamesPerRound,0,gamesPerRound,3),3,FALSE))</f>
        <v>#N/A</v>
      </c>
      <c r="W59" s="71" t="e">
        <f ca="1">IF(ISNA(VLOOKUP(W58,OFFSET(Pairings!$D$2,($B59-1)*gamesPerRound,0,gamesPerRound,3),3,FALSE)),VLOOKUP(W58,OFFSET(Pairings!$E$2,($B59-1)*gamesPerRound,0,gamesPerRound,3),3,FALSE),VLOOKUP(W58,OFFSET(Pairings!$D$2,($B59-1)*gamesPerRound,0,gamesPerRound,3),3,FALSE))</f>
        <v>#N/A</v>
      </c>
      <c r="X59" s="71" t="e">
        <f ca="1">IF(ISNA(VLOOKUP(X58,OFFSET(Pairings!$D$2,($B59-1)*gamesPerRound,0,gamesPerRound,3),3,FALSE)),VLOOKUP(X58,OFFSET(Pairings!$E$2,($B59-1)*gamesPerRound,0,gamesPerRound,3),3,FALSE),VLOOKUP(X58,OFFSET(Pairings!$D$2,($B59-1)*gamesPerRound,0,gamesPerRound,3),3,FALSE))</f>
        <v>#N/A</v>
      </c>
      <c r="Y59" s="71" t="e">
        <f ca="1">IF(ISNA(VLOOKUP(Y58,OFFSET(Pairings!$D$2,($B59-1)*gamesPerRound,0,gamesPerRound,3),3,FALSE)),VLOOKUP(Y58,OFFSET(Pairings!$E$2,($B59-1)*gamesPerRound,0,gamesPerRound,3),3,FALSE),VLOOKUP(Y58,OFFSET(Pairings!$D$2,($B59-1)*gamesPerRound,0,gamesPerRound,3),3,FALSE))</f>
        <v>#N/A</v>
      </c>
      <c r="Z59" s="72" t="e">
        <f ca="1">SUM(P59:Y59)</f>
        <v>#N/A</v>
      </c>
    </row>
    <row r="60" spans="1:26" x14ac:dyDescent="0.3">
      <c r="B60" s="35">
        <v>2</v>
      </c>
      <c r="C60" s="39" t="str">
        <f t="shared" ca="1" si="35"/>
        <v/>
      </c>
      <c r="D60" s="26" t="str">
        <f t="shared" ca="1" si="35"/>
        <v/>
      </c>
      <c r="E60" s="26" t="str">
        <f t="shared" ca="1" si="35"/>
        <v/>
      </c>
      <c r="F60" s="26" t="str">
        <f t="shared" ca="1" si="35"/>
        <v/>
      </c>
      <c r="G60" s="26" t="str">
        <f t="shared" ca="1" si="35"/>
        <v/>
      </c>
      <c r="H60" s="26" t="str">
        <f t="shared" ca="1" si="35"/>
        <v/>
      </c>
      <c r="I60" s="26" t="str">
        <f t="shared" ca="1" si="35"/>
        <v/>
      </c>
      <c r="J60" s="26" t="str">
        <f t="shared" ca="1" si="35"/>
        <v/>
      </c>
      <c r="K60" s="26" t="str">
        <f t="shared" ca="1" si="35"/>
        <v/>
      </c>
      <c r="L60" s="26" t="str">
        <f t="shared" ca="1" si="35"/>
        <v/>
      </c>
      <c r="M60" s="128">
        <f ca="1">SUM(C60:L60)</f>
        <v>0</v>
      </c>
      <c r="N60" s="38"/>
      <c r="P60" s="73" t="e">
        <f ca="1">IF(ISNA(VLOOKUP(P58,OFFSET(Pairings!$D$2,($B60-1)*gamesPerRound,0,gamesPerRound,3),3,FALSE)),VLOOKUP(P58,OFFSET(Pairings!$E$2,($B60-1)*gamesPerRound,0,gamesPerRound,3),3,FALSE),VLOOKUP(P58,OFFSET(Pairings!$D$2,($B60-1)*gamesPerRound,0,gamesPerRound,3),3,FALSE))</f>
        <v>#N/A</v>
      </c>
      <c r="Q60" s="74" t="e">
        <f ca="1">IF(ISNA(VLOOKUP(Q58,OFFSET(Pairings!$D$2,($B60-1)*gamesPerRound,0,gamesPerRound,3),3,FALSE)),VLOOKUP(Q58,OFFSET(Pairings!$E$2,($B60-1)*gamesPerRound,0,gamesPerRound,3),3,FALSE),VLOOKUP(Q58,OFFSET(Pairings!$D$2,($B60-1)*gamesPerRound,0,gamesPerRound,3),3,FALSE))</f>
        <v>#N/A</v>
      </c>
      <c r="R60" s="74" t="e">
        <f ca="1">IF(ISNA(VLOOKUP(R58,OFFSET(Pairings!$D$2,($B60-1)*gamesPerRound,0,gamesPerRound,3),3,FALSE)),VLOOKUP(R58,OFFSET(Pairings!$E$2,($B60-1)*gamesPerRound,0,gamesPerRound,3),3,FALSE),VLOOKUP(R58,OFFSET(Pairings!$D$2,($B60-1)*gamesPerRound,0,gamesPerRound,3),3,FALSE))</f>
        <v>#N/A</v>
      </c>
      <c r="S60" s="74" t="e">
        <f ca="1">IF(ISNA(VLOOKUP(S58,OFFSET(Pairings!$D$2,($B60-1)*gamesPerRound,0,gamesPerRound,3),3,FALSE)),VLOOKUP(S58,OFFSET(Pairings!$E$2,($B60-1)*gamesPerRound,0,gamesPerRound,3),3,FALSE),VLOOKUP(S58,OFFSET(Pairings!$D$2,($B60-1)*gamesPerRound,0,gamesPerRound,3),3,FALSE))</f>
        <v>#N/A</v>
      </c>
      <c r="T60" s="74" t="e">
        <f ca="1">IF(ISNA(VLOOKUP(T58,OFFSET(Pairings!$D$2,($B60-1)*gamesPerRound,0,gamesPerRound,3),3,FALSE)),VLOOKUP(T58,OFFSET(Pairings!$E$2,($B60-1)*gamesPerRound,0,gamesPerRound,3),3,FALSE),VLOOKUP(T58,OFFSET(Pairings!$D$2,($B60-1)*gamesPerRound,0,gamesPerRound,3),3,FALSE))</f>
        <v>#N/A</v>
      </c>
      <c r="U60" s="74" t="e">
        <f ca="1">IF(ISNA(VLOOKUP(U58,OFFSET(Pairings!$D$2,($B60-1)*gamesPerRound,0,gamesPerRound,3),3,FALSE)),VLOOKUP(U58,OFFSET(Pairings!$E$2,($B60-1)*gamesPerRound,0,gamesPerRound,3),3,FALSE),VLOOKUP(U58,OFFSET(Pairings!$D$2,($B60-1)*gamesPerRound,0,gamesPerRound,3),3,FALSE))</f>
        <v>#N/A</v>
      </c>
      <c r="V60" s="74" t="e">
        <f ca="1">IF(ISNA(VLOOKUP(V58,OFFSET(Pairings!$D$2,($B60-1)*gamesPerRound,0,gamesPerRound,3),3,FALSE)),VLOOKUP(V58,OFFSET(Pairings!$E$2,($B60-1)*gamesPerRound,0,gamesPerRound,3),3,FALSE),VLOOKUP(V58,OFFSET(Pairings!$D$2,($B60-1)*gamesPerRound,0,gamesPerRound,3),3,FALSE))</f>
        <v>#N/A</v>
      </c>
      <c r="W60" s="74" t="e">
        <f ca="1">IF(ISNA(VLOOKUP(W58,OFFSET(Pairings!$D$2,($B60-1)*gamesPerRound,0,gamesPerRound,3),3,FALSE)),VLOOKUP(W58,OFFSET(Pairings!$E$2,($B60-1)*gamesPerRound,0,gamesPerRound,3),3,FALSE),VLOOKUP(W58,OFFSET(Pairings!$D$2,($B60-1)*gamesPerRound,0,gamesPerRound,3),3,FALSE))</f>
        <v>#N/A</v>
      </c>
      <c r="X60" s="74" t="e">
        <f ca="1">IF(ISNA(VLOOKUP(X58,OFFSET(Pairings!$D$2,($B60-1)*gamesPerRound,0,gamesPerRound,3),3,FALSE)),VLOOKUP(X58,OFFSET(Pairings!$E$2,($B60-1)*gamesPerRound,0,gamesPerRound,3),3,FALSE),VLOOKUP(X58,OFFSET(Pairings!$D$2,($B60-1)*gamesPerRound,0,gamesPerRound,3),3,FALSE))</f>
        <v>#N/A</v>
      </c>
      <c r="Y60" s="74" t="e">
        <f ca="1">IF(ISNA(VLOOKUP(Y58,OFFSET(Pairings!$D$2,($B60-1)*gamesPerRound,0,gamesPerRound,3),3,FALSE)),VLOOKUP(Y58,OFFSET(Pairings!$E$2,($B60-1)*gamesPerRound,0,gamesPerRound,3),3,FALSE),VLOOKUP(Y58,OFFSET(Pairings!$D$2,($B60-1)*gamesPerRound,0,gamesPerRound,3),3,FALSE))</f>
        <v>#N/A</v>
      </c>
      <c r="Z60" s="72" t="e">
        <f ca="1">SUM(P60:Y60)</f>
        <v>#N/A</v>
      </c>
    </row>
    <row r="61" spans="1:26" ht="15.5" thickBot="1" x14ac:dyDescent="0.35">
      <c r="B61" s="40" t="s">
        <v>21</v>
      </c>
      <c r="C61" s="41">
        <f ca="1">SUM(C59:C60)</f>
        <v>0</v>
      </c>
      <c r="D61" s="42">
        <f ca="1">SUM(D59:D60)</f>
        <v>0</v>
      </c>
      <c r="E61" s="42">
        <f ca="1">SUM(E59:E60)</f>
        <v>0</v>
      </c>
      <c r="F61" s="42">
        <f ca="1">SUM(F59:F60)</f>
        <v>0</v>
      </c>
      <c r="G61" s="42">
        <f ca="1">SUM(G59:G60)</f>
        <v>0</v>
      </c>
      <c r="H61" s="42">
        <f ca="1">SUM(H59:H60)</f>
        <v>0</v>
      </c>
      <c r="I61" s="42">
        <f ca="1">SUM(I59:I60)</f>
        <v>0</v>
      </c>
      <c r="J61" s="42">
        <f ca="1">SUM(J59:J60)</f>
        <v>0</v>
      </c>
      <c r="K61" s="42">
        <f ca="1">SUM(K59:K60)</f>
        <v>0</v>
      </c>
      <c r="L61" s="42">
        <f ca="1">SUM(L59:L60)</f>
        <v>0</v>
      </c>
      <c r="M61" s="43">
        <f ca="1">SUM(M59:M60)</f>
        <v>0</v>
      </c>
      <c r="N61" s="44" t="e">
        <f ca="1">VLOOKUP(A58,OFFSET(Teams!$B$1,1,0,teams,4),4,FALSE)</f>
        <v>#N/A</v>
      </c>
      <c r="P61" s="75" t="e">
        <f ca="1">SUM(P59:P60)</f>
        <v>#N/A</v>
      </c>
      <c r="Q61" s="76" t="e">
        <f ca="1">SUM(Q59:Q60)</f>
        <v>#N/A</v>
      </c>
      <c r="R61" s="76" t="e">
        <f ca="1">SUM(R59:R60)</f>
        <v>#N/A</v>
      </c>
      <c r="S61" s="76" t="e">
        <f ca="1">SUM(S59:S60)</f>
        <v>#N/A</v>
      </c>
      <c r="T61" s="76" t="e">
        <f ca="1">SUM(T59:T60)</f>
        <v>#N/A</v>
      </c>
      <c r="U61" s="76" t="e">
        <f ca="1">SUM(U59:U60)</f>
        <v>#N/A</v>
      </c>
      <c r="V61" s="76" t="e">
        <f ca="1">SUM(V59:V60)</f>
        <v>#N/A</v>
      </c>
      <c r="W61" s="76" t="e">
        <f ca="1">SUM(W59:W60)</f>
        <v>#N/A</v>
      </c>
      <c r="X61" s="76" t="e">
        <f ca="1">SUM(X59:X60)</f>
        <v>#N/A</v>
      </c>
      <c r="Y61" s="76" t="e">
        <f ca="1">SUM(Y59:Y60)</f>
        <v>#N/A</v>
      </c>
      <c r="Z61" s="77" t="e">
        <f ca="1">SUM(Z59:Z60)</f>
        <v>#N/A</v>
      </c>
    </row>
    <row r="62" spans="1:26" ht="15.5" thickBot="1" x14ac:dyDescent="0.35">
      <c r="N62" s="45"/>
    </row>
    <row r="63" spans="1:26" x14ac:dyDescent="0.3">
      <c r="A63" s="6" t="s">
        <v>19</v>
      </c>
      <c r="B63" s="10">
        <f>VLOOKUP(A63,TeamLookup,2,FALSE)</f>
        <v>0</v>
      </c>
      <c r="C63" s="31" t="str">
        <f t="shared" ref="C63:L63" si="36">$A63&amp;"."&amp;TEXT(C$1,"00")</f>
        <v>M.01</v>
      </c>
      <c r="D63" s="32" t="str">
        <f t="shared" si="36"/>
        <v>M.02</v>
      </c>
      <c r="E63" s="32" t="str">
        <f t="shared" si="36"/>
        <v>M.03</v>
      </c>
      <c r="F63" s="32" t="str">
        <f t="shared" si="36"/>
        <v>M.04</v>
      </c>
      <c r="G63" s="32" t="str">
        <f t="shared" si="36"/>
        <v>M.05</v>
      </c>
      <c r="H63" s="32" t="str">
        <f t="shared" si="36"/>
        <v>M.06</v>
      </c>
      <c r="I63" s="32" t="str">
        <f t="shared" si="36"/>
        <v>M.07</v>
      </c>
      <c r="J63" s="32" t="str">
        <f t="shared" si="36"/>
        <v>M.08</v>
      </c>
      <c r="K63" s="32" t="str">
        <f t="shared" si="36"/>
        <v>M.09</v>
      </c>
      <c r="L63" s="32" t="str">
        <f t="shared" si="36"/>
        <v>M.10</v>
      </c>
      <c r="M63" s="33" t="s">
        <v>21</v>
      </c>
      <c r="N63" s="34" t="s">
        <v>28</v>
      </c>
      <c r="O63" s="9"/>
      <c r="P63" s="68" t="str">
        <f t="shared" ref="P63:Y63" si="37">$A63&amp;"."&amp;TEXT(P$1,"00")</f>
        <v>M.01</v>
      </c>
      <c r="Q63" s="69" t="str">
        <f t="shared" si="37"/>
        <v>M.02</v>
      </c>
      <c r="R63" s="69" t="str">
        <f t="shared" si="37"/>
        <v>M.03</v>
      </c>
      <c r="S63" s="69" t="str">
        <f t="shared" si="37"/>
        <v>M.04</v>
      </c>
      <c r="T63" s="69" t="str">
        <f t="shared" si="37"/>
        <v>M.05</v>
      </c>
      <c r="U63" s="69" t="str">
        <f t="shared" si="37"/>
        <v>M.06</v>
      </c>
      <c r="V63" s="69" t="str">
        <f t="shared" si="37"/>
        <v>M.07</v>
      </c>
      <c r="W63" s="69" t="str">
        <f t="shared" si="37"/>
        <v>M.08</v>
      </c>
      <c r="X63" s="69" t="str">
        <f t="shared" si="37"/>
        <v>M.09</v>
      </c>
      <c r="Y63" s="69" t="str">
        <f t="shared" si="37"/>
        <v>M.10</v>
      </c>
      <c r="Z63" s="70" t="s">
        <v>21</v>
      </c>
    </row>
    <row r="64" spans="1:26" x14ac:dyDescent="0.3">
      <c r="B64" s="35">
        <v>1</v>
      </c>
      <c r="C64" s="36" t="str">
        <f t="shared" ref="C64:L65" ca="1" si="38">IF(ISNA(P64),"",P64)</f>
        <v/>
      </c>
      <c r="D64" s="37" t="str">
        <f t="shared" ca="1" si="38"/>
        <v/>
      </c>
      <c r="E64" s="37" t="str">
        <f t="shared" ca="1" si="38"/>
        <v/>
      </c>
      <c r="F64" s="37" t="str">
        <f t="shared" ca="1" si="38"/>
        <v/>
      </c>
      <c r="G64" s="37" t="str">
        <f t="shared" ca="1" si="38"/>
        <v/>
      </c>
      <c r="H64" s="37" t="str">
        <f t="shared" ca="1" si="38"/>
        <v/>
      </c>
      <c r="I64" s="37" t="str">
        <f t="shared" ca="1" si="38"/>
        <v/>
      </c>
      <c r="J64" s="37" t="str">
        <f t="shared" ca="1" si="38"/>
        <v/>
      </c>
      <c r="K64" s="37" t="str">
        <f t="shared" ca="1" si="38"/>
        <v/>
      </c>
      <c r="L64" s="37" t="str">
        <f t="shared" ca="1" si="38"/>
        <v/>
      </c>
      <c r="M64" s="127">
        <f ca="1">SUM(C64:L64)</f>
        <v>0</v>
      </c>
      <c r="N64" s="38"/>
      <c r="P64" s="71" t="e">
        <f ca="1">IF(ISNA(VLOOKUP(P63,OFFSET(Pairings!$D$2,($B64-1)*gamesPerRound,0,gamesPerRound,3),3,FALSE)),VLOOKUP(P63,OFFSET(Pairings!$E$2,($B64-1)*gamesPerRound,0,gamesPerRound,3),3,FALSE),VLOOKUP(P63,OFFSET(Pairings!$D$2,($B64-1)*gamesPerRound,0,gamesPerRound,3),3,FALSE))</f>
        <v>#N/A</v>
      </c>
      <c r="Q64" s="71" t="e">
        <f ca="1">IF(ISNA(VLOOKUP(Q63,OFFSET(Pairings!$D$2,($B64-1)*gamesPerRound,0,gamesPerRound,3),3,FALSE)),VLOOKUP(Q63,OFFSET(Pairings!$E$2,($B64-1)*gamesPerRound,0,gamesPerRound,3),3,FALSE),VLOOKUP(Q63,OFFSET(Pairings!$D$2,($B64-1)*gamesPerRound,0,gamesPerRound,3),3,FALSE))</f>
        <v>#N/A</v>
      </c>
      <c r="R64" s="71" t="e">
        <f ca="1">IF(ISNA(VLOOKUP(R63,OFFSET(Pairings!$D$2,($B64-1)*gamesPerRound,0,gamesPerRound,3),3,FALSE)),VLOOKUP(R63,OFFSET(Pairings!$E$2,($B64-1)*gamesPerRound,0,gamesPerRound,3),3,FALSE),VLOOKUP(R63,OFFSET(Pairings!$D$2,($B64-1)*gamesPerRound,0,gamesPerRound,3),3,FALSE))</f>
        <v>#N/A</v>
      </c>
      <c r="S64" s="71" t="e">
        <f ca="1">IF(ISNA(VLOOKUP(S63,OFFSET(Pairings!$D$2,($B64-1)*gamesPerRound,0,gamesPerRound,3),3,FALSE)),VLOOKUP(S63,OFFSET(Pairings!$E$2,($B64-1)*gamesPerRound,0,gamesPerRound,3),3,FALSE),VLOOKUP(S63,OFFSET(Pairings!$D$2,($B64-1)*gamesPerRound,0,gamesPerRound,3),3,FALSE))</f>
        <v>#N/A</v>
      </c>
      <c r="T64" s="71" t="e">
        <f ca="1">IF(ISNA(VLOOKUP(T63,OFFSET(Pairings!$D$2,($B64-1)*gamesPerRound,0,gamesPerRound,3),3,FALSE)),VLOOKUP(T63,OFFSET(Pairings!$E$2,($B64-1)*gamesPerRound,0,gamesPerRound,3),3,FALSE),VLOOKUP(T63,OFFSET(Pairings!$D$2,($B64-1)*gamesPerRound,0,gamesPerRound,3),3,FALSE))</f>
        <v>#N/A</v>
      </c>
      <c r="U64" s="71" t="e">
        <f ca="1">IF(ISNA(VLOOKUP(U63,OFFSET(Pairings!$D$2,($B64-1)*gamesPerRound,0,gamesPerRound,3),3,FALSE)),VLOOKUP(U63,OFFSET(Pairings!$E$2,($B64-1)*gamesPerRound,0,gamesPerRound,3),3,FALSE),VLOOKUP(U63,OFFSET(Pairings!$D$2,($B64-1)*gamesPerRound,0,gamesPerRound,3),3,FALSE))</f>
        <v>#N/A</v>
      </c>
      <c r="V64" s="71" t="e">
        <f ca="1">IF(ISNA(VLOOKUP(V63,OFFSET(Pairings!$D$2,($B64-1)*gamesPerRound,0,gamesPerRound,3),3,FALSE)),VLOOKUP(V63,OFFSET(Pairings!$E$2,($B64-1)*gamesPerRound,0,gamesPerRound,3),3,FALSE),VLOOKUP(V63,OFFSET(Pairings!$D$2,($B64-1)*gamesPerRound,0,gamesPerRound,3),3,FALSE))</f>
        <v>#N/A</v>
      </c>
      <c r="W64" s="71" t="e">
        <f ca="1">IF(ISNA(VLOOKUP(W63,OFFSET(Pairings!$D$2,($B64-1)*gamesPerRound,0,gamesPerRound,3),3,FALSE)),VLOOKUP(W63,OFFSET(Pairings!$E$2,($B64-1)*gamesPerRound,0,gamesPerRound,3),3,FALSE),VLOOKUP(W63,OFFSET(Pairings!$D$2,($B64-1)*gamesPerRound,0,gamesPerRound,3),3,FALSE))</f>
        <v>#N/A</v>
      </c>
      <c r="X64" s="71" t="e">
        <f ca="1">IF(ISNA(VLOOKUP(X63,OFFSET(Pairings!$D$2,($B64-1)*gamesPerRound,0,gamesPerRound,3),3,FALSE)),VLOOKUP(X63,OFFSET(Pairings!$E$2,($B64-1)*gamesPerRound,0,gamesPerRound,3),3,FALSE),VLOOKUP(X63,OFFSET(Pairings!$D$2,($B64-1)*gamesPerRound,0,gamesPerRound,3),3,FALSE))</f>
        <v>#N/A</v>
      </c>
      <c r="Y64" s="71" t="e">
        <f ca="1">IF(ISNA(VLOOKUP(Y63,OFFSET(Pairings!$D$2,($B64-1)*gamesPerRound,0,gamesPerRound,3),3,FALSE)),VLOOKUP(Y63,OFFSET(Pairings!$E$2,($B64-1)*gamesPerRound,0,gamesPerRound,3),3,FALSE),VLOOKUP(Y63,OFFSET(Pairings!$D$2,($B64-1)*gamesPerRound,0,gamesPerRound,3),3,FALSE))</f>
        <v>#N/A</v>
      </c>
      <c r="Z64" s="72" t="e">
        <f ca="1">SUM(P64:Y64)</f>
        <v>#N/A</v>
      </c>
    </row>
    <row r="65" spans="1:26" x14ac:dyDescent="0.3">
      <c r="B65" s="35">
        <v>2</v>
      </c>
      <c r="C65" s="39" t="str">
        <f t="shared" ca="1" si="38"/>
        <v/>
      </c>
      <c r="D65" s="26" t="str">
        <f t="shared" ca="1" si="38"/>
        <v/>
      </c>
      <c r="E65" s="26" t="str">
        <f t="shared" ca="1" si="38"/>
        <v/>
      </c>
      <c r="F65" s="26" t="str">
        <f t="shared" ca="1" si="38"/>
        <v/>
      </c>
      <c r="G65" s="26" t="str">
        <f t="shared" ca="1" si="38"/>
        <v/>
      </c>
      <c r="H65" s="26" t="str">
        <f t="shared" ca="1" si="38"/>
        <v/>
      </c>
      <c r="I65" s="26" t="str">
        <f t="shared" ca="1" si="38"/>
        <v/>
      </c>
      <c r="J65" s="26" t="str">
        <f t="shared" ca="1" si="38"/>
        <v/>
      </c>
      <c r="K65" s="26" t="str">
        <f t="shared" ca="1" si="38"/>
        <v/>
      </c>
      <c r="L65" s="26" t="str">
        <f t="shared" ca="1" si="38"/>
        <v/>
      </c>
      <c r="M65" s="128">
        <f ca="1">SUM(C65:L65)</f>
        <v>0</v>
      </c>
      <c r="N65" s="38"/>
      <c r="P65" s="73" t="e">
        <f ca="1">IF(ISNA(VLOOKUP(P63,OFFSET(Pairings!$D$2,($B65-1)*gamesPerRound,0,gamesPerRound,3),3,FALSE)),VLOOKUP(P63,OFFSET(Pairings!$E$2,($B65-1)*gamesPerRound,0,gamesPerRound,3),3,FALSE),VLOOKUP(P63,OFFSET(Pairings!$D$2,($B65-1)*gamesPerRound,0,gamesPerRound,3),3,FALSE))</f>
        <v>#N/A</v>
      </c>
      <c r="Q65" s="74" t="e">
        <f ca="1">IF(ISNA(VLOOKUP(Q63,OFFSET(Pairings!$D$2,($B65-1)*gamesPerRound,0,gamesPerRound,3),3,FALSE)),VLOOKUP(Q63,OFFSET(Pairings!$E$2,($B65-1)*gamesPerRound,0,gamesPerRound,3),3,FALSE),VLOOKUP(Q63,OFFSET(Pairings!$D$2,($B65-1)*gamesPerRound,0,gamesPerRound,3),3,FALSE))</f>
        <v>#N/A</v>
      </c>
      <c r="R65" s="74" t="e">
        <f ca="1">IF(ISNA(VLOOKUP(R63,OFFSET(Pairings!$D$2,($B65-1)*gamesPerRound,0,gamesPerRound,3),3,FALSE)),VLOOKUP(R63,OFFSET(Pairings!$E$2,($B65-1)*gamesPerRound,0,gamesPerRound,3),3,FALSE),VLOOKUP(R63,OFFSET(Pairings!$D$2,($B65-1)*gamesPerRound,0,gamesPerRound,3),3,FALSE))</f>
        <v>#N/A</v>
      </c>
      <c r="S65" s="74" t="e">
        <f ca="1">IF(ISNA(VLOOKUP(S63,OFFSET(Pairings!$D$2,($B65-1)*gamesPerRound,0,gamesPerRound,3),3,FALSE)),VLOOKUP(S63,OFFSET(Pairings!$E$2,($B65-1)*gamesPerRound,0,gamesPerRound,3),3,FALSE),VLOOKUP(S63,OFFSET(Pairings!$D$2,($B65-1)*gamesPerRound,0,gamesPerRound,3),3,FALSE))</f>
        <v>#N/A</v>
      </c>
      <c r="T65" s="74" t="e">
        <f ca="1">IF(ISNA(VLOOKUP(T63,OFFSET(Pairings!$D$2,($B65-1)*gamesPerRound,0,gamesPerRound,3),3,FALSE)),VLOOKUP(T63,OFFSET(Pairings!$E$2,($B65-1)*gamesPerRound,0,gamesPerRound,3),3,FALSE),VLOOKUP(T63,OFFSET(Pairings!$D$2,($B65-1)*gamesPerRound,0,gamesPerRound,3),3,FALSE))</f>
        <v>#N/A</v>
      </c>
      <c r="U65" s="74" t="e">
        <f ca="1">IF(ISNA(VLOOKUP(U63,OFFSET(Pairings!$D$2,($B65-1)*gamesPerRound,0,gamesPerRound,3),3,FALSE)),VLOOKUP(U63,OFFSET(Pairings!$E$2,($B65-1)*gamesPerRound,0,gamesPerRound,3),3,FALSE),VLOOKUP(U63,OFFSET(Pairings!$D$2,($B65-1)*gamesPerRound,0,gamesPerRound,3),3,FALSE))</f>
        <v>#N/A</v>
      </c>
      <c r="V65" s="74" t="e">
        <f ca="1">IF(ISNA(VLOOKUP(V63,OFFSET(Pairings!$D$2,($B65-1)*gamesPerRound,0,gamesPerRound,3),3,FALSE)),VLOOKUP(V63,OFFSET(Pairings!$E$2,($B65-1)*gamesPerRound,0,gamesPerRound,3),3,FALSE),VLOOKUP(V63,OFFSET(Pairings!$D$2,($B65-1)*gamesPerRound,0,gamesPerRound,3),3,FALSE))</f>
        <v>#N/A</v>
      </c>
      <c r="W65" s="74" t="e">
        <f ca="1">IF(ISNA(VLOOKUP(W63,OFFSET(Pairings!$D$2,($B65-1)*gamesPerRound,0,gamesPerRound,3),3,FALSE)),VLOOKUP(W63,OFFSET(Pairings!$E$2,($B65-1)*gamesPerRound,0,gamesPerRound,3),3,FALSE),VLOOKUP(W63,OFFSET(Pairings!$D$2,($B65-1)*gamesPerRound,0,gamesPerRound,3),3,FALSE))</f>
        <v>#N/A</v>
      </c>
      <c r="X65" s="74" t="e">
        <f ca="1">IF(ISNA(VLOOKUP(X63,OFFSET(Pairings!$D$2,($B65-1)*gamesPerRound,0,gamesPerRound,3),3,FALSE)),VLOOKUP(X63,OFFSET(Pairings!$E$2,($B65-1)*gamesPerRound,0,gamesPerRound,3),3,FALSE),VLOOKUP(X63,OFFSET(Pairings!$D$2,($B65-1)*gamesPerRound,0,gamesPerRound,3),3,FALSE))</f>
        <v>#N/A</v>
      </c>
      <c r="Y65" s="74" t="e">
        <f ca="1">IF(ISNA(VLOOKUP(Y63,OFFSET(Pairings!$D$2,($B65-1)*gamesPerRound,0,gamesPerRound,3),3,FALSE)),VLOOKUP(Y63,OFFSET(Pairings!$E$2,($B65-1)*gamesPerRound,0,gamesPerRound,3),3,FALSE),VLOOKUP(Y63,OFFSET(Pairings!$D$2,($B65-1)*gamesPerRound,0,gamesPerRound,3),3,FALSE))</f>
        <v>#N/A</v>
      </c>
      <c r="Z65" s="72" t="e">
        <f ca="1">SUM(P65:Y65)</f>
        <v>#N/A</v>
      </c>
    </row>
    <row r="66" spans="1:26" ht="15.5" thickBot="1" x14ac:dyDescent="0.35">
      <c r="B66" s="40" t="s">
        <v>21</v>
      </c>
      <c r="C66" s="41">
        <f ca="1">SUM(C64:C65)</f>
        <v>0</v>
      </c>
      <c r="D66" s="42">
        <f ca="1">SUM(D64:D65)</f>
        <v>0</v>
      </c>
      <c r="E66" s="42">
        <f ca="1">SUM(E64:E65)</f>
        <v>0</v>
      </c>
      <c r="F66" s="42">
        <f ca="1">SUM(F64:F65)</f>
        <v>0</v>
      </c>
      <c r="G66" s="42">
        <f ca="1">SUM(G64:G65)</f>
        <v>0</v>
      </c>
      <c r="H66" s="42">
        <f ca="1">SUM(H64:H65)</f>
        <v>0</v>
      </c>
      <c r="I66" s="42">
        <f ca="1">SUM(I64:I65)</f>
        <v>0</v>
      </c>
      <c r="J66" s="42">
        <f ca="1">SUM(J64:J65)</f>
        <v>0</v>
      </c>
      <c r="K66" s="42">
        <f ca="1">SUM(K64:K65)</f>
        <v>0</v>
      </c>
      <c r="L66" s="42">
        <f ca="1">SUM(L64:L65)</f>
        <v>0</v>
      </c>
      <c r="M66" s="43">
        <f ca="1">SUM(M64:M65)</f>
        <v>0</v>
      </c>
      <c r="N66" s="44" t="e">
        <f ca="1">VLOOKUP(A63,OFFSET(Teams!$B$1,1,0,teams,4),4,FALSE)</f>
        <v>#N/A</v>
      </c>
      <c r="P66" s="75" t="e">
        <f ca="1">SUM(P64:P65)</f>
        <v>#N/A</v>
      </c>
      <c r="Q66" s="76" t="e">
        <f ca="1">SUM(Q64:Q65)</f>
        <v>#N/A</v>
      </c>
      <c r="R66" s="76" t="e">
        <f ca="1">SUM(R64:R65)</f>
        <v>#N/A</v>
      </c>
      <c r="S66" s="76" t="e">
        <f ca="1">SUM(S64:S65)</f>
        <v>#N/A</v>
      </c>
      <c r="T66" s="76" t="e">
        <f ca="1">SUM(T64:T65)</f>
        <v>#N/A</v>
      </c>
      <c r="U66" s="76" t="e">
        <f ca="1">SUM(U64:U65)</f>
        <v>#N/A</v>
      </c>
      <c r="V66" s="76" t="e">
        <f ca="1">SUM(V64:V65)</f>
        <v>#N/A</v>
      </c>
      <c r="W66" s="76" t="e">
        <f ca="1">SUM(W64:W65)</f>
        <v>#N/A</v>
      </c>
      <c r="X66" s="76" t="e">
        <f ca="1">SUM(X64:X65)</f>
        <v>#N/A</v>
      </c>
      <c r="Y66" s="76" t="e">
        <f ca="1">SUM(Y64:Y65)</f>
        <v>#N/A</v>
      </c>
      <c r="Z66" s="77" t="e">
        <f ca="1">SUM(Z64:Z65)</f>
        <v>#N/A</v>
      </c>
    </row>
    <row r="67" spans="1:26" ht="15.5" thickBot="1" x14ac:dyDescent="0.35">
      <c r="N67" s="45"/>
    </row>
    <row r="68" spans="1:26" x14ac:dyDescent="0.3">
      <c r="A68" s="6" t="s">
        <v>20</v>
      </c>
      <c r="B68" s="10">
        <f>VLOOKUP(A68,TeamLookup,2,FALSE)</f>
        <v>0</v>
      </c>
      <c r="C68" s="31" t="str">
        <f t="shared" ref="C68:L68" si="39">$A68&amp;"."&amp;TEXT(C$1,"00")</f>
        <v>N.01</v>
      </c>
      <c r="D68" s="32" t="str">
        <f t="shared" si="39"/>
        <v>N.02</v>
      </c>
      <c r="E68" s="32" t="str">
        <f t="shared" si="39"/>
        <v>N.03</v>
      </c>
      <c r="F68" s="32" t="str">
        <f t="shared" si="39"/>
        <v>N.04</v>
      </c>
      <c r="G68" s="32" t="str">
        <f t="shared" si="39"/>
        <v>N.05</v>
      </c>
      <c r="H68" s="32" t="str">
        <f t="shared" si="39"/>
        <v>N.06</v>
      </c>
      <c r="I68" s="32" t="str">
        <f t="shared" si="39"/>
        <v>N.07</v>
      </c>
      <c r="J68" s="32" t="str">
        <f t="shared" si="39"/>
        <v>N.08</v>
      </c>
      <c r="K68" s="32" t="str">
        <f t="shared" si="39"/>
        <v>N.09</v>
      </c>
      <c r="L68" s="32" t="str">
        <f t="shared" si="39"/>
        <v>N.10</v>
      </c>
      <c r="M68" s="33" t="s">
        <v>21</v>
      </c>
      <c r="N68" s="34" t="s">
        <v>28</v>
      </c>
      <c r="O68" s="9"/>
      <c r="P68" s="68" t="str">
        <f t="shared" ref="P68:Y68" si="40">$A68&amp;"."&amp;TEXT(P$1,"00")</f>
        <v>N.01</v>
      </c>
      <c r="Q68" s="69" t="str">
        <f t="shared" si="40"/>
        <v>N.02</v>
      </c>
      <c r="R68" s="69" t="str">
        <f t="shared" si="40"/>
        <v>N.03</v>
      </c>
      <c r="S68" s="69" t="str">
        <f t="shared" si="40"/>
        <v>N.04</v>
      </c>
      <c r="T68" s="69" t="str">
        <f t="shared" si="40"/>
        <v>N.05</v>
      </c>
      <c r="U68" s="69" t="str">
        <f t="shared" si="40"/>
        <v>N.06</v>
      </c>
      <c r="V68" s="69" t="str">
        <f t="shared" si="40"/>
        <v>N.07</v>
      </c>
      <c r="W68" s="69" t="str">
        <f t="shared" si="40"/>
        <v>N.08</v>
      </c>
      <c r="X68" s="69" t="str">
        <f t="shared" si="40"/>
        <v>N.09</v>
      </c>
      <c r="Y68" s="69" t="str">
        <f t="shared" si="40"/>
        <v>N.10</v>
      </c>
      <c r="Z68" s="70" t="s">
        <v>21</v>
      </c>
    </row>
    <row r="69" spans="1:26" x14ac:dyDescent="0.3">
      <c r="B69" s="35">
        <v>1</v>
      </c>
      <c r="C69" s="36" t="str">
        <f t="shared" ref="C69:L70" ca="1" si="41">IF(ISNA(P69),"",P69)</f>
        <v/>
      </c>
      <c r="D69" s="37" t="str">
        <f t="shared" ca="1" si="41"/>
        <v/>
      </c>
      <c r="E69" s="37" t="str">
        <f t="shared" ca="1" si="41"/>
        <v/>
      </c>
      <c r="F69" s="37" t="str">
        <f t="shared" ca="1" si="41"/>
        <v/>
      </c>
      <c r="G69" s="37" t="str">
        <f t="shared" ca="1" si="41"/>
        <v/>
      </c>
      <c r="H69" s="37" t="str">
        <f t="shared" ca="1" si="41"/>
        <v/>
      </c>
      <c r="I69" s="37" t="str">
        <f t="shared" ca="1" si="41"/>
        <v/>
      </c>
      <c r="J69" s="37" t="str">
        <f t="shared" ca="1" si="41"/>
        <v/>
      </c>
      <c r="K69" s="37" t="str">
        <f t="shared" ca="1" si="41"/>
        <v/>
      </c>
      <c r="L69" s="37" t="str">
        <f t="shared" ca="1" si="41"/>
        <v/>
      </c>
      <c r="M69" s="127">
        <f ca="1">SUM(C69:L69)</f>
        <v>0</v>
      </c>
      <c r="N69" s="38"/>
      <c r="P69" s="71" t="e">
        <f ca="1">IF(ISNA(VLOOKUP(P68,OFFSET(Pairings!$D$2,($B69-1)*gamesPerRound,0,gamesPerRound,3),3,FALSE)),VLOOKUP(P68,OFFSET(Pairings!$E$2,($B69-1)*gamesPerRound,0,gamesPerRound,3),3,FALSE),VLOOKUP(P68,OFFSET(Pairings!$D$2,($B69-1)*gamesPerRound,0,gamesPerRound,3),3,FALSE))</f>
        <v>#N/A</v>
      </c>
      <c r="Q69" s="71" t="e">
        <f ca="1">IF(ISNA(VLOOKUP(Q68,OFFSET(Pairings!$D$2,($B69-1)*gamesPerRound,0,gamesPerRound,3),3,FALSE)),VLOOKUP(Q68,OFFSET(Pairings!$E$2,($B69-1)*gamesPerRound,0,gamesPerRound,3),3,FALSE),VLOOKUP(Q68,OFFSET(Pairings!$D$2,($B69-1)*gamesPerRound,0,gamesPerRound,3),3,FALSE))</f>
        <v>#N/A</v>
      </c>
      <c r="R69" s="71" t="e">
        <f ca="1">IF(ISNA(VLOOKUP(R68,OFFSET(Pairings!$D$2,($B69-1)*gamesPerRound,0,gamesPerRound,3),3,FALSE)),VLOOKUP(R68,OFFSET(Pairings!$E$2,($B69-1)*gamesPerRound,0,gamesPerRound,3),3,FALSE),VLOOKUP(R68,OFFSET(Pairings!$D$2,($B69-1)*gamesPerRound,0,gamesPerRound,3),3,FALSE))</f>
        <v>#N/A</v>
      </c>
      <c r="S69" s="71" t="e">
        <f ca="1">IF(ISNA(VLOOKUP(S68,OFFSET(Pairings!$D$2,($B69-1)*gamesPerRound,0,gamesPerRound,3),3,FALSE)),VLOOKUP(S68,OFFSET(Pairings!$E$2,($B69-1)*gamesPerRound,0,gamesPerRound,3),3,FALSE),VLOOKUP(S68,OFFSET(Pairings!$D$2,($B69-1)*gamesPerRound,0,gamesPerRound,3),3,FALSE))</f>
        <v>#N/A</v>
      </c>
      <c r="T69" s="71" t="e">
        <f ca="1">IF(ISNA(VLOOKUP(T68,OFFSET(Pairings!$D$2,($B69-1)*gamesPerRound,0,gamesPerRound,3),3,FALSE)),VLOOKUP(T68,OFFSET(Pairings!$E$2,($B69-1)*gamesPerRound,0,gamesPerRound,3),3,FALSE),VLOOKUP(T68,OFFSET(Pairings!$D$2,($B69-1)*gamesPerRound,0,gamesPerRound,3),3,FALSE))</f>
        <v>#N/A</v>
      </c>
      <c r="U69" s="71" t="e">
        <f ca="1">IF(ISNA(VLOOKUP(U68,OFFSET(Pairings!$D$2,($B69-1)*gamesPerRound,0,gamesPerRound,3),3,FALSE)),VLOOKUP(U68,OFFSET(Pairings!$E$2,($B69-1)*gamesPerRound,0,gamesPerRound,3),3,FALSE),VLOOKUP(U68,OFFSET(Pairings!$D$2,($B69-1)*gamesPerRound,0,gamesPerRound,3),3,FALSE))</f>
        <v>#N/A</v>
      </c>
      <c r="V69" s="71" t="e">
        <f ca="1">IF(ISNA(VLOOKUP(V68,OFFSET(Pairings!$D$2,($B69-1)*gamesPerRound,0,gamesPerRound,3),3,FALSE)),VLOOKUP(V68,OFFSET(Pairings!$E$2,($B69-1)*gamesPerRound,0,gamesPerRound,3),3,FALSE),VLOOKUP(V68,OFFSET(Pairings!$D$2,($B69-1)*gamesPerRound,0,gamesPerRound,3),3,FALSE))</f>
        <v>#N/A</v>
      </c>
      <c r="W69" s="71" t="e">
        <f ca="1">IF(ISNA(VLOOKUP(W68,OFFSET(Pairings!$D$2,($B69-1)*gamesPerRound,0,gamesPerRound,3),3,FALSE)),VLOOKUP(W68,OFFSET(Pairings!$E$2,($B69-1)*gamesPerRound,0,gamesPerRound,3),3,FALSE),VLOOKUP(W68,OFFSET(Pairings!$D$2,($B69-1)*gamesPerRound,0,gamesPerRound,3),3,FALSE))</f>
        <v>#N/A</v>
      </c>
      <c r="X69" s="71" t="e">
        <f ca="1">IF(ISNA(VLOOKUP(X68,OFFSET(Pairings!$D$2,($B69-1)*gamesPerRound,0,gamesPerRound,3),3,FALSE)),VLOOKUP(X68,OFFSET(Pairings!$E$2,($B69-1)*gamesPerRound,0,gamesPerRound,3),3,FALSE),VLOOKUP(X68,OFFSET(Pairings!$D$2,($B69-1)*gamesPerRound,0,gamesPerRound,3),3,FALSE))</f>
        <v>#N/A</v>
      </c>
      <c r="Y69" s="71" t="e">
        <f ca="1">IF(ISNA(VLOOKUP(Y68,OFFSET(Pairings!$D$2,($B69-1)*gamesPerRound,0,gamesPerRound,3),3,FALSE)),VLOOKUP(Y68,OFFSET(Pairings!$E$2,($B69-1)*gamesPerRound,0,gamesPerRound,3),3,FALSE),VLOOKUP(Y68,OFFSET(Pairings!$D$2,($B69-1)*gamesPerRound,0,gamesPerRound,3),3,FALSE))</f>
        <v>#N/A</v>
      </c>
      <c r="Z69" s="72" t="e">
        <f ca="1">SUM(P69:Y69)</f>
        <v>#N/A</v>
      </c>
    </row>
    <row r="70" spans="1:26" x14ac:dyDescent="0.3">
      <c r="B70" s="35">
        <v>2</v>
      </c>
      <c r="C70" s="39" t="str">
        <f t="shared" ca="1" si="41"/>
        <v/>
      </c>
      <c r="D70" s="26" t="str">
        <f t="shared" ca="1" si="41"/>
        <v/>
      </c>
      <c r="E70" s="26" t="str">
        <f t="shared" ca="1" si="41"/>
        <v/>
      </c>
      <c r="F70" s="26" t="str">
        <f t="shared" ca="1" si="41"/>
        <v/>
      </c>
      <c r="G70" s="26" t="str">
        <f t="shared" ca="1" si="41"/>
        <v/>
      </c>
      <c r="H70" s="26" t="str">
        <f t="shared" ca="1" si="41"/>
        <v/>
      </c>
      <c r="I70" s="26" t="str">
        <f t="shared" ca="1" si="41"/>
        <v/>
      </c>
      <c r="J70" s="26" t="str">
        <f t="shared" ca="1" si="41"/>
        <v/>
      </c>
      <c r="K70" s="26" t="str">
        <f t="shared" ca="1" si="41"/>
        <v/>
      </c>
      <c r="L70" s="26" t="str">
        <f t="shared" ca="1" si="41"/>
        <v/>
      </c>
      <c r="M70" s="128">
        <f ca="1">SUM(C70:L70)</f>
        <v>0</v>
      </c>
      <c r="N70" s="38"/>
      <c r="P70" s="73" t="e">
        <f ca="1">IF(ISNA(VLOOKUP(P68,OFFSET(Pairings!$D$2,($B70-1)*gamesPerRound,0,gamesPerRound,3),3,FALSE)),VLOOKUP(P68,OFFSET(Pairings!$E$2,($B70-1)*gamesPerRound,0,gamesPerRound,3),3,FALSE),VLOOKUP(P68,OFFSET(Pairings!$D$2,($B70-1)*gamesPerRound,0,gamesPerRound,3),3,FALSE))</f>
        <v>#N/A</v>
      </c>
      <c r="Q70" s="74" t="e">
        <f ca="1">IF(ISNA(VLOOKUP(Q68,OFFSET(Pairings!$D$2,($B70-1)*gamesPerRound,0,gamesPerRound,3),3,FALSE)),VLOOKUP(Q68,OFFSET(Pairings!$E$2,($B70-1)*gamesPerRound,0,gamesPerRound,3),3,FALSE),VLOOKUP(Q68,OFFSET(Pairings!$D$2,($B70-1)*gamesPerRound,0,gamesPerRound,3),3,FALSE))</f>
        <v>#N/A</v>
      </c>
      <c r="R70" s="74" t="e">
        <f ca="1">IF(ISNA(VLOOKUP(R68,OFFSET(Pairings!$D$2,($B70-1)*gamesPerRound,0,gamesPerRound,3),3,FALSE)),VLOOKUP(R68,OFFSET(Pairings!$E$2,($B70-1)*gamesPerRound,0,gamesPerRound,3),3,FALSE),VLOOKUP(R68,OFFSET(Pairings!$D$2,($B70-1)*gamesPerRound,0,gamesPerRound,3),3,FALSE))</f>
        <v>#N/A</v>
      </c>
      <c r="S70" s="74" t="e">
        <f ca="1">IF(ISNA(VLOOKUP(S68,OFFSET(Pairings!$D$2,($B70-1)*gamesPerRound,0,gamesPerRound,3),3,FALSE)),VLOOKUP(S68,OFFSET(Pairings!$E$2,($B70-1)*gamesPerRound,0,gamesPerRound,3),3,FALSE),VLOOKUP(S68,OFFSET(Pairings!$D$2,($B70-1)*gamesPerRound,0,gamesPerRound,3),3,FALSE))</f>
        <v>#N/A</v>
      </c>
      <c r="T70" s="74" t="e">
        <f ca="1">IF(ISNA(VLOOKUP(T68,OFFSET(Pairings!$D$2,($B70-1)*gamesPerRound,0,gamesPerRound,3),3,FALSE)),VLOOKUP(T68,OFFSET(Pairings!$E$2,($B70-1)*gamesPerRound,0,gamesPerRound,3),3,FALSE),VLOOKUP(T68,OFFSET(Pairings!$D$2,($B70-1)*gamesPerRound,0,gamesPerRound,3),3,FALSE))</f>
        <v>#N/A</v>
      </c>
      <c r="U70" s="74" t="e">
        <f ca="1">IF(ISNA(VLOOKUP(U68,OFFSET(Pairings!$D$2,($B70-1)*gamesPerRound,0,gamesPerRound,3),3,FALSE)),VLOOKUP(U68,OFFSET(Pairings!$E$2,($B70-1)*gamesPerRound,0,gamesPerRound,3),3,FALSE),VLOOKUP(U68,OFFSET(Pairings!$D$2,($B70-1)*gamesPerRound,0,gamesPerRound,3),3,FALSE))</f>
        <v>#N/A</v>
      </c>
      <c r="V70" s="74" t="e">
        <f ca="1">IF(ISNA(VLOOKUP(V68,OFFSET(Pairings!$D$2,($B70-1)*gamesPerRound,0,gamesPerRound,3),3,FALSE)),VLOOKUP(V68,OFFSET(Pairings!$E$2,($B70-1)*gamesPerRound,0,gamesPerRound,3),3,FALSE),VLOOKUP(V68,OFFSET(Pairings!$D$2,($B70-1)*gamesPerRound,0,gamesPerRound,3),3,FALSE))</f>
        <v>#N/A</v>
      </c>
      <c r="W70" s="74" t="e">
        <f ca="1">IF(ISNA(VLOOKUP(W68,OFFSET(Pairings!$D$2,($B70-1)*gamesPerRound,0,gamesPerRound,3),3,FALSE)),VLOOKUP(W68,OFFSET(Pairings!$E$2,($B70-1)*gamesPerRound,0,gamesPerRound,3),3,FALSE),VLOOKUP(W68,OFFSET(Pairings!$D$2,($B70-1)*gamesPerRound,0,gamesPerRound,3),3,FALSE))</f>
        <v>#N/A</v>
      </c>
      <c r="X70" s="74" t="e">
        <f ca="1">IF(ISNA(VLOOKUP(X68,OFFSET(Pairings!$D$2,($B70-1)*gamesPerRound,0,gamesPerRound,3),3,FALSE)),VLOOKUP(X68,OFFSET(Pairings!$E$2,($B70-1)*gamesPerRound,0,gamesPerRound,3),3,FALSE),VLOOKUP(X68,OFFSET(Pairings!$D$2,($B70-1)*gamesPerRound,0,gamesPerRound,3),3,FALSE))</f>
        <v>#N/A</v>
      </c>
      <c r="Y70" s="74" t="e">
        <f ca="1">IF(ISNA(VLOOKUP(Y68,OFFSET(Pairings!$D$2,($B70-1)*gamesPerRound,0,gamesPerRound,3),3,FALSE)),VLOOKUP(Y68,OFFSET(Pairings!$E$2,($B70-1)*gamesPerRound,0,gamesPerRound,3),3,FALSE),VLOOKUP(Y68,OFFSET(Pairings!$D$2,($B70-1)*gamesPerRound,0,gamesPerRound,3),3,FALSE))</f>
        <v>#N/A</v>
      </c>
      <c r="Z70" s="72" t="e">
        <f ca="1">SUM(P70:Y70)</f>
        <v>#N/A</v>
      </c>
    </row>
    <row r="71" spans="1:26" ht="15.5" thickBot="1" x14ac:dyDescent="0.35">
      <c r="B71" s="40" t="s">
        <v>21</v>
      </c>
      <c r="C71" s="41">
        <f ca="1">SUM(C69:C70)</f>
        <v>0</v>
      </c>
      <c r="D71" s="42">
        <f ca="1">SUM(D69:D70)</f>
        <v>0</v>
      </c>
      <c r="E71" s="42">
        <f ca="1">SUM(E69:E70)</f>
        <v>0</v>
      </c>
      <c r="F71" s="42">
        <f ca="1">SUM(F69:F70)</f>
        <v>0</v>
      </c>
      <c r="G71" s="42">
        <f ca="1">SUM(G69:G70)</f>
        <v>0</v>
      </c>
      <c r="H71" s="42">
        <f ca="1">SUM(H69:H70)</f>
        <v>0</v>
      </c>
      <c r="I71" s="42">
        <f ca="1">SUM(I69:I70)</f>
        <v>0</v>
      </c>
      <c r="J71" s="42">
        <f ca="1">SUM(J69:J70)</f>
        <v>0</v>
      </c>
      <c r="K71" s="42">
        <f ca="1">SUM(K69:K70)</f>
        <v>0</v>
      </c>
      <c r="L71" s="42">
        <f ca="1">SUM(L69:L70)</f>
        <v>0</v>
      </c>
      <c r="M71" s="43">
        <f ca="1">SUM(M69:M70)</f>
        <v>0</v>
      </c>
      <c r="N71" s="44" t="e">
        <f ca="1">VLOOKUP(A68,OFFSET(Teams!$B$1,1,0,teams,4),4,FALSE)</f>
        <v>#N/A</v>
      </c>
      <c r="P71" s="75" t="e">
        <f ca="1">SUM(P69:P70)</f>
        <v>#N/A</v>
      </c>
      <c r="Q71" s="76" t="e">
        <f ca="1">SUM(Q69:Q70)</f>
        <v>#N/A</v>
      </c>
      <c r="R71" s="76" t="e">
        <f ca="1">SUM(R69:R70)</f>
        <v>#N/A</v>
      </c>
      <c r="S71" s="76" t="e">
        <f ca="1">SUM(S69:S70)</f>
        <v>#N/A</v>
      </c>
      <c r="T71" s="76" t="e">
        <f ca="1">SUM(T69:T70)</f>
        <v>#N/A</v>
      </c>
      <c r="U71" s="76" t="e">
        <f ca="1">SUM(U69:U70)</f>
        <v>#N/A</v>
      </c>
      <c r="V71" s="76" t="e">
        <f ca="1">SUM(V69:V70)</f>
        <v>#N/A</v>
      </c>
      <c r="W71" s="76" t="e">
        <f ca="1">SUM(W69:W70)</f>
        <v>#N/A</v>
      </c>
      <c r="X71" s="76" t="e">
        <f ca="1">SUM(X69:X70)</f>
        <v>#N/A</v>
      </c>
      <c r="Y71" s="76" t="e">
        <f ca="1">SUM(Y69:Y70)</f>
        <v>#N/A</v>
      </c>
      <c r="Z71" s="77" t="e">
        <f ca="1">SUM(Z69:Z70)</f>
        <v>#N/A</v>
      </c>
    </row>
    <row r="72" spans="1:26" ht="15.5" thickBot="1" x14ac:dyDescent="0.35"/>
    <row r="73" spans="1:26" x14ac:dyDescent="0.3">
      <c r="A73" s="6" t="s">
        <v>186</v>
      </c>
      <c r="B73" s="10">
        <f>VLOOKUP(A73,TeamLookup,2,FALSE)</f>
        <v>0</v>
      </c>
      <c r="C73" s="31" t="str">
        <f t="shared" ref="C73:L73" si="42">$A73&amp;"."&amp;TEXT(C$1,"00")</f>
        <v>O.01</v>
      </c>
      <c r="D73" s="32" t="str">
        <f t="shared" si="42"/>
        <v>O.02</v>
      </c>
      <c r="E73" s="32" t="str">
        <f t="shared" si="42"/>
        <v>O.03</v>
      </c>
      <c r="F73" s="32" t="str">
        <f t="shared" si="42"/>
        <v>O.04</v>
      </c>
      <c r="G73" s="32" t="str">
        <f t="shared" si="42"/>
        <v>O.05</v>
      </c>
      <c r="H73" s="32" t="str">
        <f t="shared" si="42"/>
        <v>O.06</v>
      </c>
      <c r="I73" s="32" t="str">
        <f t="shared" si="42"/>
        <v>O.07</v>
      </c>
      <c r="J73" s="32" t="str">
        <f t="shared" si="42"/>
        <v>O.08</v>
      </c>
      <c r="K73" s="32" t="str">
        <f t="shared" si="42"/>
        <v>O.09</v>
      </c>
      <c r="L73" s="32" t="str">
        <f t="shared" si="42"/>
        <v>O.10</v>
      </c>
      <c r="M73" s="33" t="s">
        <v>21</v>
      </c>
      <c r="N73" s="34" t="s">
        <v>28</v>
      </c>
      <c r="O73" s="9"/>
      <c r="P73" s="68" t="str">
        <f t="shared" ref="P73:Y73" si="43">$A73&amp;"."&amp;TEXT(P$1,"00")</f>
        <v>O.01</v>
      </c>
      <c r="Q73" s="69" t="str">
        <f t="shared" si="43"/>
        <v>O.02</v>
      </c>
      <c r="R73" s="69" t="str">
        <f t="shared" si="43"/>
        <v>O.03</v>
      </c>
      <c r="S73" s="69" t="str">
        <f t="shared" si="43"/>
        <v>O.04</v>
      </c>
      <c r="T73" s="69" t="str">
        <f t="shared" si="43"/>
        <v>O.05</v>
      </c>
      <c r="U73" s="69" t="str">
        <f t="shared" si="43"/>
        <v>O.06</v>
      </c>
      <c r="V73" s="69" t="str">
        <f t="shared" si="43"/>
        <v>O.07</v>
      </c>
      <c r="W73" s="69" t="str">
        <f t="shared" si="43"/>
        <v>O.08</v>
      </c>
      <c r="X73" s="69" t="str">
        <f t="shared" si="43"/>
        <v>O.09</v>
      </c>
      <c r="Y73" s="69" t="str">
        <f t="shared" si="43"/>
        <v>O.10</v>
      </c>
      <c r="Z73" s="70" t="s">
        <v>21</v>
      </c>
    </row>
    <row r="74" spans="1:26" x14ac:dyDescent="0.3">
      <c r="B74" s="35">
        <v>1</v>
      </c>
      <c r="C74" s="36" t="str">
        <f t="shared" ref="C74:L75" ca="1" si="44">IF(ISNA(P74),"",P74)</f>
        <v/>
      </c>
      <c r="D74" s="37" t="str">
        <f t="shared" ca="1" si="44"/>
        <v/>
      </c>
      <c r="E74" s="37" t="str">
        <f t="shared" ca="1" si="44"/>
        <v/>
      </c>
      <c r="F74" s="37" t="str">
        <f t="shared" ca="1" si="44"/>
        <v/>
      </c>
      <c r="G74" s="37" t="str">
        <f t="shared" ca="1" si="44"/>
        <v/>
      </c>
      <c r="H74" s="37" t="str">
        <f t="shared" ca="1" si="44"/>
        <v/>
      </c>
      <c r="I74" s="37" t="str">
        <f t="shared" ca="1" si="44"/>
        <v/>
      </c>
      <c r="J74" s="37" t="str">
        <f t="shared" ca="1" si="44"/>
        <v/>
      </c>
      <c r="K74" s="37" t="str">
        <f t="shared" ca="1" si="44"/>
        <v/>
      </c>
      <c r="L74" s="37" t="str">
        <f t="shared" ca="1" si="44"/>
        <v/>
      </c>
      <c r="M74" s="127">
        <f ca="1">SUM(C74:L74)</f>
        <v>0</v>
      </c>
      <c r="N74" s="38"/>
      <c r="P74" s="71" t="e">
        <f ca="1">IF(ISNA(VLOOKUP(P73,OFFSET(Pairings!$D$2,($B74-1)*gamesPerRound,0,gamesPerRound,3),3,FALSE)),VLOOKUP(P73,OFFSET(Pairings!$E$2,($B74-1)*gamesPerRound,0,gamesPerRound,3),3,FALSE),VLOOKUP(P73,OFFSET(Pairings!$D$2,($B74-1)*gamesPerRound,0,gamesPerRound,3),3,FALSE))</f>
        <v>#N/A</v>
      </c>
      <c r="Q74" s="71" t="e">
        <f ca="1">IF(ISNA(VLOOKUP(Q73,OFFSET(Pairings!$D$2,($B74-1)*gamesPerRound,0,gamesPerRound,3),3,FALSE)),VLOOKUP(Q73,OFFSET(Pairings!$E$2,($B74-1)*gamesPerRound,0,gamesPerRound,3),3,FALSE),VLOOKUP(Q73,OFFSET(Pairings!$D$2,($B74-1)*gamesPerRound,0,gamesPerRound,3),3,FALSE))</f>
        <v>#N/A</v>
      </c>
      <c r="R74" s="71" t="e">
        <f ca="1">IF(ISNA(VLOOKUP(R73,OFFSET(Pairings!$D$2,($B74-1)*gamesPerRound,0,gamesPerRound,3),3,FALSE)),VLOOKUP(R73,OFFSET(Pairings!$E$2,($B74-1)*gamesPerRound,0,gamesPerRound,3),3,FALSE),VLOOKUP(R73,OFFSET(Pairings!$D$2,($B74-1)*gamesPerRound,0,gamesPerRound,3),3,FALSE))</f>
        <v>#N/A</v>
      </c>
      <c r="S74" s="71" t="e">
        <f ca="1">IF(ISNA(VLOOKUP(S73,OFFSET(Pairings!$D$2,($B74-1)*gamesPerRound,0,gamesPerRound,3),3,FALSE)),VLOOKUP(S73,OFFSET(Pairings!$E$2,($B74-1)*gamesPerRound,0,gamesPerRound,3),3,FALSE),VLOOKUP(S73,OFFSET(Pairings!$D$2,($B74-1)*gamesPerRound,0,gamesPerRound,3),3,FALSE))</f>
        <v>#N/A</v>
      </c>
      <c r="T74" s="71" t="e">
        <f ca="1">IF(ISNA(VLOOKUP(T73,OFFSET(Pairings!$D$2,($B74-1)*gamesPerRound,0,gamesPerRound,3),3,FALSE)),VLOOKUP(T73,OFFSET(Pairings!$E$2,($B74-1)*gamesPerRound,0,gamesPerRound,3),3,FALSE),VLOOKUP(T73,OFFSET(Pairings!$D$2,($B74-1)*gamesPerRound,0,gamesPerRound,3),3,FALSE))</f>
        <v>#N/A</v>
      </c>
      <c r="U74" s="71" t="e">
        <f ca="1">IF(ISNA(VLOOKUP(U73,OFFSET(Pairings!$D$2,($B74-1)*gamesPerRound,0,gamesPerRound,3),3,FALSE)),VLOOKUP(U73,OFFSET(Pairings!$E$2,($B74-1)*gamesPerRound,0,gamesPerRound,3),3,FALSE),VLOOKUP(U73,OFFSET(Pairings!$D$2,($B74-1)*gamesPerRound,0,gamesPerRound,3),3,FALSE))</f>
        <v>#N/A</v>
      </c>
      <c r="V74" s="71" t="e">
        <f ca="1">IF(ISNA(VLOOKUP(V73,OFFSET(Pairings!$D$2,($B74-1)*gamesPerRound,0,gamesPerRound,3),3,FALSE)),VLOOKUP(V73,OFFSET(Pairings!$E$2,($B74-1)*gamesPerRound,0,gamesPerRound,3),3,FALSE),VLOOKUP(V73,OFFSET(Pairings!$D$2,($B74-1)*gamesPerRound,0,gamesPerRound,3),3,FALSE))</f>
        <v>#N/A</v>
      </c>
      <c r="W74" s="71" t="e">
        <f ca="1">IF(ISNA(VLOOKUP(W73,OFFSET(Pairings!$D$2,($B74-1)*gamesPerRound,0,gamesPerRound,3),3,FALSE)),VLOOKUP(W73,OFFSET(Pairings!$E$2,($B74-1)*gamesPerRound,0,gamesPerRound,3),3,FALSE),VLOOKUP(W73,OFFSET(Pairings!$D$2,($B74-1)*gamesPerRound,0,gamesPerRound,3),3,FALSE))</f>
        <v>#N/A</v>
      </c>
      <c r="X74" s="71" t="e">
        <f ca="1">IF(ISNA(VLOOKUP(X73,OFFSET(Pairings!$D$2,($B74-1)*gamesPerRound,0,gamesPerRound,3),3,FALSE)),VLOOKUP(X73,OFFSET(Pairings!$E$2,($B74-1)*gamesPerRound,0,gamesPerRound,3),3,FALSE),VLOOKUP(X73,OFFSET(Pairings!$D$2,($B74-1)*gamesPerRound,0,gamesPerRound,3),3,FALSE))</f>
        <v>#N/A</v>
      </c>
      <c r="Y74" s="71" t="e">
        <f ca="1">IF(ISNA(VLOOKUP(Y73,OFFSET(Pairings!$D$2,($B74-1)*gamesPerRound,0,gamesPerRound,3),3,FALSE)),VLOOKUP(Y73,OFFSET(Pairings!$E$2,($B74-1)*gamesPerRound,0,gamesPerRound,3),3,FALSE),VLOOKUP(Y73,OFFSET(Pairings!$D$2,($B74-1)*gamesPerRound,0,gamesPerRound,3),3,FALSE))</f>
        <v>#N/A</v>
      </c>
      <c r="Z74" s="72" t="e">
        <f ca="1">SUM(P74:Y74)</f>
        <v>#N/A</v>
      </c>
    </row>
    <row r="75" spans="1:26" x14ac:dyDescent="0.3">
      <c r="B75" s="35">
        <v>2</v>
      </c>
      <c r="C75" s="39" t="str">
        <f t="shared" ca="1" si="44"/>
        <v/>
      </c>
      <c r="D75" s="26" t="str">
        <f t="shared" ca="1" si="44"/>
        <v/>
      </c>
      <c r="E75" s="26" t="str">
        <f t="shared" ca="1" si="44"/>
        <v/>
      </c>
      <c r="F75" s="26" t="str">
        <f t="shared" ca="1" si="44"/>
        <v/>
      </c>
      <c r="G75" s="26" t="str">
        <f t="shared" ca="1" si="44"/>
        <v/>
      </c>
      <c r="H75" s="26" t="str">
        <f t="shared" ca="1" si="44"/>
        <v/>
      </c>
      <c r="I75" s="26" t="str">
        <f t="shared" ca="1" si="44"/>
        <v/>
      </c>
      <c r="J75" s="26" t="str">
        <f t="shared" ca="1" si="44"/>
        <v/>
      </c>
      <c r="K75" s="26" t="str">
        <f t="shared" ca="1" si="44"/>
        <v/>
      </c>
      <c r="L75" s="26" t="str">
        <f t="shared" ca="1" si="44"/>
        <v/>
      </c>
      <c r="M75" s="128">
        <f ca="1">SUM(C75:L75)</f>
        <v>0</v>
      </c>
      <c r="N75" s="38"/>
      <c r="P75" s="73" t="e">
        <f ca="1">IF(ISNA(VLOOKUP(P73,OFFSET(Pairings!$D$2,($B75-1)*gamesPerRound,0,gamesPerRound,3),3,FALSE)),VLOOKUP(P73,OFFSET(Pairings!$E$2,($B75-1)*gamesPerRound,0,gamesPerRound,3),3,FALSE),VLOOKUP(P73,OFFSET(Pairings!$D$2,($B75-1)*gamesPerRound,0,gamesPerRound,3),3,FALSE))</f>
        <v>#N/A</v>
      </c>
      <c r="Q75" s="74" t="e">
        <f ca="1">IF(ISNA(VLOOKUP(Q73,OFFSET(Pairings!$D$2,($B75-1)*gamesPerRound,0,gamesPerRound,3),3,FALSE)),VLOOKUP(Q73,OFFSET(Pairings!$E$2,($B75-1)*gamesPerRound,0,gamesPerRound,3),3,FALSE),VLOOKUP(Q73,OFFSET(Pairings!$D$2,($B75-1)*gamesPerRound,0,gamesPerRound,3),3,FALSE))</f>
        <v>#N/A</v>
      </c>
      <c r="R75" s="74" t="e">
        <f ca="1">IF(ISNA(VLOOKUP(R73,OFFSET(Pairings!$D$2,($B75-1)*gamesPerRound,0,gamesPerRound,3),3,FALSE)),VLOOKUP(R73,OFFSET(Pairings!$E$2,($B75-1)*gamesPerRound,0,gamesPerRound,3),3,FALSE),VLOOKUP(R73,OFFSET(Pairings!$D$2,($B75-1)*gamesPerRound,0,gamesPerRound,3),3,FALSE))</f>
        <v>#N/A</v>
      </c>
      <c r="S75" s="74" t="e">
        <f ca="1">IF(ISNA(VLOOKUP(S73,OFFSET(Pairings!$D$2,($B75-1)*gamesPerRound,0,gamesPerRound,3),3,FALSE)),VLOOKUP(S73,OFFSET(Pairings!$E$2,($B75-1)*gamesPerRound,0,gamesPerRound,3),3,FALSE),VLOOKUP(S73,OFFSET(Pairings!$D$2,($B75-1)*gamesPerRound,0,gamesPerRound,3),3,FALSE))</f>
        <v>#N/A</v>
      </c>
      <c r="T75" s="74" t="e">
        <f ca="1">IF(ISNA(VLOOKUP(T73,OFFSET(Pairings!$D$2,($B75-1)*gamesPerRound,0,gamesPerRound,3),3,FALSE)),VLOOKUP(T73,OFFSET(Pairings!$E$2,($B75-1)*gamesPerRound,0,gamesPerRound,3),3,FALSE),VLOOKUP(T73,OFFSET(Pairings!$D$2,($B75-1)*gamesPerRound,0,gamesPerRound,3),3,FALSE))</f>
        <v>#N/A</v>
      </c>
      <c r="U75" s="74" t="e">
        <f ca="1">IF(ISNA(VLOOKUP(U73,OFFSET(Pairings!$D$2,($B75-1)*gamesPerRound,0,gamesPerRound,3),3,FALSE)),VLOOKUP(U73,OFFSET(Pairings!$E$2,($B75-1)*gamesPerRound,0,gamesPerRound,3),3,FALSE),VLOOKUP(U73,OFFSET(Pairings!$D$2,($B75-1)*gamesPerRound,0,gamesPerRound,3),3,FALSE))</f>
        <v>#N/A</v>
      </c>
      <c r="V75" s="74" t="e">
        <f ca="1">IF(ISNA(VLOOKUP(V73,OFFSET(Pairings!$D$2,($B75-1)*gamesPerRound,0,gamesPerRound,3),3,FALSE)),VLOOKUP(V73,OFFSET(Pairings!$E$2,($B75-1)*gamesPerRound,0,gamesPerRound,3),3,FALSE),VLOOKUP(V73,OFFSET(Pairings!$D$2,($B75-1)*gamesPerRound,0,gamesPerRound,3),3,FALSE))</f>
        <v>#N/A</v>
      </c>
      <c r="W75" s="74" t="e">
        <f ca="1">IF(ISNA(VLOOKUP(W73,OFFSET(Pairings!$D$2,($B75-1)*gamesPerRound,0,gamesPerRound,3),3,FALSE)),VLOOKUP(W73,OFFSET(Pairings!$E$2,($B75-1)*gamesPerRound,0,gamesPerRound,3),3,FALSE),VLOOKUP(W73,OFFSET(Pairings!$D$2,($B75-1)*gamesPerRound,0,gamesPerRound,3),3,FALSE))</f>
        <v>#N/A</v>
      </c>
      <c r="X75" s="74" t="e">
        <f ca="1">IF(ISNA(VLOOKUP(X73,OFFSET(Pairings!$D$2,($B75-1)*gamesPerRound,0,gamesPerRound,3),3,FALSE)),VLOOKUP(X73,OFFSET(Pairings!$E$2,($B75-1)*gamesPerRound,0,gamesPerRound,3),3,FALSE),VLOOKUP(X73,OFFSET(Pairings!$D$2,($B75-1)*gamesPerRound,0,gamesPerRound,3),3,FALSE))</f>
        <v>#N/A</v>
      </c>
      <c r="Y75" s="74" t="e">
        <f ca="1">IF(ISNA(VLOOKUP(Y73,OFFSET(Pairings!$D$2,($B75-1)*gamesPerRound,0,gamesPerRound,3),3,FALSE)),VLOOKUP(Y73,OFFSET(Pairings!$E$2,($B75-1)*gamesPerRound,0,gamesPerRound,3),3,FALSE),VLOOKUP(Y73,OFFSET(Pairings!$D$2,($B75-1)*gamesPerRound,0,gamesPerRound,3),3,FALSE))</f>
        <v>#N/A</v>
      </c>
      <c r="Z75" s="72" t="e">
        <f ca="1">SUM(P75:Y75)</f>
        <v>#N/A</v>
      </c>
    </row>
    <row r="76" spans="1:26" ht="15.5" thickBot="1" x14ac:dyDescent="0.35">
      <c r="B76" s="40" t="s">
        <v>21</v>
      </c>
      <c r="C76" s="41">
        <f ca="1">SUM(C74:C75)</f>
        <v>0</v>
      </c>
      <c r="D76" s="42">
        <f ca="1">SUM(D74:D75)</f>
        <v>0</v>
      </c>
      <c r="E76" s="42">
        <f ca="1">SUM(E74:E75)</f>
        <v>0</v>
      </c>
      <c r="F76" s="42">
        <f ca="1">SUM(F74:F75)</f>
        <v>0</v>
      </c>
      <c r="G76" s="42">
        <f ca="1">SUM(G74:G75)</f>
        <v>0</v>
      </c>
      <c r="H76" s="42">
        <f ca="1">SUM(H74:H75)</f>
        <v>0</v>
      </c>
      <c r="I76" s="42">
        <f ca="1">SUM(I74:I75)</f>
        <v>0</v>
      </c>
      <c r="J76" s="42">
        <f ca="1">SUM(J74:J75)</f>
        <v>0</v>
      </c>
      <c r="K76" s="42">
        <f ca="1">SUM(K74:K75)</f>
        <v>0</v>
      </c>
      <c r="L76" s="42">
        <f ca="1">SUM(L74:L75)</f>
        <v>0</v>
      </c>
      <c r="M76" s="43">
        <f ca="1">SUM(M74:M75)</f>
        <v>0</v>
      </c>
      <c r="N76" s="44" t="e">
        <f ca="1">VLOOKUP(A73,OFFSET(Teams!$B$1,1,0,teams,4),4,FALSE)</f>
        <v>#N/A</v>
      </c>
      <c r="P76" s="75" t="e">
        <f ca="1">SUM(P74:P75)</f>
        <v>#N/A</v>
      </c>
      <c r="Q76" s="76" t="e">
        <f ca="1">SUM(Q74:Q75)</f>
        <v>#N/A</v>
      </c>
      <c r="R76" s="76" t="e">
        <f ca="1">SUM(R74:R75)</f>
        <v>#N/A</v>
      </c>
      <c r="S76" s="76" t="e">
        <f ca="1">SUM(S74:S75)</f>
        <v>#N/A</v>
      </c>
      <c r="T76" s="76" t="e">
        <f ca="1">SUM(T74:T75)</f>
        <v>#N/A</v>
      </c>
      <c r="U76" s="76" t="e">
        <f ca="1">SUM(U74:U75)</f>
        <v>#N/A</v>
      </c>
      <c r="V76" s="76" t="e">
        <f ca="1">SUM(V74:V75)</f>
        <v>#N/A</v>
      </c>
      <c r="W76" s="76" t="e">
        <f ca="1">SUM(W74:W75)</f>
        <v>#N/A</v>
      </c>
      <c r="X76" s="76" t="e">
        <f ca="1">SUM(X74:X75)</f>
        <v>#N/A</v>
      </c>
      <c r="Y76" s="76" t="e">
        <f ca="1">SUM(Y74:Y75)</f>
        <v>#N/A</v>
      </c>
      <c r="Z76" s="77" t="e">
        <f ca="1">SUM(Z74:Z75)</f>
        <v>#N/A</v>
      </c>
    </row>
    <row r="77" spans="1:26" ht="15.5" thickBot="1" x14ac:dyDescent="0.35">
      <c r="B77" s="40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P77" s="78"/>
      <c r="Q77" s="78"/>
      <c r="R77" s="78"/>
      <c r="S77" s="78"/>
      <c r="T77" s="78"/>
      <c r="U77" s="78"/>
      <c r="V77" s="78"/>
      <c r="W77" s="78"/>
      <c r="X77" s="78"/>
      <c r="Y77" s="78"/>
      <c r="Z77" s="78"/>
    </row>
    <row r="78" spans="1:26" x14ac:dyDescent="0.3">
      <c r="A78" s="6" t="s">
        <v>185</v>
      </c>
      <c r="B78" s="10">
        <f>VLOOKUP(A78,TeamLookup,2,FALSE)</f>
        <v>0</v>
      </c>
      <c r="C78" s="31" t="str">
        <f t="shared" ref="C78:L78" si="45">$A78&amp;"."&amp;TEXT(C$1,"00")</f>
        <v>P.01</v>
      </c>
      <c r="D78" s="32" t="str">
        <f t="shared" si="45"/>
        <v>P.02</v>
      </c>
      <c r="E78" s="32" t="str">
        <f t="shared" si="45"/>
        <v>P.03</v>
      </c>
      <c r="F78" s="32" t="str">
        <f t="shared" si="45"/>
        <v>P.04</v>
      </c>
      <c r="G78" s="32" t="str">
        <f t="shared" si="45"/>
        <v>P.05</v>
      </c>
      <c r="H78" s="32" t="str">
        <f t="shared" si="45"/>
        <v>P.06</v>
      </c>
      <c r="I78" s="32" t="str">
        <f t="shared" si="45"/>
        <v>P.07</v>
      </c>
      <c r="J78" s="32" t="str">
        <f t="shared" si="45"/>
        <v>P.08</v>
      </c>
      <c r="K78" s="32" t="str">
        <f t="shared" si="45"/>
        <v>P.09</v>
      </c>
      <c r="L78" s="32" t="str">
        <f t="shared" si="45"/>
        <v>P.10</v>
      </c>
      <c r="M78" s="33" t="s">
        <v>21</v>
      </c>
      <c r="N78" s="34" t="s">
        <v>28</v>
      </c>
      <c r="O78" s="9"/>
      <c r="P78" s="68" t="str">
        <f t="shared" ref="P78:Y78" si="46">$A78&amp;"."&amp;TEXT(P$1,"00")</f>
        <v>P.01</v>
      </c>
      <c r="Q78" s="69" t="str">
        <f t="shared" si="46"/>
        <v>P.02</v>
      </c>
      <c r="R78" s="69" t="str">
        <f t="shared" si="46"/>
        <v>P.03</v>
      </c>
      <c r="S78" s="69" t="str">
        <f t="shared" si="46"/>
        <v>P.04</v>
      </c>
      <c r="T78" s="69" t="str">
        <f t="shared" si="46"/>
        <v>P.05</v>
      </c>
      <c r="U78" s="69" t="str">
        <f t="shared" si="46"/>
        <v>P.06</v>
      </c>
      <c r="V78" s="69" t="str">
        <f t="shared" si="46"/>
        <v>P.07</v>
      </c>
      <c r="W78" s="69" t="str">
        <f t="shared" si="46"/>
        <v>P.08</v>
      </c>
      <c r="X78" s="69" t="str">
        <f t="shared" si="46"/>
        <v>P.09</v>
      </c>
      <c r="Y78" s="69" t="str">
        <f t="shared" si="46"/>
        <v>P.10</v>
      </c>
      <c r="Z78" s="70" t="s">
        <v>21</v>
      </c>
    </row>
    <row r="79" spans="1:26" x14ac:dyDescent="0.3">
      <c r="B79" s="35">
        <v>1</v>
      </c>
      <c r="C79" s="36" t="str">
        <f t="shared" ref="C79:L80" ca="1" si="47">IF(ISNA(P79),"",P79)</f>
        <v/>
      </c>
      <c r="D79" s="37" t="str">
        <f t="shared" ca="1" si="47"/>
        <v/>
      </c>
      <c r="E79" s="37" t="str">
        <f t="shared" ca="1" si="47"/>
        <v/>
      </c>
      <c r="F79" s="37" t="str">
        <f t="shared" ca="1" si="47"/>
        <v/>
      </c>
      <c r="G79" s="37" t="str">
        <f t="shared" ca="1" si="47"/>
        <v/>
      </c>
      <c r="H79" s="37" t="str">
        <f t="shared" ca="1" si="47"/>
        <v/>
      </c>
      <c r="I79" s="37" t="str">
        <f t="shared" ca="1" si="47"/>
        <v/>
      </c>
      <c r="J79" s="37" t="str">
        <f t="shared" ca="1" si="47"/>
        <v/>
      </c>
      <c r="K79" s="37" t="str">
        <f t="shared" ca="1" si="47"/>
        <v/>
      </c>
      <c r="L79" s="37" t="str">
        <f t="shared" ca="1" si="47"/>
        <v/>
      </c>
      <c r="M79" s="127">
        <f ca="1">SUM(C79:L79)</f>
        <v>0</v>
      </c>
      <c r="N79" s="38"/>
      <c r="P79" s="71" t="e">
        <f ca="1">IF(ISNA(VLOOKUP(P78,OFFSET(Pairings!$D$2,($B79-1)*gamesPerRound,0,gamesPerRound,3),3,FALSE)),VLOOKUP(P78,OFFSET(Pairings!$E$2,($B79-1)*gamesPerRound,0,gamesPerRound,3),3,FALSE),VLOOKUP(P78,OFFSET(Pairings!$D$2,($B79-1)*gamesPerRound,0,gamesPerRound,3),3,FALSE))</f>
        <v>#N/A</v>
      </c>
      <c r="Q79" s="71" t="e">
        <f ca="1">IF(ISNA(VLOOKUP(Q78,OFFSET(Pairings!$D$2,($B79-1)*gamesPerRound,0,gamesPerRound,3),3,FALSE)),VLOOKUP(Q78,OFFSET(Pairings!$E$2,($B79-1)*gamesPerRound,0,gamesPerRound,3),3,FALSE),VLOOKUP(Q78,OFFSET(Pairings!$D$2,($B79-1)*gamesPerRound,0,gamesPerRound,3),3,FALSE))</f>
        <v>#N/A</v>
      </c>
      <c r="R79" s="71" t="e">
        <f ca="1">IF(ISNA(VLOOKUP(R78,OFFSET(Pairings!$D$2,($B79-1)*gamesPerRound,0,gamesPerRound,3),3,FALSE)),VLOOKUP(R78,OFFSET(Pairings!$E$2,($B79-1)*gamesPerRound,0,gamesPerRound,3),3,FALSE),VLOOKUP(R78,OFFSET(Pairings!$D$2,($B79-1)*gamesPerRound,0,gamesPerRound,3),3,FALSE))</f>
        <v>#N/A</v>
      </c>
      <c r="S79" s="71" t="e">
        <f ca="1">IF(ISNA(VLOOKUP(S78,OFFSET(Pairings!$D$2,($B79-1)*gamesPerRound,0,gamesPerRound,3),3,FALSE)),VLOOKUP(S78,OFFSET(Pairings!$E$2,($B79-1)*gamesPerRound,0,gamesPerRound,3),3,FALSE),VLOOKUP(S78,OFFSET(Pairings!$D$2,($B79-1)*gamesPerRound,0,gamesPerRound,3),3,FALSE))</f>
        <v>#N/A</v>
      </c>
      <c r="T79" s="71" t="e">
        <f ca="1">IF(ISNA(VLOOKUP(T78,OFFSET(Pairings!$D$2,($B79-1)*gamesPerRound,0,gamesPerRound,3),3,FALSE)),VLOOKUP(T78,OFFSET(Pairings!$E$2,($B79-1)*gamesPerRound,0,gamesPerRound,3),3,FALSE),VLOOKUP(T78,OFFSET(Pairings!$D$2,($B79-1)*gamesPerRound,0,gamesPerRound,3),3,FALSE))</f>
        <v>#N/A</v>
      </c>
      <c r="U79" s="71" t="e">
        <f ca="1">IF(ISNA(VLOOKUP(U78,OFFSET(Pairings!$D$2,($B79-1)*gamesPerRound,0,gamesPerRound,3),3,FALSE)),VLOOKUP(U78,OFFSET(Pairings!$E$2,($B79-1)*gamesPerRound,0,gamesPerRound,3),3,FALSE),VLOOKUP(U78,OFFSET(Pairings!$D$2,($B79-1)*gamesPerRound,0,gamesPerRound,3),3,FALSE))</f>
        <v>#N/A</v>
      </c>
      <c r="V79" s="71" t="e">
        <f ca="1">IF(ISNA(VLOOKUP(V78,OFFSET(Pairings!$D$2,($B79-1)*gamesPerRound,0,gamesPerRound,3),3,FALSE)),VLOOKUP(V78,OFFSET(Pairings!$E$2,($B79-1)*gamesPerRound,0,gamesPerRound,3),3,FALSE),VLOOKUP(V78,OFFSET(Pairings!$D$2,($B79-1)*gamesPerRound,0,gamesPerRound,3),3,FALSE))</f>
        <v>#N/A</v>
      </c>
      <c r="W79" s="71" t="e">
        <f ca="1">IF(ISNA(VLOOKUP(W78,OFFSET(Pairings!$D$2,($B79-1)*gamesPerRound,0,gamesPerRound,3),3,FALSE)),VLOOKUP(W78,OFFSET(Pairings!$E$2,($B79-1)*gamesPerRound,0,gamesPerRound,3),3,FALSE),VLOOKUP(W78,OFFSET(Pairings!$D$2,($B79-1)*gamesPerRound,0,gamesPerRound,3),3,FALSE))</f>
        <v>#N/A</v>
      </c>
      <c r="X79" s="71" t="e">
        <f ca="1">IF(ISNA(VLOOKUP(X78,OFFSET(Pairings!$D$2,($B79-1)*gamesPerRound,0,gamesPerRound,3),3,FALSE)),VLOOKUP(X78,OFFSET(Pairings!$E$2,($B79-1)*gamesPerRound,0,gamesPerRound,3),3,FALSE),VLOOKUP(X78,OFFSET(Pairings!$D$2,($B79-1)*gamesPerRound,0,gamesPerRound,3),3,FALSE))</f>
        <v>#N/A</v>
      </c>
      <c r="Y79" s="71" t="e">
        <f ca="1">IF(ISNA(VLOOKUP(Y78,OFFSET(Pairings!$D$2,($B79-1)*gamesPerRound,0,gamesPerRound,3),3,FALSE)),VLOOKUP(Y78,OFFSET(Pairings!$E$2,($B79-1)*gamesPerRound,0,gamesPerRound,3),3,FALSE),VLOOKUP(Y78,OFFSET(Pairings!$D$2,($B79-1)*gamesPerRound,0,gamesPerRound,3),3,FALSE))</f>
        <v>#N/A</v>
      </c>
      <c r="Z79" s="72" t="e">
        <f ca="1">SUM(P79:Y79)</f>
        <v>#N/A</v>
      </c>
    </row>
    <row r="80" spans="1:26" x14ac:dyDescent="0.3">
      <c r="B80" s="35">
        <v>2</v>
      </c>
      <c r="C80" s="39" t="str">
        <f t="shared" ca="1" si="47"/>
        <v/>
      </c>
      <c r="D80" s="26" t="str">
        <f t="shared" ca="1" si="47"/>
        <v/>
      </c>
      <c r="E80" s="26" t="str">
        <f t="shared" ca="1" si="47"/>
        <v/>
      </c>
      <c r="F80" s="26" t="str">
        <f t="shared" ca="1" si="47"/>
        <v/>
      </c>
      <c r="G80" s="26" t="str">
        <f t="shared" ca="1" si="47"/>
        <v/>
      </c>
      <c r="H80" s="26" t="str">
        <f t="shared" ca="1" si="47"/>
        <v/>
      </c>
      <c r="I80" s="26" t="str">
        <f t="shared" ca="1" si="47"/>
        <v/>
      </c>
      <c r="J80" s="26" t="str">
        <f t="shared" ca="1" si="47"/>
        <v/>
      </c>
      <c r="K80" s="26" t="str">
        <f t="shared" ca="1" si="47"/>
        <v/>
      </c>
      <c r="L80" s="26" t="str">
        <f t="shared" ca="1" si="47"/>
        <v/>
      </c>
      <c r="M80" s="128">
        <f ca="1">SUM(C80:L80)</f>
        <v>0</v>
      </c>
      <c r="N80" s="38"/>
      <c r="P80" s="73" t="e">
        <f ca="1">IF(ISNA(VLOOKUP(P78,OFFSET(Pairings!$D$2,($B80-1)*gamesPerRound,0,gamesPerRound,3),3,FALSE)),VLOOKUP(P78,OFFSET(Pairings!$E$2,($B80-1)*gamesPerRound,0,gamesPerRound,3),3,FALSE),VLOOKUP(P78,OFFSET(Pairings!$D$2,($B80-1)*gamesPerRound,0,gamesPerRound,3),3,FALSE))</f>
        <v>#N/A</v>
      </c>
      <c r="Q80" s="74" t="e">
        <f ca="1">IF(ISNA(VLOOKUP(Q78,OFFSET(Pairings!$D$2,($B80-1)*gamesPerRound,0,gamesPerRound,3),3,FALSE)),VLOOKUP(Q78,OFFSET(Pairings!$E$2,($B80-1)*gamesPerRound,0,gamesPerRound,3),3,FALSE),VLOOKUP(Q78,OFFSET(Pairings!$D$2,($B80-1)*gamesPerRound,0,gamesPerRound,3),3,FALSE))</f>
        <v>#N/A</v>
      </c>
      <c r="R80" s="74" t="e">
        <f ca="1">IF(ISNA(VLOOKUP(R78,OFFSET(Pairings!$D$2,($B80-1)*gamesPerRound,0,gamesPerRound,3),3,FALSE)),VLOOKUP(R78,OFFSET(Pairings!$E$2,($B80-1)*gamesPerRound,0,gamesPerRound,3),3,FALSE),VLOOKUP(R78,OFFSET(Pairings!$D$2,($B80-1)*gamesPerRound,0,gamesPerRound,3),3,FALSE))</f>
        <v>#N/A</v>
      </c>
      <c r="S80" s="74" t="e">
        <f ca="1">IF(ISNA(VLOOKUP(S78,OFFSET(Pairings!$D$2,($B80-1)*gamesPerRound,0,gamesPerRound,3),3,FALSE)),VLOOKUP(S78,OFFSET(Pairings!$E$2,($B80-1)*gamesPerRound,0,gamesPerRound,3),3,FALSE),VLOOKUP(S78,OFFSET(Pairings!$D$2,($B80-1)*gamesPerRound,0,gamesPerRound,3),3,FALSE))</f>
        <v>#N/A</v>
      </c>
      <c r="T80" s="74" t="e">
        <f ca="1">IF(ISNA(VLOOKUP(T78,OFFSET(Pairings!$D$2,($B80-1)*gamesPerRound,0,gamesPerRound,3),3,FALSE)),VLOOKUP(T78,OFFSET(Pairings!$E$2,($B80-1)*gamesPerRound,0,gamesPerRound,3),3,FALSE),VLOOKUP(T78,OFFSET(Pairings!$D$2,($B80-1)*gamesPerRound,0,gamesPerRound,3),3,FALSE))</f>
        <v>#N/A</v>
      </c>
      <c r="U80" s="74" t="e">
        <f ca="1">IF(ISNA(VLOOKUP(U78,OFFSET(Pairings!$D$2,($B80-1)*gamesPerRound,0,gamesPerRound,3),3,FALSE)),VLOOKUP(U78,OFFSET(Pairings!$E$2,($B80-1)*gamesPerRound,0,gamesPerRound,3),3,FALSE),VLOOKUP(U78,OFFSET(Pairings!$D$2,($B80-1)*gamesPerRound,0,gamesPerRound,3),3,FALSE))</f>
        <v>#N/A</v>
      </c>
      <c r="V80" s="74" t="e">
        <f ca="1">IF(ISNA(VLOOKUP(V78,OFFSET(Pairings!$D$2,($B80-1)*gamesPerRound,0,gamesPerRound,3),3,FALSE)),VLOOKUP(V78,OFFSET(Pairings!$E$2,($B80-1)*gamesPerRound,0,gamesPerRound,3),3,FALSE),VLOOKUP(V78,OFFSET(Pairings!$D$2,($B80-1)*gamesPerRound,0,gamesPerRound,3),3,FALSE))</f>
        <v>#N/A</v>
      </c>
      <c r="W80" s="74" t="e">
        <f ca="1">IF(ISNA(VLOOKUP(W78,OFFSET(Pairings!$D$2,($B80-1)*gamesPerRound,0,gamesPerRound,3),3,FALSE)),VLOOKUP(W78,OFFSET(Pairings!$E$2,($B80-1)*gamesPerRound,0,gamesPerRound,3),3,FALSE),VLOOKUP(W78,OFFSET(Pairings!$D$2,($B80-1)*gamesPerRound,0,gamesPerRound,3),3,FALSE))</f>
        <v>#N/A</v>
      </c>
      <c r="X80" s="74" t="e">
        <f ca="1">IF(ISNA(VLOOKUP(X78,OFFSET(Pairings!$D$2,($B80-1)*gamesPerRound,0,gamesPerRound,3),3,FALSE)),VLOOKUP(X78,OFFSET(Pairings!$E$2,($B80-1)*gamesPerRound,0,gamesPerRound,3),3,FALSE),VLOOKUP(X78,OFFSET(Pairings!$D$2,($B80-1)*gamesPerRound,0,gamesPerRound,3),3,FALSE))</f>
        <v>#N/A</v>
      </c>
      <c r="Y80" s="74" t="e">
        <f ca="1">IF(ISNA(VLOOKUP(Y78,OFFSET(Pairings!$D$2,($B80-1)*gamesPerRound,0,gamesPerRound,3),3,FALSE)),VLOOKUP(Y78,OFFSET(Pairings!$E$2,($B80-1)*gamesPerRound,0,gamesPerRound,3),3,FALSE),VLOOKUP(Y78,OFFSET(Pairings!$D$2,($B80-1)*gamesPerRound,0,gamesPerRound,3),3,FALSE))</f>
        <v>#N/A</v>
      </c>
      <c r="Z80" s="72" t="e">
        <f ca="1">SUM(P80:Y80)</f>
        <v>#N/A</v>
      </c>
    </row>
    <row r="81" spans="1:26" ht="15.5" thickBot="1" x14ac:dyDescent="0.35">
      <c r="B81" s="40" t="s">
        <v>21</v>
      </c>
      <c r="C81" s="41">
        <f ca="1">SUM(C79:C80)</f>
        <v>0</v>
      </c>
      <c r="D81" s="42">
        <f ca="1">SUM(D79:D80)</f>
        <v>0</v>
      </c>
      <c r="E81" s="42">
        <f ca="1">SUM(E79:E80)</f>
        <v>0</v>
      </c>
      <c r="F81" s="42">
        <f ca="1">SUM(F79:F80)</f>
        <v>0</v>
      </c>
      <c r="G81" s="42">
        <f ca="1">SUM(G79:G80)</f>
        <v>0</v>
      </c>
      <c r="H81" s="42">
        <f ca="1">SUM(H79:H80)</f>
        <v>0</v>
      </c>
      <c r="I81" s="42">
        <f ca="1">SUM(I79:I80)</f>
        <v>0</v>
      </c>
      <c r="J81" s="42">
        <f ca="1">SUM(J79:J80)</f>
        <v>0</v>
      </c>
      <c r="K81" s="42">
        <f ca="1">SUM(K79:K80)</f>
        <v>0</v>
      </c>
      <c r="L81" s="42">
        <f ca="1">SUM(L79:L80)</f>
        <v>0</v>
      </c>
      <c r="M81" s="43">
        <f ca="1">SUM(M79:M80)</f>
        <v>0</v>
      </c>
      <c r="N81" s="44" t="e">
        <f ca="1">VLOOKUP(A78,OFFSET(Teams!$B$1,1,0,teams,4),4,FALSE)</f>
        <v>#N/A</v>
      </c>
      <c r="P81" s="75" t="e">
        <f ca="1">SUM(P79:P80)</f>
        <v>#N/A</v>
      </c>
      <c r="Q81" s="76" t="e">
        <f ca="1">SUM(Q79:Q80)</f>
        <v>#N/A</v>
      </c>
      <c r="R81" s="76" t="e">
        <f ca="1">SUM(R79:R80)</f>
        <v>#N/A</v>
      </c>
      <c r="S81" s="76" t="e">
        <f ca="1">SUM(S79:S80)</f>
        <v>#N/A</v>
      </c>
      <c r="T81" s="76" t="e">
        <f ca="1">SUM(T79:T80)</f>
        <v>#N/A</v>
      </c>
      <c r="U81" s="76" t="e">
        <f ca="1">SUM(U79:U80)</f>
        <v>#N/A</v>
      </c>
      <c r="V81" s="76" t="e">
        <f ca="1">SUM(V79:V80)</f>
        <v>#N/A</v>
      </c>
      <c r="W81" s="76" t="e">
        <f ca="1">SUM(W79:W80)</f>
        <v>#N/A</v>
      </c>
      <c r="X81" s="76" t="e">
        <f ca="1">SUM(X79:X80)</f>
        <v>#N/A</v>
      </c>
      <c r="Y81" s="76" t="e">
        <f ca="1">SUM(Y79:Y80)</f>
        <v>#N/A</v>
      </c>
      <c r="Z81" s="77" t="e">
        <f ca="1">SUM(Z79:Z80)</f>
        <v>#N/A</v>
      </c>
    </row>
    <row r="82" spans="1:26" ht="15.5" thickBot="1" x14ac:dyDescent="0.35"/>
    <row r="83" spans="1:26" x14ac:dyDescent="0.3">
      <c r="A83" s="6" t="s">
        <v>187</v>
      </c>
      <c r="B83" s="10">
        <f>VLOOKUP(A83,TeamLookup,2,FALSE)</f>
        <v>0</v>
      </c>
      <c r="C83" s="31" t="str">
        <f t="shared" ref="C83:L83" si="48">$A83&amp;"."&amp;TEXT(C$1,"00")</f>
        <v>Q.01</v>
      </c>
      <c r="D83" s="32" t="str">
        <f t="shared" si="48"/>
        <v>Q.02</v>
      </c>
      <c r="E83" s="32" t="str">
        <f t="shared" si="48"/>
        <v>Q.03</v>
      </c>
      <c r="F83" s="32" t="str">
        <f t="shared" si="48"/>
        <v>Q.04</v>
      </c>
      <c r="G83" s="32" t="str">
        <f t="shared" si="48"/>
        <v>Q.05</v>
      </c>
      <c r="H83" s="32" t="str">
        <f t="shared" si="48"/>
        <v>Q.06</v>
      </c>
      <c r="I83" s="32" t="str">
        <f t="shared" si="48"/>
        <v>Q.07</v>
      </c>
      <c r="J83" s="32" t="str">
        <f t="shared" si="48"/>
        <v>Q.08</v>
      </c>
      <c r="K83" s="32" t="str">
        <f t="shared" si="48"/>
        <v>Q.09</v>
      </c>
      <c r="L83" s="32" t="str">
        <f t="shared" si="48"/>
        <v>Q.10</v>
      </c>
      <c r="M83" s="33" t="s">
        <v>21</v>
      </c>
      <c r="N83" s="34" t="s">
        <v>28</v>
      </c>
      <c r="O83" s="9"/>
      <c r="P83" s="68" t="str">
        <f t="shared" ref="P83:Y83" si="49">$A83&amp;"."&amp;TEXT(P$1,"00")</f>
        <v>Q.01</v>
      </c>
      <c r="Q83" s="69" t="str">
        <f t="shared" si="49"/>
        <v>Q.02</v>
      </c>
      <c r="R83" s="69" t="str">
        <f t="shared" si="49"/>
        <v>Q.03</v>
      </c>
      <c r="S83" s="69" t="str">
        <f t="shared" si="49"/>
        <v>Q.04</v>
      </c>
      <c r="T83" s="69" t="str">
        <f t="shared" si="49"/>
        <v>Q.05</v>
      </c>
      <c r="U83" s="69" t="str">
        <f t="shared" si="49"/>
        <v>Q.06</v>
      </c>
      <c r="V83" s="69" t="str">
        <f t="shared" si="49"/>
        <v>Q.07</v>
      </c>
      <c r="W83" s="69" t="str">
        <f t="shared" si="49"/>
        <v>Q.08</v>
      </c>
      <c r="X83" s="69" t="str">
        <f t="shared" si="49"/>
        <v>Q.09</v>
      </c>
      <c r="Y83" s="69" t="str">
        <f t="shared" si="49"/>
        <v>Q.10</v>
      </c>
      <c r="Z83" s="70" t="s">
        <v>21</v>
      </c>
    </row>
    <row r="84" spans="1:26" x14ac:dyDescent="0.3">
      <c r="B84" s="35">
        <v>1</v>
      </c>
      <c r="C84" s="36" t="str">
        <f t="shared" ref="C84:L85" ca="1" si="50">IF(ISNA(P84),"",P84)</f>
        <v/>
      </c>
      <c r="D84" s="37" t="str">
        <f t="shared" ca="1" si="50"/>
        <v/>
      </c>
      <c r="E84" s="37" t="str">
        <f t="shared" ca="1" si="50"/>
        <v/>
      </c>
      <c r="F84" s="37" t="str">
        <f t="shared" ca="1" si="50"/>
        <v/>
      </c>
      <c r="G84" s="37" t="str">
        <f t="shared" ca="1" si="50"/>
        <v/>
      </c>
      <c r="H84" s="37" t="str">
        <f t="shared" ca="1" si="50"/>
        <v/>
      </c>
      <c r="I84" s="37" t="str">
        <f t="shared" ca="1" si="50"/>
        <v/>
      </c>
      <c r="J84" s="37" t="str">
        <f t="shared" ca="1" si="50"/>
        <v/>
      </c>
      <c r="K84" s="37" t="str">
        <f t="shared" ca="1" si="50"/>
        <v/>
      </c>
      <c r="L84" s="37" t="str">
        <f t="shared" ca="1" si="50"/>
        <v/>
      </c>
      <c r="M84" s="127">
        <f ca="1">SUM(C84:L84)</f>
        <v>0</v>
      </c>
      <c r="N84" s="38"/>
      <c r="P84" s="71" t="e">
        <f ca="1">IF(ISNA(VLOOKUP(P83,OFFSET(Pairings!$D$2,($B84-1)*gamesPerRound,0,gamesPerRound,3),3,FALSE)),VLOOKUP(P83,OFFSET(Pairings!$E$2,($B84-1)*gamesPerRound,0,gamesPerRound,3),3,FALSE),VLOOKUP(P83,OFFSET(Pairings!$D$2,($B84-1)*gamesPerRound,0,gamesPerRound,3),3,FALSE))</f>
        <v>#N/A</v>
      </c>
      <c r="Q84" s="71" t="e">
        <f ca="1">IF(ISNA(VLOOKUP(Q83,OFFSET(Pairings!$D$2,($B84-1)*gamesPerRound,0,gamesPerRound,3),3,FALSE)),VLOOKUP(Q83,OFFSET(Pairings!$E$2,($B84-1)*gamesPerRound,0,gamesPerRound,3),3,FALSE),VLOOKUP(Q83,OFFSET(Pairings!$D$2,($B84-1)*gamesPerRound,0,gamesPerRound,3),3,FALSE))</f>
        <v>#N/A</v>
      </c>
      <c r="R84" s="71" t="e">
        <f ca="1">IF(ISNA(VLOOKUP(R83,OFFSET(Pairings!$D$2,($B84-1)*gamesPerRound,0,gamesPerRound,3),3,FALSE)),VLOOKUP(R83,OFFSET(Pairings!$E$2,($B84-1)*gamesPerRound,0,gamesPerRound,3),3,FALSE),VLOOKUP(R83,OFFSET(Pairings!$D$2,($B84-1)*gamesPerRound,0,gamesPerRound,3),3,FALSE))</f>
        <v>#N/A</v>
      </c>
      <c r="S84" s="71" t="e">
        <f ca="1">IF(ISNA(VLOOKUP(S83,OFFSET(Pairings!$D$2,($B84-1)*gamesPerRound,0,gamesPerRound,3),3,FALSE)),VLOOKUP(S83,OFFSET(Pairings!$E$2,($B84-1)*gamesPerRound,0,gamesPerRound,3),3,FALSE),VLOOKUP(S83,OFFSET(Pairings!$D$2,($B84-1)*gamesPerRound,0,gamesPerRound,3),3,FALSE))</f>
        <v>#N/A</v>
      </c>
      <c r="T84" s="71" t="e">
        <f ca="1">IF(ISNA(VLOOKUP(T83,OFFSET(Pairings!$D$2,($B84-1)*gamesPerRound,0,gamesPerRound,3),3,FALSE)),VLOOKUP(T83,OFFSET(Pairings!$E$2,($B84-1)*gamesPerRound,0,gamesPerRound,3),3,FALSE),VLOOKUP(T83,OFFSET(Pairings!$D$2,($B84-1)*gamesPerRound,0,gamesPerRound,3),3,FALSE))</f>
        <v>#N/A</v>
      </c>
      <c r="U84" s="71" t="e">
        <f ca="1">IF(ISNA(VLOOKUP(U83,OFFSET(Pairings!$D$2,($B84-1)*gamesPerRound,0,gamesPerRound,3),3,FALSE)),VLOOKUP(U83,OFFSET(Pairings!$E$2,($B84-1)*gamesPerRound,0,gamesPerRound,3),3,FALSE),VLOOKUP(U83,OFFSET(Pairings!$D$2,($B84-1)*gamesPerRound,0,gamesPerRound,3),3,FALSE))</f>
        <v>#N/A</v>
      </c>
      <c r="V84" s="71" t="e">
        <f ca="1">IF(ISNA(VLOOKUP(V83,OFFSET(Pairings!$D$2,($B84-1)*gamesPerRound,0,gamesPerRound,3),3,FALSE)),VLOOKUP(V83,OFFSET(Pairings!$E$2,($B84-1)*gamesPerRound,0,gamesPerRound,3),3,FALSE),VLOOKUP(V83,OFFSET(Pairings!$D$2,($B84-1)*gamesPerRound,0,gamesPerRound,3),3,FALSE))</f>
        <v>#N/A</v>
      </c>
      <c r="W84" s="71" t="e">
        <f ca="1">IF(ISNA(VLOOKUP(W83,OFFSET(Pairings!$D$2,($B84-1)*gamesPerRound,0,gamesPerRound,3),3,FALSE)),VLOOKUP(W83,OFFSET(Pairings!$E$2,($B84-1)*gamesPerRound,0,gamesPerRound,3),3,FALSE),VLOOKUP(W83,OFFSET(Pairings!$D$2,($B84-1)*gamesPerRound,0,gamesPerRound,3),3,FALSE))</f>
        <v>#N/A</v>
      </c>
      <c r="X84" s="71" t="e">
        <f ca="1">IF(ISNA(VLOOKUP(X83,OFFSET(Pairings!$D$2,($B84-1)*gamesPerRound,0,gamesPerRound,3),3,FALSE)),VLOOKUP(X83,OFFSET(Pairings!$E$2,($B84-1)*gamesPerRound,0,gamesPerRound,3),3,FALSE),VLOOKUP(X83,OFFSET(Pairings!$D$2,($B84-1)*gamesPerRound,0,gamesPerRound,3),3,FALSE))</f>
        <v>#N/A</v>
      </c>
      <c r="Y84" s="71" t="e">
        <f ca="1">IF(ISNA(VLOOKUP(Y83,OFFSET(Pairings!$D$2,($B84-1)*gamesPerRound,0,gamesPerRound,3),3,FALSE)),VLOOKUP(Y83,OFFSET(Pairings!$E$2,($B84-1)*gamesPerRound,0,gamesPerRound,3),3,FALSE),VLOOKUP(Y83,OFFSET(Pairings!$D$2,($B84-1)*gamesPerRound,0,gamesPerRound,3),3,FALSE))</f>
        <v>#N/A</v>
      </c>
      <c r="Z84" s="72" t="e">
        <f ca="1">SUM(P84:Y84)</f>
        <v>#N/A</v>
      </c>
    </row>
    <row r="85" spans="1:26" x14ac:dyDescent="0.3">
      <c r="B85" s="35">
        <v>2</v>
      </c>
      <c r="C85" s="39" t="str">
        <f t="shared" ca="1" si="50"/>
        <v/>
      </c>
      <c r="D85" s="26" t="str">
        <f t="shared" ca="1" si="50"/>
        <v/>
      </c>
      <c r="E85" s="26" t="str">
        <f t="shared" ca="1" si="50"/>
        <v/>
      </c>
      <c r="F85" s="26" t="str">
        <f t="shared" ca="1" si="50"/>
        <v/>
      </c>
      <c r="G85" s="26" t="str">
        <f t="shared" ca="1" si="50"/>
        <v/>
      </c>
      <c r="H85" s="26" t="str">
        <f t="shared" ca="1" si="50"/>
        <v/>
      </c>
      <c r="I85" s="26" t="str">
        <f t="shared" ca="1" si="50"/>
        <v/>
      </c>
      <c r="J85" s="26" t="str">
        <f t="shared" ca="1" si="50"/>
        <v/>
      </c>
      <c r="K85" s="26" t="str">
        <f t="shared" ca="1" si="50"/>
        <v/>
      </c>
      <c r="L85" s="26" t="str">
        <f t="shared" ca="1" si="50"/>
        <v/>
      </c>
      <c r="M85" s="128">
        <f ca="1">SUM(C85:L85)</f>
        <v>0</v>
      </c>
      <c r="N85" s="38"/>
      <c r="P85" s="73" t="e">
        <f ca="1">IF(ISNA(VLOOKUP(P83,OFFSET(Pairings!$D$2,($B85-1)*gamesPerRound,0,gamesPerRound,3),3,FALSE)),VLOOKUP(P83,OFFSET(Pairings!$E$2,($B85-1)*gamesPerRound,0,gamesPerRound,3),3,FALSE),VLOOKUP(P83,OFFSET(Pairings!$D$2,($B85-1)*gamesPerRound,0,gamesPerRound,3),3,FALSE))</f>
        <v>#N/A</v>
      </c>
      <c r="Q85" s="74" t="e">
        <f ca="1">IF(ISNA(VLOOKUP(Q83,OFFSET(Pairings!$D$2,($B85-1)*gamesPerRound,0,gamesPerRound,3),3,FALSE)),VLOOKUP(Q83,OFFSET(Pairings!$E$2,($B85-1)*gamesPerRound,0,gamesPerRound,3),3,FALSE),VLOOKUP(Q83,OFFSET(Pairings!$D$2,($B85-1)*gamesPerRound,0,gamesPerRound,3),3,FALSE))</f>
        <v>#N/A</v>
      </c>
      <c r="R85" s="74" t="e">
        <f ca="1">IF(ISNA(VLOOKUP(R83,OFFSET(Pairings!$D$2,($B85-1)*gamesPerRound,0,gamesPerRound,3),3,FALSE)),VLOOKUP(R83,OFFSET(Pairings!$E$2,($B85-1)*gamesPerRound,0,gamesPerRound,3),3,FALSE),VLOOKUP(R83,OFFSET(Pairings!$D$2,($B85-1)*gamesPerRound,0,gamesPerRound,3),3,FALSE))</f>
        <v>#N/A</v>
      </c>
      <c r="S85" s="74" t="e">
        <f ca="1">IF(ISNA(VLOOKUP(S83,OFFSET(Pairings!$D$2,($B85-1)*gamesPerRound,0,gamesPerRound,3),3,FALSE)),VLOOKUP(S83,OFFSET(Pairings!$E$2,($B85-1)*gamesPerRound,0,gamesPerRound,3),3,FALSE),VLOOKUP(S83,OFFSET(Pairings!$D$2,($B85-1)*gamesPerRound,0,gamesPerRound,3),3,FALSE))</f>
        <v>#N/A</v>
      </c>
      <c r="T85" s="74" t="e">
        <f ca="1">IF(ISNA(VLOOKUP(T83,OFFSET(Pairings!$D$2,($B85-1)*gamesPerRound,0,gamesPerRound,3),3,FALSE)),VLOOKUP(T83,OFFSET(Pairings!$E$2,($B85-1)*gamesPerRound,0,gamesPerRound,3),3,FALSE),VLOOKUP(T83,OFFSET(Pairings!$D$2,($B85-1)*gamesPerRound,0,gamesPerRound,3),3,FALSE))</f>
        <v>#N/A</v>
      </c>
      <c r="U85" s="74" t="e">
        <f ca="1">IF(ISNA(VLOOKUP(U83,OFFSET(Pairings!$D$2,($B85-1)*gamesPerRound,0,gamesPerRound,3),3,FALSE)),VLOOKUP(U83,OFFSET(Pairings!$E$2,($B85-1)*gamesPerRound,0,gamesPerRound,3),3,FALSE),VLOOKUP(U83,OFFSET(Pairings!$D$2,($B85-1)*gamesPerRound,0,gamesPerRound,3),3,FALSE))</f>
        <v>#N/A</v>
      </c>
      <c r="V85" s="74" t="e">
        <f ca="1">IF(ISNA(VLOOKUP(V83,OFFSET(Pairings!$D$2,($B85-1)*gamesPerRound,0,gamesPerRound,3),3,FALSE)),VLOOKUP(V83,OFFSET(Pairings!$E$2,($B85-1)*gamesPerRound,0,gamesPerRound,3),3,FALSE),VLOOKUP(V83,OFFSET(Pairings!$D$2,($B85-1)*gamesPerRound,0,gamesPerRound,3),3,FALSE))</f>
        <v>#N/A</v>
      </c>
      <c r="W85" s="74" t="e">
        <f ca="1">IF(ISNA(VLOOKUP(W83,OFFSET(Pairings!$D$2,($B85-1)*gamesPerRound,0,gamesPerRound,3),3,FALSE)),VLOOKUP(W83,OFFSET(Pairings!$E$2,($B85-1)*gamesPerRound,0,gamesPerRound,3),3,FALSE),VLOOKUP(W83,OFFSET(Pairings!$D$2,($B85-1)*gamesPerRound,0,gamesPerRound,3),3,FALSE))</f>
        <v>#N/A</v>
      </c>
      <c r="X85" s="74" t="e">
        <f ca="1">IF(ISNA(VLOOKUP(X83,OFFSET(Pairings!$D$2,($B85-1)*gamesPerRound,0,gamesPerRound,3),3,FALSE)),VLOOKUP(X83,OFFSET(Pairings!$E$2,($B85-1)*gamesPerRound,0,gamesPerRound,3),3,FALSE),VLOOKUP(X83,OFFSET(Pairings!$D$2,($B85-1)*gamesPerRound,0,gamesPerRound,3),3,FALSE))</f>
        <v>#N/A</v>
      </c>
      <c r="Y85" s="74" t="e">
        <f ca="1">IF(ISNA(VLOOKUP(Y83,OFFSET(Pairings!$D$2,($B85-1)*gamesPerRound,0,gamesPerRound,3),3,FALSE)),VLOOKUP(Y83,OFFSET(Pairings!$E$2,($B85-1)*gamesPerRound,0,gamesPerRound,3),3,FALSE),VLOOKUP(Y83,OFFSET(Pairings!$D$2,($B85-1)*gamesPerRound,0,gamesPerRound,3),3,FALSE))</f>
        <v>#N/A</v>
      </c>
      <c r="Z85" s="72" t="e">
        <f ca="1">SUM(P85:Y85)</f>
        <v>#N/A</v>
      </c>
    </row>
    <row r="86" spans="1:26" ht="15.5" thickBot="1" x14ac:dyDescent="0.35">
      <c r="B86" s="40" t="s">
        <v>21</v>
      </c>
      <c r="C86" s="41">
        <f ca="1">SUM(C84:C85)</f>
        <v>0</v>
      </c>
      <c r="D86" s="42">
        <f ca="1">SUM(D84:D85)</f>
        <v>0</v>
      </c>
      <c r="E86" s="42">
        <f ca="1">SUM(E84:E85)</f>
        <v>0</v>
      </c>
      <c r="F86" s="42">
        <f ca="1">SUM(F84:F85)</f>
        <v>0</v>
      </c>
      <c r="G86" s="42">
        <f ca="1">SUM(G84:G85)</f>
        <v>0</v>
      </c>
      <c r="H86" s="42">
        <f ca="1">SUM(H84:H85)</f>
        <v>0</v>
      </c>
      <c r="I86" s="42">
        <f ca="1">SUM(I84:I85)</f>
        <v>0</v>
      </c>
      <c r="J86" s="42">
        <f ca="1">SUM(J84:J85)</f>
        <v>0</v>
      </c>
      <c r="K86" s="42">
        <f ca="1">SUM(K84:K85)</f>
        <v>0</v>
      </c>
      <c r="L86" s="42">
        <f ca="1">SUM(L84:L85)</f>
        <v>0</v>
      </c>
      <c r="M86" s="43">
        <f ca="1">SUM(M84:M85)</f>
        <v>0</v>
      </c>
      <c r="N86" s="44" t="e">
        <f ca="1">VLOOKUP(A83,OFFSET(Teams!$B$1,1,0,teams,4),4,FALSE)</f>
        <v>#N/A</v>
      </c>
      <c r="P86" s="75" t="e">
        <f ca="1">SUM(P84:P85)</f>
        <v>#N/A</v>
      </c>
      <c r="Q86" s="76" t="e">
        <f ca="1">SUM(Q84:Q85)</f>
        <v>#N/A</v>
      </c>
      <c r="R86" s="76" t="e">
        <f ca="1">SUM(R84:R85)</f>
        <v>#N/A</v>
      </c>
      <c r="S86" s="76" t="e">
        <f ca="1">SUM(S84:S85)</f>
        <v>#N/A</v>
      </c>
      <c r="T86" s="76" t="e">
        <f ca="1">SUM(T84:T85)</f>
        <v>#N/A</v>
      </c>
      <c r="U86" s="76" t="e">
        <f ca="1">SUM(U84:U85)</f>
        <v>#N/A</v>
      </c>
      <c r="V86" s="76" t="e">
        <f ca="1">SUM(V84:V85)</f>
        <v>#N/A</v>
      </c>
      <c r="W86" s="76" t="e">
        <f ca="1">SUM(W84:W85)</f>
        <v>#N/A</v>
      </c>
      <c r="X86" s="76" t="e">
        <f ca="1">SUM(X84:X85)</f>
        <v>#N/A</v>
      </c>
      <c r="Y86" s="76" t="e">
        <f ca="1">SUM(Y84:Y85)</f>
        <v>#N/A</v>
      </c>
      <c r="Z86" s="77" t="e">
        <f ca="1">SUM(Z84:Z85)</f>
        <v>#N/A</v>
      </c>
    </row>
    <row r="87" spans="1:26" ht="15.5" thickBot="1" x14ac:dyDescent="0.35"/>
    <row r="88" spans="1:26" x14ac:dyDescent="0.3">
      <c r="A88" s="6" t="s">
        <v>188</v>
      </c>
      <c r="B88" s="10">
        <f>VLOOKUP(A88,TeamLookup,2,FALSE)</f>
        <v>0</v>
      </c>
      <c r="C88" s="31" t="str">
        <f t="shared" ref="C88:L88" si="51">$A88&amp;"."&amp;TEXT(C$1,"00")</f>
        <v>R.01</v>
      </c>
      <c r="D88" s="32" t="str">
        <f t="shared" si="51"/>
        <v>R.02</v>
      </c>
      <c r="E88" s="32" t="str">
        <f t="shared" si="51"/>
        <v>R.03</v>
      </c>
      <c r="F88" s="32" t="str">
        <f t="shared" si="51"/>
        <v>R.04</v>
      </c>
      <c r="G88" s="32" t="str">
        <f t="shared" si="51"/>
        <v>R.05</v>
      </c>
      <c r="H88" s="32" t="str">
        <f t="shared" si="51"/>
        <v>R.06</v>
      </c>
      <c r="I88" s="32" t="str">
        <f t="shared" si="51"/>
        <v>R.07</v>
      </c>
      <c r="J88" s="32" t="str">
        <f t="shared" si="51"/>
        <v>R.08</v>
      </c>
      <c r="K88" s="32" t="str">
        <f t="shared" si="51"/>
        <v>R.09</v>
      </c>
      <c r="L88" s="32" t="str">
        <f t="shared" si="51"/>
        <v>R.10</v>
      </c>
      <c r="M88" s="33" t="s">
        <v>21</v>
      </c>
      <c r="N88" s="34" t="s">
        <v>28</v>
      </c>
      <c r="O88" s="9"/>
      <c r="P88" s="68" t="str">
        <f t="shared" ref="P88:Y88" si="52">$A88&amp;"."&amp;TEXT(P$1,"00")</f>
        <v>R.01</v>
      </c>
      <c r="Q88" s="69" t="str">
        <f t="shared" si="52"/>
        <v>R.02</v>
      </c>
      <c r="R88" s="69" t="str">
        <f t="shared" si="52"/>
        <v>R.03</v>
      </c>
      <c r="S88" s="69" t="str">
        <f t="shared" si="52"/>
        <v>R.04</v>
      </c>
      <c r="T88" s="69" t="str">
        <f t="shared" si="52"/>
        <v>R.05</v>
      </c>
      <c r="U88" s="69" t="str">
        <f t="shared" si="52"/>
        <v>R.06</v>
      </c>
      <c r="V88" s="69" t="str">
        <f t="shared" si="52"/>
        <v>R.07</v>
      </c>
      <c r="W88" s="69" t="str">
        <f t="shared" si="52"/>
        <v>R.08</v>
      </c>
      <c r="X88" s="69" t="str">
        <f t="shared" si="52"/>
        <v>R.09</v>
      </c>
      <c r="Y88" s="69" t="str">
        <f t="shared" si="52"/>
        <v>R.10</v>
      </c>
      <c r="Z88" s="70" t="s">
        <v>21</v>
      </c>
    </row>
    <row r="89" spans="1:26" x14ac:dyDescent="0.3">
      <c r="B89" s="35">
        <v>1</v>
      </c>
      <c r="C89" s="36" t="str">
        <f t="shared" ref="C89:L90" ca="1" si="53">IF(ISNA(P89),"",P89)</f>
        <v/>
      </c>
      <c r="D89" s="37" t="str">
        <f t="shared" ca="1" si="53"/>
        <v/>
      </c>
      <c r="E89" s="37" t="str">
        <f t="shared" ca="1" si="53"/>
        <v/>
      </c>
      <c r="F89" s="37" t="str">
        <f t="shared" ca="1" si="53"/>
        <v/>
      </c>
      <c r="G89" s="37" t="str">
        <f t="shared" ca="1" si="53"/>
        <v/>
      </c>
      <c r="H89" s="37" t="str">
        <f t="shared" ca="1" si="53"/>
        <v/>
      </c>
      <c r="I89" s="37" t="str">
        <f t="shared" ca="1" si="53"/>
        <v/>
      </c>
      <c r="J89" s="37" t="str">
        <f t="shared" ca="1" si="53"/>
        <v/>
      </c>
      <c r="K89" s="37" t="str">
        <f t="shared" ca="1" si="53"/>
        <v/>
      </c>
      <c r="L89" s="37" t="str">
        <f t="shared" ca="1" si="53"/>
        <v/>
      </c>
      <c r="M89" s="127">
        <f ca="1">SUM(C89:L89)</f>
        <v>0</v>
      </c>
      <c r="N89" s="38"/>
      <c r="P89" s="71" t="e">
        <f ca="1">IF(ISNA(VLOOKUP(P88,OFFSET(Pairings!$D$2,($B89-1)*gamesPerRound,0,gamesPerRound,3),3,FALSE)),VLOOKUP(P88,OFFSET(Pairings!$E$2,($B89-1)*gamesPerRound,0,gamesPerRound,3),3,FALSE),VLOOKUP(P88,OFFSET(Pairings!$D$2,($B89-1)*gamesPerRound,0,gamesPerRound,3),3,FALSE))</f>
        <v>#N/A</v>
      </c>
      <c r="Q89" s="71" t="e">
        <f ca="1">IF(ISNA(VLOOKUP(Q88,OFFSET(Pairings!$D$2,($B89-1)*gamesPerRound,0,gamesPerRound,3),3,FALSE)),VLOOKUP(Q88,OFFSET(Pairings!$E$2,($B89-1)*gamesPerRound,0,gamesPerRound,3),3,FALSE),VLOOKUP(Q88,OFFSET(Pairings!$D$2,($B89-1)*gamesPerRound,0,gamesPerRound,3),3,FALSE))</f>
        <v>#N/A</v>
      </c>
      <c r="R89" s="71" t="e">
        <f ca="1">IF(ISNA(VLOOKUP(R88,OFFSET(Pairings!$D$2,($B89-1)*gamesPerRound,0,gamesPerRound,3),3,FALSE)),VLOOKUP(R88,OFFSET(Pairings!$E$2,($B89-1)*gamesPerRound,0,gamesPerRound,3),3,FALSE),VLOOKUP(R88,OFFSET(Pairings!$D$2,($B89-1)*gamesPerRound,0,gamesPerRound,3),3,FALSE))</f>
        <v>#N/A</v>
      </c>
      <c r="S89" s="71" t="e">
        <f ca="1">IF(ISNA(VLOOKUP(S88,OFFSET(Pairings!$D$2,($B89-1)*gamesPerRound,0,gamesPerRound,3),3,FALSE)),VLOOKUP(S88,OFFSET(Pairings!$E$2,($B89-1)*gamesPerRound,0,gamesPerRound,3),3,FALSE),VLOOKUP(S88,OFFSET(Pairings!$D$2,($B89-1)*gamesPerRound,0,gamesPerRound,3),3,FALSE))</f>
        <v>#N/A</v>
      </c>
      <c r="T89" s="71" t="e">
        <f ca="1">IF(ISNA(VLOOKUP(T88,OFFSET(Pairings!$D$2,($B89-1)*gamesPerRound,0,gamesPerRound,3),3,FALSE)),VLOOKUP(T88,OFFSET(Pairings!$E$2,($B89-1)*gamesPerRound,0,gamesPerRound,3),3,FALSE),VLOOKUP(T88,OFFSET(Pairings!$D$2,($B89-1)*gamesPerRound,0,gamesPerRound,3),3,FALSE))</f>
        <v>#N/A</v>
      </c>
      <c r="U89" s="71" t="e">
        <f ca="1">IF(ISNA(VLOOKUP(U88,OFFSET(Pairings!$D$2,($B89-1)*gamesPerRound,0,gamesPerRound,3),3,FALSE)),VLOOKUP(U88,OFFSET(Pairings!$E$2,($B89-1)*gamesPerRound,0,gamesPerRound,3),3,FALSE),VLOOKUP(U88,OFFSET(Pairings!$D$2,($B89-1)*gamesPerRound,0,gamesPerRound,3),3,FALSE))</f>
        <v>#N/A</v>
      </c>
      <c r="V89" s="71" t="e">
        <f ca="1">IF(ISNA(VLOOKUP(V88,OFFSET(Pairings!$D$2,($B89-1)*gamesPerRound,0,gamesPerRound,3),3,FALSE)),VLOOKUP(V88,OFFSET(Pairings!$E$2,($B89-1)*gamesPerRound,0,gamesPerRound,3),3,FALSE),VLOOKUP(V88,OFFSET(Pairings!$D$2,($B89-1)*gamesPerRound,0,gamesPerRound,3),3,FALSE))</f>
        <v>#N/A</v>
      </c>
      <c r="W89" s="71" t="e">
        <f ca="1">IF(ISNA(VLOOKUP(W88,OFFSET(Pairings!$D$2,($B89-1)*gamesPerRound,0,gamesPerRound,3),3,FALSE)),VLOOKUP(W88,OFFSET(Pairings!$E$2,($B89-1)*gamesPerRound,0,gamesPerRound,3),3,FALSE),VLOOKUP(W88,OFFSET(Pairings!$D$2,($B89-1)*gamesPerRound,0,gamesPerRound,3),3,FALSE))</f>
        <v>#N/A</v>
      </c>
      <c r="X89" s="71" t="e">
        <f ca="1">IF(ISNA(VLOOKUP(X88,OFFSET(Pairings!$D$2,($B89-1)*gamesPerRound,0,gamesPerRound,3),3,FALSE)),VLOOKUP(X88,OFFSET(Pairings!$E$2,($B89-1)*gamesPerRound,0,gamesPerRound,3),3,FALSE),VLOOKUP(X88,OFFSET(Pairings!$D$2,($B89-1)*gamesPerRound,0,gamesPerRound,3),3,FALSE))</f>
        <v>#N/A</v>
      </c>
      <c r="Y89" s="71" t="e">
        <f ca="1">IF(ISNA(VLOOKUP(Y88,OFFSET(Pairings!$D$2,($B89-1)*gamesPerRound,0,gamesPerRound,3),3,FALSE)),VLOOKUP(Y88,OFFSET(Pairings!$E$2,($B89-1)*gamesPerRound,0,gamesPerRound,3),3,FALSE),VLOOKUP(Y88,OFFSET(Pairings!$D$2,($B89-1)*gamesPerRound,0,gamesPerRound,3),3,FALSE))</f>
        <v>#N/A</v>
      </c>
      <c r="Z89" s="72" t="e">
        <f ca="1">SUM(P89:Y89)</f>
        <v>#N/A</v>
      </c>
    </row>
    <row r="90" spans="1:26" x14ac:dyDescent="0.3">
      <c r="B90" s="35">
        <v>2</v>
      </c>
      <c r="C90" s="39" t="str">
        <f t="shared" ca="1" si="53"/>
        <v/>
      </c>
      <c r="D90" s="26" t="str">
        <f t="shared" ca="1" si="53"/>
        <v/>
      </c>
      <c r="E90" s="26" t="str">
        <f t="shared" ca="1" si="53"/>
        <v/>
      </c>
      <c r="F90" s="26" t="str">
        <f t="shared" ca="1" si="53"/>
        <v/>
      </c>
      <c r="G90" s="26" t="str">
        <f t="shared" ca="1" si="53"/>
        <v/>
      </c>
      <c r="H90" s="26" t="str">
        <f t="shared" ca="1" si="53"/>
        <v/>
      </c>
      <c r="I90" s="26" t="str">
        <f t="shared" ca="1" si="53"/>
        <v/>
      </c>
      <c r="J90" s="26" t="str">
        <f t="shared" ca="1" si="53"/>
        <v/>
      </c>
      <c r="K90" s="26" t="str">
        <f t="shared" ca="1" si="53"/>
        <v/>
      </c>
      <c r="L90" s="26" t="str">
        <f t="shared" ca="1" si="53"/>
        <v/>
      </c>
      <c r="M90" s="128">
        <f ca="1">SUM(C90:L90)</f>
        <v>0</v>
      </c>
      <c r="N90" s="38"/>
      <c r="P90" s="73" t="e">
        <f ca="1">IF(ISNA(VLOOKUP(P88,OFFSET(Pairings!$D$2,($B90-1)*gamesPerRound,0,gamesPerRound,3),3,FALSE)),VLOOKUP(P88,OFFSET(Pairings!$E$2,($B90-1)*gamesPerRound,0,gamesPerRound,3),3,FALSE),VLOOKUP(P88,OFFSET(Pairings!$D$2,($B90-1)*gamesPerRound,0,gamesPerRound,3),3,FALSE))</f>
        <v>#N/A</v>
      </c>
      <c r="Q90" s="74" t="e">
        <f ca="1">IF(ISNA(VLOOKUP(Q88,OFFSET(Pairings!$D$2,($B90-1)*gamesPerRound,0,gamesPerRound,3),3,FALSE)),VLOOKUP(Q88,OFFSET(Pairings!$E$2,($B90-1)*gamesPerRound,0,gamesPerRound,3),3,FALSE),VLOOKUP(Q88,OFFSET(Pairings!$D$2,($B90-1)*gamesPerRound,0,gamesPerRound,3),3,FALSE))</f>
        <v>#N/A</v>
      </c>
      <c r="R90" s="74" t="e">
        <f ca="1">IF(ISNA(VLOOKUP(R88,OFFSET(Pairings!$D$2,($B90-1)*gamesPerRound,0,gamesPerRound,3),3,FALSE)),VLOOKUP(R88,OFFSET(Pairings!$E$2,($B90-1)*gamesPerRound,0,gamesPerRound,3),3,FALSE),VLOOKUP(R88,OFFSET(Pairings!$D$2,($B90-1)*gamesPerRound,0,gamesPerRound,3),3,FALSE))</f>
        <v>#N/A</v>
      </c>
      <c r="S90" s="74" t="e">
        <f ca="1">IF(ISNA(VLOOKUP(S88,OFFSET(Pairings!$D$2,($B90-1)*gamesPerRound,0,gamesPerRound,3),3,FALSE)),VLOOKUP(S88,OFFSET(Pairings!$E$2,($B90-1)*gamesPerRound,0,gamesPerRound,3),3,FALSE),VLOOKUP(S88,OFFSET(Pairings!$D$2,($B90-1)*gamesPerRound,0,gamesPerRound,3),3,FALSE))</f>
        <v>#N/A</v>
      </c>
      <c r="T90" s="74" t="e">
        <f ca="1">IF(ISNA(VLOOKUP(T88,OFFSET(Pairings!$D$2,($B90-1)*gamesPerRound,0,gamesPerRound,3),3,FALSE)),VLOOKUP(T88,OFFSET(Pairings!$E$2,($B90-1)*gamesPerRound,0,gamesPerRound,3),3,FALSE),VLOOKUP(T88,OFFSET(Pairings!$D$2,($B90-1)*gamesPerRound,0,gamesPerRound,3),3,FALSE))</f>
        <v>#N/A</v>
      </c>
      <c r="U90" s="74" t="e">
        <f ca="1">IF(ISNA(VLOOKUP(U88,OFFSET(Pairings!$D$2,($B90-1)*gamesPerRound,0,gamesPerRound,3),3,FALSE)),VLOOKUP(U88,OFFSET(Pairings!$E$2,($B90-1)*gamesPerRound,0,gamesPerRound,3),3,FALSE),VLOOKUP(U88,OFFSET(Pairings!$D$2,($B90-1)*gamesPerRound,0,gamesPerRound,3),3,FALSE))</f>
        <v>#N/A</v>
      </c>
      <c r="V90" s="74" t="e">
        <f ca="1">IF(ISNA(VLOOKUP(V88,OFFSET(Pairings!$D$2,($B90-1)*gamesPerRound,0,gamesPerRound,3),3,FALSE)),VLOOKUP(V88,OFFSET(Pairings!$E$2,($B90-1)*gamesPerRound,0,gamesPerRound,3),3,FALSE),VLOOKUP(V88,OFFSET(Pairings!$D$2,($B90-1)*gamesPerRound,0,gamesPerRound,3),3,FALSE))</f>
        <v>#N/A</v>
      </c>
      <c r="W90" s="74" t="e">
        <f ca="1">IF(ISNA(VLOOKUP(W88,OFFSET(Pairings!$D$2,($B90-1)*gamesPerRound,0,gamesPerRound,3),3,FALSE)),VLOOKUP(W88,OFFSET(Pairings!$E$2,($B90-1)*gamesPerRound,0,gamesPerRound,3),3,FALSE),VLOOKUP(W88,OFFSET(Pairings!$D$2,($B90-1)*gamesPerRound,0,gamesPerRound,3),3,FALSE))</f>
        <v>#N/A</v>
      </c>
      <c r="X90" s="74" t="e">
        <f ca="1">IF(ISNA(VLOOKUP(X88,OFFSET(Pairings!$D$2,($B90-1)*gamesPerRound,0,gamesPerRound,3),3,FALSE)),VLOOKUP(X88,OFFSET(Pairings!$E$2,($B90-1)*gamesPerRound,0,gamesPerRound,3),3,FALSE),VLOOKUP(X88,OFFSET(Pairings!$D$2,($B90-1)*gamesPerRound,0,gamesPerRound,3),3,FALSE))</f>
        <v>#N/A</v>
      </c>
      <c r="Y90" s="74" t="e">
        <f ca="1">IF(ISNA(VLOOKUP(Y88,OFFSET(Pairings!$D$2,($B90-1)*gamesPerRound,0,gamesPerRound,3),3,FALSE)),VLOOKUP(Y88,OFFSET(Pairings!$E$2,($B90-1)*gamesPerRound,0,gamesPerRound,3),3,FALSE),VLOOKUP(Y88,OFFSET(Pairings!$D$2,($B90-1)*gamesPerRound,0,gamesPerRound,3),3,FALSE))</f>
        <v>#N/A</v>
      </c>
      <c r="Z90" s="72" t="e">
        <f ca="1">SUM(P90:Y90)</f>
        <v>#N/A</v>
      </c>
    </row>
    <row r="91" spans="1:26" ht="15.5" thickBot="1" x14ac:dyDescent="0.35">
      <c r="B91" s="40" t="s">
        <v>21</v>
      </c>
      <c r="C91" s="41">
        <f ca="1">SUM(C89:C90)</f>
        <v>0</v>
      </c>
      <c r="D91" s="42">
        <f ca="1">SUM(D89:D90)</f>
        <v>0</v>
      </c>
      <c r="E91" s="42">
        <f ca="1">SUM(E89:E90)</f>
        <v>0</v>
      </c>
      <c r="F91" s="42">
        <f ca="1">SUM(F89:F90)</f>
        <v>0</v>
      </c>
      <c r="G91" s="42">
        <f ca="1">SUM(G89:G90)</f>
        <v>0</v>
      </c>
      <c r="H91" s="42">
        <f ca="1">SUM(H89:H90)</f>
        <v>0</v>
      </c>
      <c r="I91" s="42">
        <f ca="1">SUM(I89:I90)</f>
        <v>0</v>
      </c>
      <c r="J91" s="42">
        <f ca="1">SUM(J89:J90)</f>
        <v>0</v>
      </c>
      <c r="K91" s="42">
        <f ca="1">SUM(K89:K90)</f>
        <v>0</v>
      </c>
      <c r="L91" s="42">
        <f ca="1">SUM(L89:L90)</f>
        <v>0</v>
      </c>
      <c r="M91" s="43">
        <f ca="1">SUM(M89:M90)</f>
        <v>0</v>
      </c>
      <c r="N91" s="44" t="e">
        <f ca="1">VLOOKUP(A88,OFFSET(Teams!$B$1,1,0,teams,4),4,FALSE)</f>
        <v>#N/A</v>
      </c>
      <c r="P91" s="75" t="e">
        <f ca="1">SUM(P89:P90)</f>
        <v>#N/A</v>
      </c>
      <c r="Q91" s="76" t="e">
        <f ca="1">SUM(Q89:Q90)</f>
        <v>#N/A</v>
      </c>
      <c r="R91" s="76" t="e">
        <f ca="1">SUM(R89:R90)</f>
        <v>#N/A</v>
      </c>
      <c r="S91" s="76" t="e">
        <f ca="1">SUM(S89:S90)</f>
        <v>#N/A</v>
      </c>
      <c r="T91" s="76" t="e">
        <f ca="1">SUM(T89:T90)</f>
        <v>#N/A</v>
      </c>
      <c r="U91" s="76" t="e">
        <f ca="1">SUM(U89:U90)</f>
        <v>#N/A</v>
      </c>
      <c r="V91" s="76" t="e">
        <f ca="1">SUM(V89:V90)</f>
        <v>#N/A</v>
      </c>
      <c r="W91" s="76" t="e">
        <f ca="1">SUM(W89:W90)</f>
        <v>#N/A</v>
      </c>
      <c r="X91" s="76" t="e">
        <f ca="1">SUM(X89:X90)</f>
        <v>#N/A</v>
      </c>
      <c r="Y91" s="76" t="e">
        <f ca="1">SUM(Y89:Y90)</f>
        <v>#N/A</v>
      </c>
      <c r="Z91" s="77" t="e">
        <f ca="1">SUM(Z89:Z90)</f>
        <v>#N/A</v>
      </c>
    </row>
    <row r="92" spans="1:26" ht="15.5" thickBot="1" x14ac:dyDescent="0.35"/>
    <row r="93" spans="1:26" x14ac:dyDescent="0.3">
      <c r="A93" s="6" t="s">
        <v>189</v>
      </c>
      <c r="B93" s="10">
        <f>VLOOKUP(A93,TeamLookup,2,FALSE)</f>
        <v>0</v>
      </c>
      <c r="C93" s="31" t="str">
        <f t="shared" ref="C93:L93" si="54">$A93&amp;"."&amp;TEXT(C$1,"00")</f>
        <v>S.01</v>
      </c>
      <c r="D93" s="32" t="str">
        <f t="shared" si="54"/>
        <v>S.02</v>
      </c>
      <c r="E93" s="32" t="str">
        <f t="shared" si="54"/>
        <v>S.03</v>
      </c>
      <c r="F93" s="32" t="str">
        <f t="shared" si="54"/>
        <v>S.04</v>
      </c>
      <c r="G93" s="32" t="str">
        <f t="shared" si="54"/>
        <v>S.05</v>
      </c>
      <c r="H93" s="32" t="str">
        <f t="shared" si="54"/>
        <v>S.06</v>
      </c>
      <c r="I93" s="32" t="str">
        <f t="shared" si="54"/>
        <v>S.07</v>
      </c>
      <c r="J93" s="32" t="str">
        <f t="shared" si="54"/>
        <v>S.08</v>
      </c>
      <c r="K93" s="32" t="str">
        <f t="shared" si="54"/>
        <v>S.09</v>
      </c>
      <c r="L93" s="32" t="str">
        <f t="shared" si="54"/>
        <v>S.10</v>
      </c>
      <c r="M93" s="33" t="s">
        <v>21</v>
      </c>
      <c r="N93" s="34" t="s">
        <v>28</v>
      </c>
      <c r="O93" s="9"/>
      <c r="P93" s="68" t="str">
        <f t="shared" ref="P93:Y93" si="55">$A93&amp;"."&amp;TEXT(P$1,"00")</f>
        <v>S.01</v>
      </c>
      <c r="Q93" s="69" t="str">
        <f t="shared" si="55"/>
        <v>S.02</v>
      </c>
      <c r="R93" s="69" t="str">
        <f t="shared" si="55"/>
        <v>S.03</v>
      </c>
      <c r="S93" s="69" t="str">
        <f t="shared" si="55"/>
        <v>S.04</v>
      </c>
      <c r="T93" s="69" t="str">
        <f t="shared" si="55"/>
        <v>S.05</v>
      </c>
      <c r="U93" s="69" t="str">
        <f t="shared" si="55"/>
        <v>S.06</v>
      </c>
      <c r="V93" s="69" t="str">
        <f t="shared" si="55"/>
        <v>S.07</v>
      </c>
      <c r="W93" s="69" t="str">
        <f t="shared" si="55"/>
        <v>S.08</v>
      </c>
      <c r="X93" s="69" t="str">
        <f t="shared" si="55"/>
        <v>S.09</v>
      </c>
      <c r="Y93" s="69" t="str">
        <f t="shared" si="55"/>
        <v>S.10</v>
      </c>
      <c r="Z93" s="70" t="s">
        <v>21</v>
      </c>
    </row>
    <row r="94" spans="1:26" x14ac:dyDescent="0.3">
      <c r="B94" s="35">
        <v>1</v>
      </c>
      <c r="C94" s="36" t="str">
        <f t="shared" ref="C94:L95" ca="1" si="56">IF(ISNA(P94),"",P94)</f>
        <v/>
      </c>
      <c r="D94" s="37" t="str">
        <f t="shared" ca="1" si="56"/>
        <v/>
      </c>
      <c r="E94" s="37" t="str">
        <f t="shared" ca="1" si="56"/>
        <v/>
      </c>
      <c r="F94" s="37" t="str">
        <f t="shared" ca="1" si="56"/>
        <v/>
      </c>
      <c r="G94" s="37" t="str">
        <f t="shared" ca="1" si="56"/>
        <v/>
      </c>
      <c r="H94" s="37" t="str">
        <f t="shared" ca="1" si="56"/>
        <v/>
      </c>
      <c r="I94" s="37" t="str">
        <f t="shared" ca="1" si="56"/>
        <v/>
      </c>
      <c r="J94" s="37" t="str">
        <f t="shared" ca="1" si="56"/>
        <v/>
      </c>
      <c r="K94" s="37" t="str">
        <f t="shared" ca="1" si="56"/>
        <v/>
      </c>
      <c r="L94" s="37" t="str">
        <f t="shared" ca="1" si="56"/>
        <v/>
      </c>
      <c r="M94" s="127">
        <f ca="1">SUM(C94:L94)</f>
        <v>0</v>
      </c>
      <c r="N94" s="38"/>
      <c r="P94" s="71" t="e">
        <f ca="1">IF(ISNA(VLOOKUP(P93,OFFSET(Pairings!$D$2,($B94-1)*gamesPerRound,0,gamesPerRound,3),3,FALSE)),VLOOKUP(P93,OFFSET(Pairings!$E$2,($B94-1)*gamesPerRound,0,gamesPerRound,3),3,FALSE),VLOOKUP(P93,OFFSET(Pairings!$D$2,($B94-1)*gamesPerRound,0,gamesPerRound,3),3,FALSE))</f>
        <v>#N/A</v>
      </c>
      <c r="Q94" s="71" t="e">
        <f ca="1">IF(ISNA(VLOOKUP(Q93,OFFSET(Pairings!$D$2,($B94-1)*gamesPerRound,0,gamesPerRound,3),3,FALSE)),VLOOKUP(Q93,OFFSET(Pairings!$E$2,($B94-1)*gamesPerRound,0,gamesPerRound,3),3,FALSE),VLOOKUP(Q93,OFFSET(Pairings!$D$2,($B94-1)*gamesPerRound,0,gamesPerRound,3),3,FALSE))</f>
        <v>#N/A</v>
      </c>
      <c r="R94" s="71" t="e">
        <f ca="1">IF(ISNA(VLOOKUP(R93,OFFSET(Pairings!$D$2,($B94-1)*gamesPerRound,0,gamesPerRound,3),3,FALSE)),VLOOKUP(R93,OFFSET(Pairings!$E$2,($B94-1)*gamesPerRound,0,gamesPerRound,3),3,FALSE),VLOOKUP(R93,OFFSET(Pairings!$D$2,($B94-1)*gamesPerRound,0,gamesPerRound,3),3,FALSE))</f>
        <v>#N/A</v>
      </c>
      <c r="S94" s="71" t="e">
        <f ca="1">IF(ISNA(VLOOKUP(S93,OFFSET(Pairings!$D$2,($B94-1)*gamesPerRound,0,gamesPerRound,3),3,FALSE)),VLOOKUP(S93,OFFSET(Pairings!$E$2,($B94-1)*gamesPerRound,0,gamesPerRound,3),3,FALSE),VLOOKUP(S93,OFFSET(Pairings!$D$2,($B94-1)*gamesPerRound,0,gamesPerRound,3),3,FALSE))</f>
        <v>#N/A</v>
      </c>
      <c r="T94" s="71" t="e">
        <f ca="1">IF(ISNA(VLOOKUP(T93,OFFSET(Pairings!$D$2,($B94-1)*gamesPerRound,0,gamesPerRound,3),3,FALSE)),VLOOKUP(T93,OFFSET(Pairings!$E$2,($B94-1)*gamesPerRound,0,gamesPerRound,3),3,FALSE),VLOOKUP(T93,OFFSET(Pairings!$D$2,($B94-1)*gamesPerRound,0,gamesPerRound,3),3,FALSE))</f>
        <v>#N/A</v>
      </c>
      <c r="U94" s="71" t="e">
        <f ca="1">IF(ISNA(VLOOKUP(U93,OFFSET(Pairings!$D$2,($B94-1)*gamesPerRound,0,gamesPerRound,3),3,FALSE)),VLOOKUP(U93,OFFSET(Pairings!$E$2,($B94-1)*gamesPerRound,0,gamesPerRound,3),3,FALSE),VLOOKUP(U93,OFFSET(Pairings!$D$2,($B94-1)*gamesPerRound,0,gamesPerRound,3),3,FALSE))</f>
        <v>#N/A</v>
      </c>
      <c r="V94" s="71" t="e">
        <f ca="1">IF(ISNA(VLOOKUP(V93,OFFSET(Pairings!$D$2,($B94-1)*gamesPerRound,0,gamesPerRound,3),3,FALSE)),VLOOKUP(V93,OFFSET(Pairings!$E$2,($B94-1)*gamesPerRound,0,gamesPerRound,3),3,FALSE),VLOOKUP(V93,OFFSET(Pairings!$D$2,($B94-1)*gamesPerRound,0,gamesPerRound,3),3,FALSE))</f>
        <v>#N/A</v>
      </c>
      <c r="W94" s="71" t="e">
        <f ca="1">IF(ISNA(VLOOKUP(W93,OFFSET(Pairings!$D$2,($B94-1)*gamesPerRound,0,gamesPerRound,3),3,FALSE)),VLOOKUP(W93,OFFSET(Pairings!$E$2,($B94-1)*gamesPerRound,0,gamesPerRound,3),3,FALSE),VLOOKUP(W93,OFFSET(Pairings!$D$2,($B94-1)*gamesPerRound,0,gamesPerRound,3),3,FALSE))</f>
        <v>#N/A</v>
      </c>
      <c r="X94" s="71" t="e">
        <f ca="1">IF(ISNA(VLOOKUP(X93,OFFSET(Pairings!$D$2,($B94-1)*gamesPerRound,0,gamesPerRound,3),3,FALSE)),VLOOKUP(X93,OFFSET(Pairings!$E$2,($B94-1)*gamesPerRound,0,gamesPerRound,3),3,FALSE),VLOOKUP(X93,OFFSET(Pairings!$D$2,($B94-1)*gamesPerRound,0,gamesPerRound,3),3,FALSE))</f>
        <v>#N/A</v>
      </c>
      <c r="Y94" s="71" t="e">
        <f ca="1">IF(ISNA(VLOOKUP(Y93,OFFSET(Pairings!$D$2,($B94-1)*gamesPerRound,0,gamesPerRound,3),3,FALSE)),VLOOKUP(Y93,OFFSET(Pairings!$E$2,($B94-1)*gamesPerRound,0,gamesPerRound,3),3,FALSE),VLOOKUP(Y93,OFFSET(Pairings!$D$2,($B94-1)*gamesPerRound,0,gamesPerRound,3),3,FALSE))</f>
        <v>#N/A</v>
      </c>
      <c r="Z94" s="72" t="e">
        <f ca="1">SUM(P94:Y94)</f>
        <v>#N/A</v>
      </c>
    </row>
    <row r="95" spans="1:26" x14ac:dyDescent="0.3">
      <c r="B95" s="35">
        <v>2</v>
      </c>
      <c r="C95" s="39" t="str">
        <f t="shared" ca="1" si="56"/>
        <v/>
      </c>
      <c r="D95" s="26" t="str">
        <f t="shared" ca="1" si="56"/>
        <v/>
      </c>
      <c r="E95" s="26" t="str">
        <f t="shared" ca="1" si="56"/>
        <v/>
      </c>
      <c r="F95" s="26" t="str">
        <f t="shared" ca="1" si="56"/>
        <v/>
      </c>
      <c r="G95" s="26" t="str">
        <f t="shared" ca="1" si="56"/>
        <v/>
      </c>
      <c r="H95" s="26" t="str">
        <f t="shared" ca="1" si="56"/>
        <v/>
      </c>
      <c r="I95" s="26" t="str">
        <f t="shared" ca="1" si="56"/>
        <v/>
      </c>
      <c r="J95" s="26" t="str">
        <f t="shared" ca="1" si="56"/>
        <v/>
      </c>
      <c r="K95" s="26" t="str">
        <f t="shared" ca="1" si="56"/>
        <v/>
      </c>
      <c r="L95" s="26" t="str">
        <f t="shared" ca="1" si="56"/>
        <v/>
      </c>
      <c r="M95" s="128">
        <f ca="1">SUM(C95:L95)</f>
        <v>0</v>
      </c>
      <c r="N95" s="38"/>
      <c r="P95" s="73" t="e">
        <f ca="1">IF(ISNA(VLOOKUP(P93,OFFSET(Pairings!$D$2,($B95-1)*gamesPerRound,0,gamesPerRound,3),3,FALSE)),VLOOKUP(P93,OFFSET(Pairings!$E$2,($B95-1)*gamesPerRound,0,gamesPerRound,3),3,FALSE),VLOOKUP(P93,OFFSET(Pairings!$D$2,($B95-1)*gamesPerRound,0,gamesPerRound,3),3,FALSE))</f>
        <v>#N/A</v>
      </c>
      <c r="Q95" s="74" t="e">
        <f ca="1">IF(ISNA(VLOOKUP(Q93,OFFSET(Pairings!$D$2,($B95-1)*gamesPerRound,0,gamesPerRound,3),3,FALSE)),VLOOKUP(Q93,OFFSET(Pairings!$E$2,($B95-1)*gamesPerRound,0,gamesPerRound,3),3,FALSE),VLOOKUP(Q93,OFFSET(Pairings!$D$2,($B95-1)*gamesPerRound,0,gamesPerRound,3),3,FALSE))</f>
        <v>#N/A</v>
      </c>
      <c r="R95" s="74" t="e">
        <f ca="1">IF(ISNA(VLOOKUP(R93,OFFSET(Pairings!$D$2,($B95-1)*gamesPerRound,0,gamesPerRound,3),3,FALSE)),VLOOKUP(R93,OFFSET(Pairings!$E$2,($B95-1)*gamesPerRound,0,gamesPerRound,3),3,FALSE),VLOOKUP(R93,OFFSET(Pairings!$D$2,($B95-1)*gamesPerRound,0,gamesPerRound,3),3,FALSE))</f>
        <v>#N/A</v>
      </c>
      <c r="S95" s="74" t="e">
        <f ca="1">IF(ISNA(VLOOKUP(S93,OFFSET(Pairings!$D$2,($B95-1)*gamesPerRound,0,gamesPerRound,3),3,FALSE)),VLOOKUP(S93,OFFSET(Pairings!$E$2,($B95-1)*gamesPerRound,0,gamesPerRound,3),3,FALSE),VLOOKUP(S93,OFFSET(Pairings!$D$2,($B95-1)*gamesPerRound,0,gamesPerRound,3),3,FALSE))</f>
        <v>#N/A</v>
      </c>
      <c r="T95" s="74" t="e">
        <f ca="1">IF(ISNA(VLOOKUP(T93,OFFSET(Pairings!$D$2,($B95-1)*gamesPerRound,0,gamesPerRound,3),3,FALSE)),VLOOKUP(T93,OFFSET(Pairings!$E$2,($B95-1)*gamesPerRound,0,gamesPerRound,3),3,FALSE),VLOOKUP(T93,OFFSET(Pairings!$D$2,($B95-1)*gamesPerRound,0,gamesPerRound,3),3,FALSE))</f>
        <v>#N/A</v>
      </c>
      <c r="U95" s="74" t="e">
        <f ca="1">IF(ISNA(VLOOKUP(U93,OFFSET(Pairings!$D$2,($B95-1)*gamesPerRound,0,gamesPerRound,3),3,FALSE)),VLOOKUP(U93,OFFSET(Pairings!$E$2,($B95-1)*gamesPerRound,0,gamesPerRound,3),3,FALSE),VLOOKUP(U93,OFFSET(Pairings!$D$2,($B95-1)*gamesPerRound,0,gamesPerRound,3),3,FALSE))</f>
        <v>#N/A</v>
      </c>
      <c r="V95" s="74" t="e">
        <f ca="1">IF(ISNA(VLOOKUP(V93,OFFSET(Pairings!$D$2,($B95-1)*gamesPerRound,0,gamesPerRound,3),3,FALSE)),VLOOKUP(V93,OFFSET(Pairings!$E$2,($B95-1)*gamesPerRound,0,gamesPerRound,3),3,FALSE),VLOOKUP(V93,OFFSET(Pairings!$D$2,($B95-1)*gamesPerRound,0,gamesPerRound,3),3,FALSE))</f>
        <v>#N/A</v>
      </c>
      <c r="W95" s="74" t="e">
        <f ca="1">IF(ISNA(VLOOKUP(W93,OFFSET(Pairings!$D$2,($B95-1)*gamesPerRound,0,gamesPerRound,3),3,FALSE)),VLOOKUP(W93,OFFSET(Pairings!$E$2,($B95-1)*gamesPerRound,0,gamesPerRound,3),3,FALSE),VLOOKUP(W93,OFFSET(Pairings!$D$2,($B95-1)*gamesPerRound,0,gamesPerRound,3),3,FALSE))</f>
        <v>#N/A</v>
      </c>
      <c r="X95" s="74" t="e">
        <f ca="1">IF(ISNA(VLOOKUP(X93,OFFSET(Pairings!$D$2,($B95-1)*gamesPerRound,0,gamesPerRound,3),3,FALSE)),VLOOKUP(X93,OFFSET(Pairings!$E$2,($B95-1)*gamesPerRound,0,gamesPerRound,3),3,FALSE),VLOOKUP(X93,OFFSET(Pairings!$D$2,($B95-1)*gamesPerRound,0,gamesPerRound,3),3,FALSE))</f>
        <v>#N/A</v>
      </c>
      <c r="Y95" s="74" t="e">
        <f ca="1">IF(ISNA(VLOOKUP(Y93,OFFSET(Pairings!$D$2,($B95-1)*gamesPerRound,0,gamesPerRound,3),3,FALSE)),VLOOKUP(Y93,OFFSET(Pairings!$E$2,($B95-1)*gamesPerRound,0,gamesPerRound,3),3,FALSE),VLOOKUP(Y93,OFFSET(Pairings!$D$2,($B95-1)*gamesPerRound,0,gamesPerRound,3),3,FALSE))</f>
        <v>#N/A</v>
      </c>
      <c r="Z95" s="72" t="e">
        <f ca="1">SUM(P95:Y95)</f>
        <v>#N/A</v>
      </c>
    </row>
    <row r="96" spans="1:26" ht="15.5" thickBot="1" x14ac:dyDescent="0.35">
      <c r="B96" s="40" t="s">
        <v>21</v>
      </c>
      <c r="C96" s="41">
        <f ca="1">SUM(C94:C95)</f>
        <v>0</v>
      </c>
      <c r="D96" s="42">
        <f ca="1">SUM(D94:D95)</f>
        <v>0</v>
      </c>
      <c r="E96" s="42">
        <f ca="1">SUM(E94:E95)</f>
        <v>0</v>
      </c>
      <c r="F96" s="42">
        <f ca="1">SUM(F94:F95)</f>
        <v>0</v>
      </c>
      <c r="G96" s="42">
        <f ca="1">SUM(G94:G95)</f>
        <v>0</v>
      </c>
      <c r="H96" s="42">
        <f ca="1">SUM(H94:H95)</f>
        <v>0</v>
      </c>
      <c r="I96" s="42">
        <f ca="1">SUM(I94:I95)</f>
        <v>0</v>
      </c>
      <c r="J96" s="42">
        <f ca="1">SUM(J94:J95)</f>
        <v>0</v>
      </c>
      <c r="K96" s="42">
        <f ca="1">SUM(K94:K95)</f>
        <v>0</v>
      </c>
      <c r="L96" s="42">
        <f ca="1">SUM(L94:L95)</f>
        <v>0</v>
      </c>
      <c r="M96" s="43">
        <f ca="1">SUM(M94:M95)</f>
        <v>0</v>
      </c>
      <c r="N96" s="44" t="e">
        <f ca="1">VLOOKUP(A93,OFFSET(Teams!$B$1,1,0,teams,4),4,FALSE)</f>
        <v>#N/A</v>
      </c>
      <c r="P96" s="75" t="e">
        <f ca="1">SUM(P94:P95)</f>
        <v>#N/A</v>
      </c>
      <c r="Q96" s="76" t="e">
        <f ca="1">SUM(Q94:Q95)</f>
        <v>#N/A</v>
      </c>
      <c r="R96" s="76" t="e">
        <f ca="1">SUM(R94:R95)</f>
        <v>#N/A</v>
      </c>
      <c r="S96" s="76" t="e">
        <f ca="1">SUM(S94:S95)</f>
        <v>#N/A</v>
      </c>
      <c r="T96" s="76" t="e">
        <f ca="1">SUM(T94:T95)</f>
        <v>#N/A</v>
      </c>
      <c r="U96" s="76" t="e">
        <f ca="1">SUM(U94:U95)</f>
        <v>#N/A</v>
      </c>
      <c r="V96" s="76" t="e">
        <f ca="1">SUM(V94:V95)</f>
        <v>#N/A</v>
      </c>
      <c r="W96" s="76" t="e">
        <f ca="1">SUM(W94:W95)</f>
        <v>#N/A</v>
      </c>
      <c r="X96" s="76" t="e">
        <f ca="1">SUM(X94:X95)</f>
        <v>#N/A</v>
      </c>
      <c r="Y96" s="76" t="e">
        <f ca="1">SUM(Y94:Y95)</f>
        <v>#N/A</v>
      </c>
      <c r="Z96" s="77" t="e">
        <f ca="1">SUM(Z94:Z95)</f>
        <v>#N/A</v>
      </c>
    </row>
    <row r="97" spans="1:26" ht="15.5" thickBot="1" x14ac:dyDescent="0.35"/>
    <row r="98" spans="1:26" x14ac:dyDescent="0.3">
      <c r="A98" s="6" t="s">
        <v>190</v>
      </c>
      <c r="B98" s="10">
        <f>VLOOKUP(A98,TeamLookup,2,FALSE)</f>
        <v>0</v>
      </c>
      <c r="C98" s="31" t="str">
        <f t="shared" ref="C98:L98" si="57">$A98&amp;"."&amp;TEXT(C$1,"00")</f>
        <v>T.01</v>
      </c>
      <c r="D98" s="32" t="str">
        <f t="shared" si="57"/>
        <v>T.02</v>
      </c>
      <c r="E98" s="32" t="str">
        <f t="shared" si="57"/>
        <v>T.03</v>
      </c>
      <c r="F98" s="32" t="str">
        <f t="shared" si="57"/>
        <v>T.04</v>
      </c>
      <c r="G98" s="32" t="str">
        <f t="shared" si="57"/>
        <v>T.05</v>
      </c>
      <c r="H98" s="32" t="str">
        <f t="shared" si="57"/>
        <v>T.06</v>
      </c>
      <c r="I98" s="32" t="str">
        <f t="shared" si="57"/>
        <v>T.07</v>
      </c>
      <c r="J98" s="32" t="str">
        <f t="shared" si="57"/>
        <v>T.08</v>
      </c>
      <c r="K98" s="32" t="str">
        <f t="shared" si="57"/>
        <v>T.09</v>
      </c>
      <c r="L98" s="32" t="str">
        <f t="shared" si="57"/>
        <v>T.10</v>
      </c>
      <c r="M98" s="33" t="s">
        <v>21</v>
      </c>
      <c r="N98" s="34" t="s">
        <v>28</v>
      </c>
      <c r="O98" s="9"/>
      <c r="P98" s="68" t="str">
        <f t="shared" ref="P98:Y98" si="58">$A98&amp;"."&amp;TEXT(P$1,"00")</f>
        <v>T.01</v>
      </c>
      <c r="Q98" s="69" t="str">
        <f t="shared" si="58"/>
        <v>T.02</v>
      </c>
      <c r="R98" s="69" t="str">
        <f t="shared" si="58"/>
        <v>T.03</v>
      </c>
      <c r="S98" s="69" t="str">
        <f t="shared" si="58"/>
        <v>T.04</v>
      </c>
      <c r="T98" s="69" t="str">
        <f t="shared" si="58"/>
        <v>T.05</v>
      </c>
      <c r="U98" s="69" t="str">
        <f t="shared" si="58"/>
        <v>T.06</v>
      </c>
      <c r="V98" s="69" t="str">
        <f t="shared" si="58"/>
        <v>T.07</v>
      </c>
      <c r="W98" s="69" t="str">
        <f t="shared" si="58"/>
        <v>T.08</v>
      </c>
      <c r="X98" s="69" t="str">
        <f t="shared" si="58"/>
        <v>T.09</v>
      </c>
      <c r="Y98" s="69" t="str">
        <f t="shared" si="58"/>
        <v>T.10</v>
      </c>
      <c r="Z98" s="70" t="s">
        <v>21</v>
      </c>
    </row>
    <row r="99" spans="1:26" x14ac:dyDescent="0.3">
      <c r="B99" s="35">
        <v>1</v>
      </c>
      <c r="C99" s="36" t="str">
        <f t="shared" ref="C99:L100" ca="1" si="59">IF(ISNA(P99),"",P99)</f>
        <v/>
      </c>
      <c r="D99" s="37" t="str">
        <f t="shared" ca="1" si="59"/>
        <v/>
      </c>
      <c r="E99" s="37" t="str">
        <f t="shared" ca="1" si="59"/>
        <v/>
      </c>
      <c r="F99" s="37" t="str">
        <f t="shared" ca="1" si="59"/>
        <v/>
      </c>
      <c r="G99" s="37" t="str">
        <f t="shared" ca="1" si="59"/>
        <v/>
      </c>
      <c r="H99" s="37" t="str">
        <f t="shared" ca="1" si="59"/>
        <v/>
      </c>
      <c r="I99" s="37" t="str">
        <f t="shared" ca="1" si="59"/>
        <v/>
      </c>
      <c r="J99" s="37" t="str">
        <f t="shared" ca="1" si="59"/>
        <v/>
      </c>
      <c r="K99" s="37" t="str">
        <f t="shared" ca="1" si="59"/>
        <v/>
      </c>
      <c r="L99" s="37" t="str">
        <f t="shared" ca="1" si="59"/>
        <v/>
      </c>
      <c r="M99" s="127">
        <f ca="1">SUM(C99:L99)</f>
        <v>0</v>
      </c>
      <c r="N99" s="38"/>
      <c r="P99" s="71" t="e">
        <f ca="1">IF(ISNA(VLOOKUP(P98,OFFSET(Pairings!$D$2,($B99-1)*gamesPerRound,0,gamesPerRound,3),3,FALSE)),VLOOKUP(P98,OFFSET(Pairings!$E$2,($B99-1)*gamesPerRound,0,gamesPerRound,3),3,FALSE),VLOOKUP(P98,OFFSET(Pairings!$D$2,($B99-1)*gamesPerRound,0,gamesPerRound,3),3,FALSE))</f>
        <v>#N/A</v>
      </c>
      <c r="Q99" s="71" t="e">
        <f ca="1">IF(ISNA(VLOOKUP(Q98,OFFSET(Pairings!$D$2,($B99-1)*gamesPerRound,0,gamesPerRound,3),3,FALSE)),VLOOKUP(Q98,OFFSET(Pairings!$E$2,($B99-1)*gamesPerRound,0,gamesPerRound,3),3,FALSE),VLOOKUP(Q98,OFFSET(Pairings!$D$2,($B99-1)*gamesPerRound,0,gamesPerRound,3),3,FALSE))</f>
        <v>#N/A</v>
      </c>
      <c r="R99" s="71" t="e">
        <f ca="1">IF(ISNA(VLOOKUP(R98,OFFSET(Pairings!$D$2,($B99-1)*gamesPerRound,0,gamesPerRound,3),3,FALSE)),VLOOKUP(R98,OFFSET(Pairings!$E$2,($B99-1)*gamesPerRound,0,gamesPerRound,3),3,FALSE),VLOOKUP(R98,OFFSET(Pairings!$D$2,($B99-1)*gamesPerRound,0,gamesPerRound,3),3,FALSE))</f>
        <v>#N/A</v>
      </c>
      <c r="S99" s="71" t="e">
        <f ca="1">IF(ISNA(VLOOKUP(S98,OFFSET(Pairings!$D$2,($B99-1)*gamesPerRound,0,gamesPerRound,3),3,FALSE)),VLOOKUP(S98,OFFSET(Pairings!$E$2,($B99-1)*gamesPerRound,0,gamesPerRound,3),3,FALSE),VLOOKUP(S98,OFFSET(Pairings!$D$2,($B99-1)*gamesPerRound,0,gamesPerRound,3),3,FALSE))</f>
        <v>#N/A</v>
      </c>
      <c r="T99" s="71" t="e">
        <f ca="1">IF(ISNA(VLOOKUP(T98,OFFSET(Pairings!$D$2,($B99-1)*gamesPerRound,0,gamesPerRound,3),3,FALSE)),VLOOKUP(T98,OFFSET(Pairings!$E$2,($B99-1)*gamesPerRound,0,gamesPerRound,3),3,FALSE),VLOOKUP(T98,OFFSET(Pairings!$D$2,($B99-1)*gamesPerRound,0,gamesPerRound,3),3,FALSE))</f>
        <v>#N/A</v>
      </c>
      <c r="U99" s="71" t="e">
        <f ca="1">IF(ISNA(VLOOKUP(U98,OFFSET(Pairings!$D$2,($B99-1)*gamesPerRound,0,gamesPerRound,3),3,FALSE)),VLOOKUP(U98,OFFSET(Pairings!$E$2,($B99-1)*gamesPerRound,0,gamesPerRound,3),3,FALSE),VLOOKUP(U98,OFFSET(Pairings!$D$2,($B99-1)*gamesPerRound,0,gamesPerRound,3),3,FALSE))</f>
        <v>#N/A</v>
      </c>
      <c r="V99" s="71" t="e">
        <f ca="1">IF(ISNA(VLOOKUP(V98,OFFSET(Pairings!$D$2,($B99-1)*gamesPerRound,0,gamesPerRound,3),3,FALSE)),VLOOKUP(V98,OFFSET(Pairings!$E$2,($B99-1)*gamesPerRound,0,gamesPerRound,3),3,FALSE),VLOOKUP(V98,OFFSET(Pairings!$D$2,($B99-1)*gamesPerRound,0,gamesPerRound,3),3,FALSE))</f>
        <v>#N/A</v>
      </c>
      <c r="W99" s="71" t="e">
        <f ca="1">IF(ISNA(VLOOKUP(W98,OFFSET(Pairings!$D$2,($B99-1)*gamesPerRound,0,gamesPerRound,3),3,FALSE)),VLOOKUP(W98,OFFSET(Pairings!$E$2,($B99-1)*gamesPerRound,0,gamesPerRound,3),3,FALSE),VLOOKUP(W98,OFFSET(Pairings!$D$2,($B99-1)*gamesPerRound,0,gamesPerRound,3),3,FALSE))</f>
        <v>#N/A</v>
      </c>
      <c r="X99" s="71" t="e">
        <f ca="1">IF(ISNA(VLOOKUP(X98,OFFSET(Pairings!$D$2,($B99-1)*gamesPerRound,0,gamesPerRound,3),3,FALSE)),VLOOKUP(X98,OFFSET(Pairings!$E$2,($B99-1)*gamesPerRound,0,gamesPerRound,3),3,FALSE),VLOOKUP(X98,OFFSET(Pairings!$D$2,($B99-1)*gamesPerRound,0,gamesPerRound,3),3,FALSE))</f>
        <v>#N/A</v>
      </c>
      <c r="Y99" s="71" t="e">
        <f ca="1">IF(ISNA(VLOOKUP(Y98,OFFSET(Pairings!$D$2,($B99-1)*gamesPerRound,0,gamesPerRound,3),3,FALSE)),VLOOKUP(Y98,OFFSET(Pairings!$E$2,($B99-1)*gamesPerRound,0,gamesPerRound,3),3,FALSE),VLOOKUP(Y98,OFFSET(Pairings!$D$2,($B99-1)*gamesPerRound,0,gamesPerRound,3),3,FALSE))</f>
        <v>#N/A</v>
      </c>
      <c r="Z99" s="72" t="e">
        <f ca="1">SUM(P99:Y99)</f>
        <v>#N/A</v>
      </c>
    </row>
    <row r="100" spans="1:26" x14ac:dyDescent="0.3">
      <c r="B100" s="35">
        <v>2</v>
      </c>
      <c r="C100" s="39" t="str">
        <f t="shared" ca="1" si="59"/>
        <v/>
      </c>
      <c r="D100" s="26" t="str">
        <f t="shared" ca="1" si="59"/>
        <v/>
      </c>
      <c r="E100" s="26" t="str">
        <f t="shared" ca="1" si="59"/>
        <v/>
      </c>
      <c r="F100" s="26" t="str">
        <f t="shared" ca="1" si="59"/>
        <v/>
      </c>
      <c r="G100" s="26" t="str">
        <f t="shared" ca="1" si="59"/>
        <v/>
      </c>
      <c r="H100" s="26" t="str">
        <f t="shared" ca="1" si="59"/>
        <v/>
      </c>
      <c r="I100" s="26" t="str">
        <f t="shared" ca="1" si="59"/>
        <v/>
      </c>
      <c r="J100" s="26" t="str">
        <f t="shared" ca="1" si="59"/>
        <v/>
      </c>
      <c r="K100" s="26" t="str">
        <f t="shared" ca="1" si="59"/>
        <v/>
      </c>
      <c r="L100" s="26" t="str">
        <f t="shared" ca="1" si="59"/>
        <v/>
      </c>
      <c r="M100" s="128">
        <f ca="1">SUM(C100:L100)</f>
        <v>0</v>
      </c>
      <c r="N100" s="38"/>
      <c r="P100" s="73" t="e">
        <f ca="1">IF(ISNA(VLOOKUP(P98,OFFSET(Pairings!$D$2,($B100-1)*gamesPerRound,0,gamesPerRound,3),3,FALSE)),VLOOKUP(P98,OFFSET(Pairings!$E$2,($B100-1)*gamesPerRound,0,gamesPerRound,3),3,FALSE),VLOOKUP(P98,OFFSET(Pairings!$D$2,($B100-1)*gamesPerRound,0,gamesPerRound,3),3,FALSE))</f>
        <v>#N/A</v>
      </c>
      <c r="Q100" s="74" t="e">
        <f ca="1">IF(ISNA(VLOOKUP(Q98,OFFSET(Pairings!$D$2,($B100-1)*gamesPerRound,0,gamesPerRound,3),3,FALSE)),VLOOKUP(Q98,OFFSET(Pairings!$E$2,($B100-1)*gamesPerRound,0,gamesPerRound,3),3,FALSE),VLOOKUP(Q98,OFFSET(Pairings!$D$2,($B100-1)*gamesPerRound,0,gamesPerRound,3),3,FALSE))</f>
        <v>#N/A</v>
      </c>
      <c r="R100" s="74" t="e">
        <f ca="1">IF(ISNA(VLOOKUP(R98,OFFSET(Pairings!$D$2,($B100-1)*gamesPerRound,0,gamesPerRound,3),3,FALSE)),VLOOKUP(R98,OFFSET(Pairings!$E$2,($B100-1)*gamesPerRound,0,gamesPerRound,3),3,FALSE),VLOOKUP(R98,OFFSET(Pairings!$D$2,($B100-1)*gamesPerRound,0,gamesPerRound,3),3,FALSE))</f>
        <v>#N/A</v>
      </c>
      <c r="S100" s="74" t="e">
        <f ca="1">IF(ISNA(VLOOKUP(S98,OFFSET(Pairings!$D$2,($B100-1)*gamesPerRound,0,gamesPerRound,3),3,FALSE)),VLOOKUP(S98,OFFSET(Pairings!$E$2,($B100-1)*gamesPerRound,0,gamesPerRound,3),3,FALSE),VLOOKUP(S98,OFFSET(Pairings!$D$2,($B100-1)*gamesPerRound,0,gamesPerRound,3),3,FALSE))</f>
        <v>#N/A</v>
      </c>
      <c r="T100" s="74" t="e">
        <f ca="1">IF(ISNA(VLOOKUP(T98,OFFSET(Pairings!$D$2,($B100-1)*gamesPerRound,0,gamesPerRound,3),3,FALSE)),VLOOKUP(T98,OFFSET(Pairings!$E$2,($B100-1)*gamesPerRound,0,gamesPerRound,3),3,FALSE),VLOOKUP(T98,OFFSET(Pairings!$D$2,($B100-1)*gamesPerRound,0,gamesPerRound,3),3,FALSE))</f>
        <v>#N/A</v>
      </c>
      <c r="U100" s="74" t="e">
        <f ca="1">IF(ISNA(VLOOKUP(U98,OFFSET(Pairings!$D$2,($B100-1)*gamesPerRound,0,gamesPerRound,3),3,FALSE)),VLOOKUP(U98,OFFSET(Pairings!$E$2,($B100-1)*gamesPerRound,0,gamesPerRound,3),3,FALSE),VLOOKUP(U98,OFFSET(Pairings!$D$2,($B100-1)*gamesPerRound,0,gamesPerRound,3),3,FALSE))</f>
        <v>#N/A</v>
      </c>
      <c r="V100" s="74" t="e">
        <f ca="1">IF(ISNA(VLOOKUP(V98,OFFSET(Pairings!$D$2,($B100-1)*gamesPerRound,0,gamesPerRound,3),3,FALSE)),VLOOKUP(V98,OFFSET(Pairings!$E$2,($B100-1)*gamesPerRound,0,gamesPerRound,3),3,FALSE),VLOOKUP(V98,OFFSET(Pairings!$D$2,($B100-1)*gamesPerRound,0,gamesPerRound,3),3,FALSE))</f>
        <v>#N/A</v>
      </c>
      <c r="W100" s="74" t="e">
        <f ca="1">IF(ISNA(VLOOKUP(W98,OFFSET(Pairings!$D$2,($B100-1)*gamesPerRound,0,gamesPerRound,3),3,FALSE)),VLOOKUP(W98,OFFSET(Pairings!$E$2,($B100-1)*gamesPerRound,0,gamesPerRound,3),3,FALSE),VLOOKUP(W98,OFFSET(Pairings!$D$2,($B100-1)*gamesPerRound,0,gamesPerRound,3),3,FALSE))</f>
        <v>#N/A</v>
      </c>
      <c r="X100" s="74" t="e">
        <f ca="1">IF(ISNA(VLOOKUP(X98,OFFSET(Pairings!$D$2,($B100-1)*gamesPerRound,0,gamesPerRound,3),3,FALSE)),VLOOKUP(X98,OFFSET(Pairings!$E$2,($B100-1)*gamesPerRound,0,gamesPerRound,3),3,FALSE),VLOOKUP(X98,OFFSET(Pairings!$D$2,($B100-1)*gamesPerRound,0,gamesPerRound,3),3,FALSE))</f>
        <v>#N/A</v>
      </c>
      <c r="Y100" s="74" t="e">
        <f ca="1">IF(ISNA(VLOOKUP(Y98,OFFSET(Pairings!$D$2,($B100-1)*gamesPerRound,0,gamesPerRound,3),3,FALSE)),VLOOKUP(Y98,OFFSET(Pairings!$E$2,($B100-1)*gamesPerRound,0,gamesPerRound,3),3,FALSE),VLOOKUP(Y98,OFFSET(Pairings!$D$2,($B100-1)*gamesPerRound,0,gamesPerRound,3),3,FALSE))</f>
        <v>#N/A</v>
      </c>
      <c r="Z100" s="72" t="e">
        <f ca="1">SUM(P100:Y100)</f>
        <v>#N/A</v>
      </c>
    </row>
    <row r="101" spans="1:26" ht="15.5" thickBot="1" x14ac:dyDescent="0.35">
      <c r="B101" s="40" t="s">
        <v>21</v>
      </c>
      <c r="C101" s="41">
        <f ca="1">SUM(C99:C100)</f>
        <v>0</v>
      </c>
      <c r="D101" s="42">
        <f ca="1">SUM(D99:D100)</f>
        <v>0</v>
      </c>
      <c r="E101" s="42">
        <f ca="1">SUM(E99:E100)</f>
        <v>0</v>
      </c>
      <c r="F101" s="42">
        <f ca="1">SUM(F99:F100)</f>
        <v>0</v>
      </c>
      <c r="G101" s="42">
        <f ca="1">SUM(G99:G100)</f>
        <v>0</v>
      </c>
      <c r="H101" s="42">
        <f ca="1">SUM(H99:H100)</f>
        <v>0</v>
      </c>
      <c r="I101" s="42">
        <f ca="1">SUM(I99:I100)</f>
        <v>0</v>
      </c>
      <c r="J101" s="42">
        <f ca="1">SUM(J99:J100)</f>
        <v>0</v>
      </c>
      <c r="K101" s="42">
        <f ca="1">SUM(K99:K100)</f>
        <v>0</v>
      </c>
      <c r="L101" s="42">
        <f ca="1">SUM(L99:L100)</f>
        <v>0</v>
      </c>
      <c r="M101" s="43">
        <f ca="1">SUM(M99:M100)</f>
        <v>0</v>
      </c>
      <c r="N101" s="44" t="e">
        <f ca="1">VLOOKUP(A98,OFFSET(Teams!$B$1,1,0,teams,4),4,FALSE)</f>
        <v>#N/A</v>
      </c>
      <c r="P101" s="75" t="e">
        <f ca="1">SUM(P99:P100)</f>
        <v>#N/A</v>
      </c>
      <c r="Q101" s="76" t="e">
        <f ca="1">SUM(Q99:Q100)</f>
        <v>#N/A</v>
      </c>
      <c r="R101" s="76" t="e">
        <f ca="1">SUM(R99:R100)</f>
        <v>#N/A</v>
      </c>
      <c r="S101" s="76" t="e">
        <f ca="1">SUM(S99:S100)</f>
        <v>#N/A</v>
      </c>
      <c r="T101" s="76" t="e">
        <f ca="1">SUM(T99:T100)</f>
        <v>#N/A</v>
      </c>
      <c r="U101" s="76" t="e">
        <f ca="1">SUM(U99:U100)</f>
        <v>#N/A</v>
      </c>
      <c r="V101" s="76" t="e">
        <f ca="1">SUM(V99:V100)</f>
        <v>#N/A</v>
      </c>
      <c r="W101" s="76" t="e">
        <f ca="1">SUM(W99:W100)</f>
        <v>#N/A</v>
      </c>
      <c r="X101" s="76" t="e">
        <f ca="1">SUM(X99:X100)</f>
        <v>#N/A</v>
      </c>
      <c r="Y101" s="76" t="e">
        <f ca="1">SUM(Y99:Y100)</f>
        <v>#N/A</v>
      </c>
      <c r="Z101" s="77" t="e">
        <f ca="1">SUM(Z99:Z100)</f>
        <v>#N/A</v>
      </c>
    </row>
  </sheetData>
  <sheetProtection sheet="1" objects="1" scenarios="1" formatCells="0" formatColumns="0" formatRows="0"/>
  <phoneticPr fontId="9" type="noConversion"/>
  <pageMargins left="0.19652777777777777" right="0.14027777777777778" top="0.98055555555555551" bottom="0.89027777777777783" header="0.49027777777777776" footer="0.34027777777777779"/>
  <pageSetup paperSize="9" scale="63" firstPageNumber="0" fitToHeight="2" orientation="portrait" horizontalDpi="300" verticalDpi="300" r:id="rId1"/>
  <headerFooter alignWithMargins="0">
    <oddHeader>&amp;C&amp;"Swis721 BT,Regular"&amp;16Team Results</oddHeader>
    <oddFooter>&amp;Cfor detailed results see www.oxfordfusion.com/epsca</oddFooter>
  </headerFooter>
  <rowBreaks count="2" manualBreakCount="2">
    <brk id="42" max="15" man="1"/>
    <brk id="77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13"/>
  </sheetPr>
  <dimension ref="A1:I262"/>
  <sheetViews>
    <sheetView workbookViewId="0">
      <pane ySplit="2" topLeftCell="A3" activePane="bottomLeft" state="frozen"/>
      <selection activeCell="C1" sqref="C1"/>
      <selection pane="bottomLeft" activeCell="E1" sqref="E1:E1048576"/>
    </sheetView>
  </sheetViews>
  <sheetFormatPr defaultColWidth="9.1796875" defaultRowHeight="13.5" x14ac:dyDescent="0.3"/>
  <cols>
    <col min="1" max="1" width="12.26953125" style="26" customWidth="1"/>
    <col min="2" max="2" width="9.1796875" style="25"/>
    <col min="3" max="4" width="19.54296875" style="25" customWidth="1"/>
    <col min="5" max="5" width="9.1796875" style="26"/>
    <col min="6" max="6" width="9.1796875" style="25"/>
    <col min="7" max="9" width="9.1796875" style="109"/>
    <col min="10" max="16384" width="9.1796875" style="25"/>
  </cols>
  <sheetData>
    <row r="1" spans="1:9" s="48" customFormat="1" x14ac:dyDescent="0.3">
      <c r="A1" s="45"/>
      <c r="C1" s="48" t="s">
        <v>759</v>
      </c>
      <c r="E1" s="45"/>
      <c r="G1" s="107"/>
      <c r="H1" s="107"/>
      <c r="I1" s="107"/>
    </row>
    <row r="2" spans="1:9" s="48" customFormat="1" ht="25.5" customHeight="1" x14ac:dyDescent="0.3">
      <c r="A2" s="52" t="s">
        <v>196</v>
      </c>
      <c r="B2" s="53" t="s">
        <v>197</v>
      </c>
      <c r="C2" s="48" t="s">
        <v>22</v>
      </c>
      <c r="D2" s="48" t="s">
        <v>23</v>
      </c>
      <c r="E2" s="45" t="s">
        <v>30</v>
      </c>
      <c r="G2" s="108" t="s">
        <v>600</v>
      </c>
      <c r="H2" s="107"/>
      <c r="I2" s="107"/>
    </row>
    <row r="3" spans="1:9" x14ac:dyDescent="0.3">
      <c r="A3" s="26" t="s">
        <v>7</v>
      </c>
      <c r="B3" s="25" t="s">
        <v>31</v>
      </c>
      <c r="C3" s="110"/>
      <c r="D3" s="125">
        <f t="shared" ref="D3:D30" si="0">C3</f>
        <v>0</v>
      </c>
      <c r="E3" s="26" t="s">
        <v>32</v>
      </c>
      <c r="G3" s="109">
        <f>IF(LEN(C3)=0,1,MATCH(C3,PlayerDetails!$I:$I,0))</f>
        <v>1</v>
      </c>
      <c r="H3" s="109" t="e">
        <f>IF(LEN(D3)=0,1,MATCH(D3,PlayerDetails!$I:$I,0))</f>
        <v>#N/A</v>
      </c>
      <c r="I3" s="109" t="e">
        <f>IF(LEN(#REF!)=0,1,MATCH(#REF!,PlayerDetails!$I:$I,0))</f>
        <v>#REF!</v>
      </c>
    </row>
    <row r="4" spans="1:9" x14ac:dyDescent="0.3">
      <c r="A4" s="26" t="s">
        <v>7</v>
      </c>
      <c r="B4" s="25" t="s">
        <v>33</v>
      </c>
      <c r="C4" s="110"/>
      <c r="D4" s="125">
        <f t="shared" si="0"/>
        <v>0</v>
      </c>
      <c r="E4" s="26" t="s">
        <v>34</v>
      </c>
      <c r="G4" s="109">
        <f>IF(LEN(C4)=0,1,MATCH(C4,PlayerDetails!$I:$I,0))</f>
        <v>1</v>
      </c>
      <c r="H4" s="109" t="e">
        <f>IF(LEN(D4)=0,1,MATCH(D4,PlayerDetails!$I:$I,0))</f>
        <v>#N/A</v>
      </c>
      <c r="I4" s="109" t="e">
        <f>IF(LEN(#REF!)=0,1,MATCH(#REF!,PlayerDetails!$I:$I,0))</f>
        <v>#REF!</v>
      </c>
    </row>
    <row r="5" spans="1:9" x14ac:dyDescent="0.3">
      <c r="A5" s="26" t="s">
        <v>7</v>
      </c>
      <c r="B5" s="25" t="s">
        <v>35</v>
      </c>
      <c r="C5" s="110"/>
      <c r="D5" s="125">
        <f t="shared" si="0"/>
        <v>0</v>
      </c>
      <c r="E5" s="26" t="s">
        <v>36</v>
      </c>
      <c r="G5" s="109">
        <f>IF(LEN(C5)=0,1,MATCH(C5,PlayerDetails!$I:$I,0))</f>
        <v>1</v>
      </c>
      <c r="H5" s="109" t="e">
        <f>IF(LEN(D5)=0,1,MATCH(D5,PlayerDetails!$I:$I,0))</f>
        <v>#N/A</v>
      </c>
      <c r="I5" s="109" t="e">
        <f>IF(LEN(#REF!)=0,1,MATCH(#REF!,PlayerDetails!$I:$I,0))</f>
        <v>#REF!</v>
      </c>
    </row>
    <row r="6" spans="1:9" x14ac:dyDescent="0.3">
      <c r="A6" s="26" t="s">
        <v>7</v>
      </c>
      <c r="B6" s="25" t="s">
        <v>37</v>
      </c>
      <c r="C6" s="110"/>
      <c r="D6" s="125">
        <f t="shared" si="0"/>
        <v>0</v>
      </c>
      <c r="E6" s="26" t="s">
        <v>38</v>
      </c>
      <c r="G6" s="109">
        <f>IF(LEN(C6)=0,1,MATCH(C6,PlayerDetails!$I:$I,0))</f>
        <v>1</v>
      </c>
      <c r="H6" s="109" t="e">
        <f>IF(LEN(D6)=0,1,MATCH(D6,PlayerDetails!$I:$I,0))</f>
        <v>#N/A</v>
      </c>
      <c r="I6" s="109" t="e">
        <f>IF(LEN(#REF!)=0,1,MATCH(#REF!,PlayerDetails!$I:$I,0))</f>
        <v>#REF!</v>
      </c>
    </row>
    <row r="7" spans="1:9" x14ac:dyDescent="0.3">
      <c r="A7" s="26" t="s">
        <v>7</v>
      </c>
      <c r="B7" s="25" t="s">
        <v>39</v>
      </c>
      <c r="C7" s="110"/>
      <c r="D7" s="125">
        <f t="shared" si="0"/>
        <v>0</v>
      </c>
      <c r="E7" s="26" t="s">
        <v>40</v>
      </c>
      <c r="G7" s="109">
        <f>IF(LEN(C7)=0,1,MATCH(C7,PlayerDetails!$I:$I,0))</f>
        <v>1</v>
      </c>
      <c r="H7" s="109" t="e">
        <f>IF(LEN(D7)=0,1,MATCH(D7,PlayerDetails!$I:$I,0))</f>
        <v>#N/A</v>
      </c>
      <c r="I7" s="109" t="e">
        <f>IF(LEN(#REF!)=0,1,MATCH(#REF!,PlayerDetails!$I:$I,0))</f>
        <v>#REF!</v>
      </c>
    </row>
    <row r="8" spans="1:9" x14ac:dyDescent="0.3">
      <c r="A8" s="26" t="s">
        <v>7</v>
      </c>
      <c r="B8" s="25" t="s">
        <v>41</v>
      </c>
      <c r="C8" s="110"/>
      <c r="D8" s="125">
        <f t="shared" si="0"/>
        <v>0</v>
      </c>
      <c r="E8" s="26" t="s">
        <v>42</v>
      </c>
      <c r="G8" s="109">
        <f>IF(LEN(C8)=0,1,MATCH(C8,PlayerDetails!$I:$I,0))</f>
        <v>1</v>
      </c>
      <c r="H8" s="109" t="e">
        <f>IF(LEN(D8)=0,1,MATCH(D8,PlayerDetails!$I:$I,0))</f>
        <v>#N/A</v>
      </c>
      <c r="I8" s="109" t="e">
        <f>IF(LEN(#REF!)=0,1,MATCH(#REF!,PlayerDetails!$I:$I,0))</f>
        <v>#REF!</v>
      </c>
    </row>
    <row r="9" spans="1:9" x14ac:dyDescent="0.3">
      <c r="A9" s="26" t="s">
        <v>7</v>
      </c>
      <c r="B9" s="25" t="s">
        <v>43</v>
      </c>
      <c r="C9" s="110"/>
      <c r="D9" s="125">
        <f t="shared" si="0"/>
        <v>0</v>
      </c>
      <c r="E9" s="26" t="s">
        <v>44</v>
      </c>
      <c r="G9" s="109">
        <f>IF(LEN(C9)=0,1,MATCH(C9,PlayerDetails!$I:$I,0))</f>
        <v>1</v>
      </c>
      <c r="H9" s="109" t="e">
        <f>IF(LEN(D9)=0,1,MATCH(D9,PlayerDetails!$I:$I,0))</f>
        <v>#N/A</v>
      </c>
      <c r="I9" s="109" t="e">
        <f>IF(LEN(#REF!)=0,1,MATCH(#REF!,PlayerDetails!$I:$I,0))</f>
        <v>#REF!</v>
      </c>
    </row>
    <row r="10" spans="1:9" x14ac:dyDescent="0.3">
      <c r="A10" s="26" t="s">
        <v>7</v>
      </c>
      <c r="B10" s="25" t="s">
        <v>45</v>
      </c>
      <c r="C10" s="110"/>
      <c r="D10" s="125">
        <f t="shared" ref="D10:D12" si="1">C10</f>
        <v>0</v>
      </c>
      <c r="E10" s="26" t="s">
        <v>46</v>
      </c>
      <c r="G10" s="109">
        <f>IF(LEN(C10)=0,1,MATCH(C10,PlayerDetails!$I:$I,0))</f>
        <v>1</v>
      </c>
      <c r="H10" s="109" t="e">
        <f>IF(LEN(D10)=0,1,MATCH(D10,PlayerDetails!$I:$I,0))</f>
        <v>#N/A</v>
      </c>
      <c r="I10" s="109" t="e">
        <f>IF(LEN(#REF!)=0,1,MATCH(#REF!,PlayerDetails!$I:$I,0))</f>
        <v>#REF!</v>
      </c>
    </row>
    <row r="11" spans="1:9" x14ac:dyDescent="0.3">
      <c r="A11" s="26" t="s">
        <v>7</v>
      </c>
      <c r="B11" s="25" t="s">
        <v>47</v>
      </c>
      <c r="C11" s="110"/>
      <c r="D11" s="125">
        <f t="shared" si="1"/>
        <v>0</v>
      </c>
      <c r="E11" s="26" t="s">
        <v>48</v>
      </c>
      <c r="G11" s="109">
        <f>IF(LEN(C11)=0,1,MATCH(C11,PlayerDetails!$I:$I,0))</f>
        <v>1</v>
      </c>
      <c r="H11" s="109" t="e">
        <f>IF(LEN(D11)=0,1,MATCH(D11,PlayerDetails!$I:$I,0))</f>
        <v>#N/A</v>
      </c>
      <c r="I11" s="109" t="e">
        <f>IF(LEN(#REF!)=0,1,MATCH(#REF!,PlayerDetails!$I:$I,0))</f>
        <v>#REF!</v>
      </c>
    </row>
    <row r="12" spans="1:9" x14ac:dyDescent="0.3">
      <c r="A12" s="26" t="s">
        <v>7</v>
      </c>
      <c r="B12" s="25" t="s">
        <v>49</v>
      </c>
      <c r="C12" s="110"/>
      <c r="D12" s="125">
        <f t="shared" si="1"/>
        <v>0</v>
      </c>
      <c r="E12" s="26" t="s">
        <v>50</v>
      </c>
      <c r="G12" s="109">
        <f>IF(LEN(C12)=0,1,MATCH(C12,PlayerDetails!$I:$I,0))</f>
        <v>1</v>
      </c>
      <c r="H12" s="109" t="e">
        <f>IF(LEN(D12)=0,1,MATCH(D12,PlayerDetails!$I:$I,0))</f>
        <v>#N/A</v>
      </c>
      <c r="I12" s="109" t="e">
        <f>IF(LEN(#REF!)=0,1,MATCH(#REF!,PlayerDetails!$I:$I,0))</f>
        <v>#REF!</v>
      </c>
    </row>
    <row r="13" spans="1:9" x14ac:dyDescent="0.3">
      <c r="A13" s="26" t="s">
        <v>8</v>
      </c>
      <c r="B13" s="25" t="s">
        <v>51</v>
      </c>
      <c r="C13" s="110"/>
      <c r="D13" s="125">
        <f t="shared" si="0"/>
        <v>0</v>
      </c>
      <c r="E13" s="26" t="s">
        <v>32</v>
      </c>
      <c r="G13" s="109">
        <f>IF(LEN(C13)=0,1,MATCH(C13,PlayerDetails!$I:$I,0))</f>
        <v>1</v>
      </c>
      <c r="H13" s="109" t="e">
        <f>IF(LEN(D13)=0,1,MATCH(D13,PlayerDetails!$I:$I,0))</f>
        <v>#N/A</v>
      </c>
      <c r="I13" s="109" t="e">
        <f>IF(LEN(#REF!)=0,1,MATCH(#REF!,PlayerDetails!$I:$I,0))</f>
        <v>#REF!</v>
      </c>
    </row>
    <row r="14" spans="1:9" x14ac:dyDescent="0.3">
      <c r="A14" s="26" t="s">
        <v>8</v>
      </c>
      <c r="B14" s="25" t="s">
        <v>52</v>
      </c>
      <c r="C14" s="110"/>
      <c r="D14" s="125">
        <f t="shared" si="0"/>
        <v>0</v>
      </c>
      <c r="E14" s="26" t="s">
        <v>34</v>
      </c>
      <c r="G14" s="109">
        <f>IF(LEN(C14)=0,1,MATCH(C14,PlayerDetails!$I:$I,0))</f>
        <v>1</v>
      </c>
      <c r="H14" s="109" t="e">
        <f>IF(LEN(D14)=0,1,MATCH(D14,PlayerDetails!$I:$I,0))</f>
        <v>#N/A</v>
      </c>
      <c r="I14" s="109" t="e">
        <f>IF(LEN(#REF!)=0,1,MATCH(#REF!,PlayerDetails!$I:$I,0))</f>
        <v>#REF!</v>
      </c>
    </row>
    <row r="15" spans="1:9" x14ac:dyDescent="0.3">
      <c r="A15" s="26" t="s">
        <v>8</v>
      </c>
      <c r="B15" s="25" t="s">
        <v>53</v>
      </c>
      <c r="C15" s="110"/>
      <c r="D15" s="125">
        <f t="shared" si="0"/>
        <v>0</v>
      </c>
      <c r="E15" s="26" t="s">
        <v>36</v>
      </c>
      <c r="G15" s="109">
        <f>IF(LEN(C15)=0,1,MATCH(C15,PlayerDetails!$I:$I,0))</f>
        <v>1</v>
      </c>
      <c r="H15" s="109" t="e">
        <f>IF(LEN(D15)=0,1,MATCH(D15,PlayerDetails!$I:$I,0))</f>
        <v>#N/A</v>
      </c>
      <c r="I15" s="109" t="e">
        <f>IF(LEN(#REF!)=0,1,MATCH(#REF!,PlayerDetails!$I:$I,0))</f>
        <v>#REF!</v>
      </c>
    </row>
    <row r="16" spans="1:9" x14ac:dyDescent="0.3">
      <c r="A16" s="26" t="s">
        <v>8</v>
      </c>
      <c r="B16" s="25" t="s">
        <v>54</v>
      </c>
      <c r="C16" s="110"/>
      <c r="D16" s="125">
        <f t="shared" si="0"/>
        <v>0</v>
      </c>
      <c r="E16" s="26" t="s">
        <v>38</v>
      </c>
      <c r="G16" s="109">
        <f>IF(LEN(C16)=0,1,MATCH(C16,PlayerDetails!$I:$I,0))</f>
        <v>1</v>
      </c>
      <c r="H16" s="109" t="e">
        <f>IF(LEN(D16)=0,1,MATCH(D16,PlayerDetails!$I:$I,0))</f>
        <v>#N/A</v>
      </c>
      <c r="I16" s="109" t="e">
        <f>IF(LEN(#REF!)=0,1,MATCH(#REF!,PlayerDetails!$I:$I,0))</f>
        <v>#REF!</v>
      </c>
    </row>
    <row r="17" spans="1:9" x14ac:dyDescent="0.3">
      <c r="A17" s="26" t="s">
        <v>8</v>
      </c>
      <c r="B17" s="25" t="s">
        <v>55</v>
      </c>
      <c r="C17" s="110"/>
      <c r="D17" s="125">
        <f t="shared" si="0"/>
        <v>0</v>
      </c>
      <c r="E17" s="26" t="s">
        <v>40</v>
      </c>
      <c r="G17" s="109">
        <f>IF(LEN(C17)=0,1,MATCH(C17,PlayerDetails!$I:$I,0))</f>
        <v>1</v>
      </c>
      <c r="H17" s="109" t="e">
        <f>IF(LEN(D17)=0,1,MATCH(D17,PlayerDetails!$I:$I,0))</f>
        <v>#N/A</v>
      </c>
      <c r="I17" s="109" t="e">
        <f>IF(LEN(#REF!)=0,1,MATCH(#REF!,PlayerDetails!$I:$I,0))</f>
        <v>#REF!</v>
      </c>
    </row>
    <row r="18" spans="1:9" x14ac:dyDescent="0.3">
      <c r="A18" s="26" t="s">
        <v>8</v>
      </c>
      <c r="B18" s="25" t="s">
        <v>56</v>
      </c>
      <c r="C18" s="110"/>
      <c r="D18" s="125">
        <f t="shared" si="0"/>
        <v>0</v>
      </c>
      <c r="E18" s="26" t="s">
        <v>42</v>
      </c>
      <c r="G18" s="109">
        <f>IF(LEN(C18)=0,1,MATCH(C18,PlayerDetails!$I:$I,0))</f>
        <v>1</v>
      </c>
      <c r="H18" s="109" t="e">
        <f>IF(LEN(D18)=0,1,MATCH(D18,PlayerDetails!$I:$I,0))</f>
        <v>#N/A</v>
      </c>
      <c r="I18" s="109" t="e">
        <f>IF(LEN(#REF!)=0,1,MATCH(#REF!,PlayerDetails!$I:$I,0))</f>
        <v>#REF!</v>
      </c>
    </row>
    <row r="19" spans="1:9" x14ac:dyDescent="0.3">
      <c r="A19" s="26" t="s">
        <v>8</v>
      </c>
      <c r="B19" s="25" t="s">
        <v>57</v>
      </c>
      <c r="C19" s="110"/>
      <c r="D19" s="125">
        <f t="shared" si="0"/>
        <v>0</v>
      </c>
      <c r="E19" s="26" t="s">
        <v>44</v>
      </c>
      <c r="G19" s="109">
        <f>IF(LEN(C19)=0,1,MATCH(C19,PlayerDetails!$I:$I,0))</f>
        <v>1</v>
      </c>
      <c r="H19" s="109" t="e">
        <f>IF(LEN(D19)=0,1,MATCH(D19,PlayerDetails!$I:$I,0))</f>
        <v>#N/A</v>
      </c>
      <c r="I19" s="109" t="e">
        <f>IF(LEN(#REF!)=0,1,MATCH(#REF!,PlayerDetails!$I:$I,0))</f>
        <v>#REF!</v>
      </c>
    </row>
    <row r="20" spans="1:9" x14ac:dyDescent="0.3">
      <c r="A20" s="26" t="s">
        <v>8</v>
      </c>
      <c r="B20" s="25" t="s">
        <v>58</v>
      </c>
      <c r="C20" s="110"/>
      <c r="D20" s="125">
        <f t="shared" si="0"/>
        <v>0</v>
      </c>
      <c r="E20" s="26" t="s">
        <v>46</v>
      </c>
      <c r="G20" s="109">
        <f>IF(LEN(C20)=0,1,MATCH(C20,PlayerDetails!$I:$I,0))</f>
        <v>1</v>
      </c>
      <c r="H20" s="109" t="e">
        <f>IF(LEN(D20)=0,1,MATCH(D20,PlayerDetails!$I:$I,0))</f>
        <v>#N/A</v>
      </c>
      <c r="I20" s="109" t="e">
        <f>IF(LEN(#REF!)=0,1,MATCH(#REF!,PlayerDetails!$I:$I,0))</f>
        <v>#REF!</v>
      </c>
    </row>
    <row r="21" spans="1:9" x14ac:dyDescent="0.3">
      <c r="A21" s="26" t="s">
        <v>8</v>
      </c>
      <c r="B21" s="25" t="s">
        <v>59</v>
      </c>
      <c r="C21" s="110"/>
      <c r="D21" s="110">
        <f t="shared" si="0"/>
        <v>0</v>
      </c>
      <c r="E21" s="26" t="s">
        <v>48</v>
      </c>
      <c r="G21" s="109">
        <f>IF(LEN(C21)=0,1,MATCH(C21,PlayerDetails!$I:$I,0))</f>
        <v>1</v>
      </c>
      <c r="H21" s="109" t="e">
        <f>IF(LEN(D21)=0,1,MATCH(D21,PlayerDetails!$I:$I,0))</f>
        <v>#N/A</v>
      </c>
      <c r="I21" s="109" t="e">
        <f>IF(LEN(#REF!)=0,1,MATCH(#REF!,PlayerDetails!$I:$I,0))</f>
        <v>#REF!</v>
      </c>
    </row>
    <row r="22" spans="1:9" x14ac:dyDescent="0.3">
      <c r="A22" s="26" t="s">
        <v>8</v>
      </c>
      <c r="B22" s="25" t="s">
        <v>60</v>
      </c>
      <c r="C22" s="110"/>
      <c r="D22" s="110">
        <f t="shared" si="0"/>
        <v>0</v>
      </c>
      <c r="E22" s="26" t="s">
        <v>50</v>
      </c>
      <c r="G22" s="109">
        <f>IF(LEN(C22)=0,1,MATCH(C22,PlayerDetails!$I:$I,0))</f>
        <v>1</v>
      </c>
      <c r="H22" s="109" t="e">
        <f>IF(LEN(D22)=0,1,MATCH(D22,PlayerDetails!$I:$I,0))</f>
        <v>#N/A</v>
      </c>
      <c r="I22" s="109" t="e">
        <f>IF(LEN(#REF!)=0,1,MATCH(#REF!,PlayerDetails!$I:$I,0))</f>
        <v>#REF!</v>
      </c>
    </row>
    <row r="23" spans="1:9" x14ac:dyDescent="0.3">
      <c r="A23" s="26" t="s">
        <v>9</v>
      </c>
      <c r="B23" s="25" t="s">
        <v>61</v>
      </c>
      <c r="C23" s="110"/>
      <c r="D23" s="125">
        <f t="shared" si="0"/>
        <v>0</v>
      </c>
      <c r="E23" s="26" t="s">
        <v>32</v>
      </c>
      <c r="G23" s="109">
        <f>IF(LEN(C23)=0,1,MATCH(C23,PlayerDetails!$I:$I,0))</f>
        <v>1</v>
      </c>
      <c r="H23" s="109" t="e">
        <f>IF(LEN(D23)=0,1,MATCH(D23,PlayerDetails!$I:$I,0))</f>
        <v>#N/A</v>
      </c>
      <c r="I23" s="109" t="e">
        <f>IF(LEN(#REF!)=0,1,MATCH(#REF!,PlayerDetails!$I:$I,0))</f>
        <v>#REF!</v>
      </c>
    </row>
    <row r="24" spans="1:9" x14ac:dyDescent="0.3">
      <c r="A24" s="26" t="s">
        <v>9</v>
      </c>
      <c r="B24" s="25" t="s">
        <v>62</v>
      </c>
      <c r="C24" s="110"/>
      <c r="D24" s="125">
        <f t="shared" si="0"/>
        <v>0</v>
      </c>
      <c r="E24" s="26" t="s">
        <v>34</v>
      </c>
      <c r="G24" s="109">
        <f>IF(LEN(C24)=0,1,MATCH(C24,PlayerDetails!$I:$I,0))</f>
        <v>1</v>
      </c>
      <c r="H24" s="109" t="e">
        <f>IF(LEN(D24)=0,1,MATCH(D24,PlayerDetails!$I:$I,0))</f>
        <v>#N/A</v>
      </c>
      <c r="I24" s="109" t="e">
        <f>IF(LEN(#REF!)=0,1,MATCH(#REF!,PlayerDetails!$I:$I,0))</f>
        <v>#REF!</v>
      </c>
    </row>
    <row r="25" spans="1:9" x14ac:dyDescent="0.3">
      <c r="A25" s="26" t="s">
        <v>9</v>
      </c>
      <c r="B25" s="25" t="s">
        <v>63</v>
      </c>
      <c r="C25" s="110"/>
      <c r="D25" s="125">
        <f t="shared" si="0"/>
        <v>0</v>
      </c>
      <c r="E25" s="26" t="s">
        <v>36</v>
      </c>
      <c r="G25" s="109">
        <f>IF(LEN(C25)=0,1,MATCH(C25,PlayerDetails!$I:$I,0))</f>
        <v>1</v>
      </c>
      <c r="H25" s="109" t="e">
        <f>IF(LEN(D25)=0,1,MATCH(D25,PlayerDetails!$I:$I,0))</f>
        <v>#N/A</v>
      </c>
      <c r="I25" s="109" t="e">
        <f>IF(LEN(#REF!)=0,1,MATCH(#REF!,PlayerDetails!$I:$I,0))</f>
        <v>#REF!</v>
      </c>
    </row>
    <row r="26" spans="1:9" x14ac:dyDescent="0.3">
      <c r="A26" s="26" t="s">
        <v>9</v>
      </c>
      <c r="B26" s="25" t="s">
        <v>64</v>
      </c>
      <c r="C26" s="110"/>
      <c r="D26" s="125">
        <f t="shared" si="0"/>
        <v>0</v>
      </c>
      <c r="E26" s="26" t="s">
        <v>38</v>
      </c>
      <c r="G26" s="109">
        <f>IF(LEN(C26)=0,1,MATCH(C26,PlayerDetails!$I:$I,0))</f>
        <v>1</v>
      </c>
      <c r="H26" s="109" t="e">
        <f>IF(LEN(D26)=0,1,MATCH(D26,PlayerDetails!$I:$I,0))</f>
        <v>#N/A</v>
      </c>
      <c r="I26" s="109" t="e">
        <f>IF(LEN(#REF!)=0,1,MATCH(#REF!,PlayerDetails!$I:$I,0))</f>
        <v>#REF!</v>
      </c>
    </row>
    <row r="27" spans="1:9" x14ac:dyDescent="0.3">
      <c r="A27" s="26" t="s">
        <v>9</v>
      </c>
      <c r="B27" s="25" t="s">
        <v>65</v>
      </c>
      <c r="C27" s="110"/>
      <c r="D27" s="125">
        <f t="shared" si="0"/>
        <v>0</v>
      </c>
      <c r="E27" s="26" t="s">
        <v>40</v>
      </c>
      <c r="G27" s="109">
        <f>IF(LEN(C27)=0,1,MATCH(C27,PlayerDetails!$I:$I,0))</f>
        <v>1</v>
      </c>
      <c r="H27" s="109" t="e">
        <f>IF(LEN(D27)=0,1,MATCH(D27,PlayerDetails!$I:$I,0))</f>
        <v>#N/A</v>
      </c>
      <c r="I27" s="109" t="e">
        <f>IF(LEN(#REF!)=0,1,MATCH(#REF!,PlayerDetails!$I:$I,0))</f>
        <v>#REF!</v>
      </c>
    </row>
    <row r="28" spans="1:9" x14ac:dyDescent="0.3">
      <c r="A28" s="26" t="s">
        <v>9</v>
      </c>
      <c r="B28" s="25" t="s">
        <v>66</v>
      </c>
      <c r="C28" s="110"/>
      <c r="D28" s="125">
        <f t="shared" si="0"/>
        <v>0</v>
      </c>
      <c r="E28" s="26" t="s">
        <v>42</v>
      </c>
      <c r="G28" s="109">
        <f>IF(LEN(C28)=0,1,MATCH(C28,PlayerDetails!$I:$I,0))</f>
        <v>1</v>
      </c>
      <c r="H28" s="109" t="e">
        <f>IF(LEN(D28)=0,1,MATCH(D28,PlayerDetails!$I:$I,0))</f>
        <v>#N/A</v>
      </c>
      <c r="I28" s="109" t="e">
        <f>IF(LEN(#REF!)=0,1,MATCH(#REF!,PlayerDetails!$I:$I,0))</f>
        <v>#REF!</v>
      </c>
    </row>
    <row r="29" spans="1:9" x14ac:dyDescent="0.3">
      <c r="A29" s="26" t="s">
        <v>9</v>
      </c>
      <c r="B29" s="25" t="s">
        <v>67</v>
      </c>
      <c r="C29" s="110"/>
      <c r="D29" s="125">
        <f t="shared" si="0"/>
        <v>0</v>
      </c>
      <c r="E29" s="26" t="s">
        <v>44</v>
      </c>
      <c r="G29" s="109">
        <f>IF(LEN(C29)=0,1,MATCH(C29,PlayerDetails!$I:$I,0))</f>
        <v>1</v>
      </c>
      <c r="H29" s="109" t="e">
        <f>IF(LEN(D29)=0,1,MATCH(D29,PlayerDetails!$I:$I,0))</f>
        <v>#N/A</v>
      </c>
      <c r="I29" s="109" t="e">
        <f>IF(LEN(#REF!)=0,1,MATCH(#REF!,PlayerDetails!$I:$I,0))</f>
        <v>#REF!</v>
      </c>
    </row>
    <row r="30" spans="1:9" x14ac:dyDescent="0.3">
      <c r="A30" s="26" t="s">
        <v>9</v>
      </c>
      <c r="B30" s="25" t="s">
        <v>68</v>
      </c>
      <c r="C30" s="110"/>
      <c r="D30" s="125">
        <f t="shared" si="0"/>
        <v>0</v>
      </c>
      <c r="E30" s="26" t="s">
        <v>46</v>
      </c>
      <c r="G30" s="109">
        <f>IF(LEN(C30)=0,1,MATCH(C30,PlayerDetails!$I:$I,0))</f>
        <v>1</v>
      </c>
      <c r="H30" s="109" t="e">
        <f>IF(LEN(D30)=0,1,MATCH(D30,PlayerDetails!$I:$I,0))</f>
        <v>#N/A</v>
      </c>
      <c r="I30" s="109" t="e">
        <f>IF(LEN(#REF!)=0,1,MATCH(#REF!,PlayerDetails!$I:$I,0))</f>
        <v>#REF!</v>
      </c>
    </row>
    <row r="31" spans="1:9" x14ac:dyDescent="0.3">
      <c r="A31" s="26" t="s">
        <v>9</v>
      </c>
      <c r="B31" s="25" t="s">
        <v>69</v>
      </c>
      <c r="C31" s="110"/>
      <c r="D31" s="110">
        <f t="shared" ref="D31:D56" si="2">C31</f>
        <v>0</v>
      </c>
      <c r="E31" s="26" t="s">
        <v>48</v>
      </c>
      <c r="G31" s="109">
        <f>IF(LEN(C31)=0,1,MATCH(C31,PlayerDetails!$I:$I,0))</f>
        <v>1</v>
      </c>
      <c r="H31" s="109" t="e">
        <f>IF(LEN(D31)=0,1,MATCH(D31,PlayerDetails!$I:$I,0))</f>
        <v>#N/A</v>
      </c>
      <c r="I31" s="109" t="e">
        <f>IF(LEN(#REF!)=0,1,MATCH(#REF!,PlayerDetails!$I:$I,0))</f>
        <v>#REF!</v>
      </c>
    </row>
    <row r="32" spans="1:9" x14ac:dyDescent="0.3">
      <c r="A32" s="26" t="s">
        <v>9</v>
      </c>
      <c r="B32" s="25" t="s">
        <v>70</v>
      </c>
      <c r="C32" s="110"/>
      <c r="D32" s="110">
        <f t="shared" si="2"/>
        <v>0</v>
      </c>
      <c r="E32" s="26" t="s">
        <v>50</v>
      </c>
      <c r="G32" s="109">
        <f>IF(LEN(C32)=0,1,MATCH(C32,PlayerDetails!$I:$I,0))</f>
        <v>1</v>
      </c>
      <c r="H32" s="109" t="e">
        <f>IF(LEN(D32)=0,1,MATCH(D32,PlayerDetails!$I:$I,0))</f>
        <v>#N/A</v>
      </c>
      <c r="I32" s="109" t="e">
        <f>IF(LEN(#REF!)=0,1,MATCH(#REF!,PlayerDetails!$I:$I,0))</f>
        <v>#REF!</v>
      </c>
    </row>
    <row r="33" spans="1:9" x14ac:dyDescent="0.3">
      <c r="A33" s="26" t="s">
        <v>10</v>
      </c>
      <c r="B33" s="25" t="s">
        <v>71</v>
      </c>
      <c r="C33" s="110"/>
      <c r="D33" s="125">
        <f t="shared" si="2"/>
        <v>0</v>
      </c>
      <c r="E33" s="26" t="s">
        <v>32</v>
      </c>
      <c r="G33" s="109">
        <f>IF(LEN(C33)=0,1,MATCH(C33,PlayerDetails!$I:$I,0))</f>
        <v>1</v>
      </c>
      <c r="H33" s="109" t="e">
        <f>IF(LEN(D33)=0,1,MATCH(D33,PlayerDetails!$I:$I,0))</f>
        <v>#N/A</v>
      </c>
      <c r="I33" s="109" t="e">
        <f>IF(LEN(#REF!)=0,1,MATCH(#REF!,PlayerDetails!$I:$I,0))</f>
        <v>#REF!</v>
      </c>
    </row>
    <row r="34" spans="1:9" x14ac:dyDescent="0.3">
      <c r="A34" s="26" t="s">
        <v>10</v>
      </c>
      <c r="B34" s="25" t="s">
        <v>72</v>
      </c>
      <c r="C34" s="110"/>
      <c r="D34" s="125">
        <f t="shared" si="2"/>
        <v>0</v>
      </c>
      <c r="E34" s="26" t="s">
        <v>34</v>
      </c>
      <c r="G34" s="109">
        <f>IF(LEN(C34)=0,1,MATCH(C34,PlayerDetails!$I:$I,0))</f>
        <v>1</v>
      </c>
      <c r="H34" s="109" t="e">
        <f>IF(LEN(D34)=0,1,MATCH(D34,PlayerDetails!$I:$I,0))</f>
        <v>#N/A</v>
      </c>
      <c r="I34" s="109" t="e">
        <f>IF(LEN(#REF!)=0,1,MATCH(#REF!,PlayerDetails!$I:$I,0))</f>
        <v>#REF!</v>
      </c>
    </row>
    <row r="35" spans="1:9" x14ac:dyDescent="0.3">
      <c r="A35" s="26" t="s">
        <v>10</v>
      </c>
      <c r="B35" s="25" t="s">
        <v>73</v>
      </c>
      <c r="C35" s="110"/>
      <c r="D35" s="125">
        <f t="shared" si="2"/>
        <v>0</v>
      </c>
      <c r="E35" s="26" t="s">
        <v>36</v>
      </c>
      <c r="G35" s="109">
        <f>IF(LEN(C35)=0,1,MATCH(C35,PlayerDetails!$I:$I,0))</f>
        <v>1</v>
      </c>
      <c r="H35" s="109" t="e">
        <f>IF(LEN(D35)=0,1,MATCH(D35,PlayerDetails!$I:$I,0))</f>
        <v>#N/A</v>
      </c>
      <c r="I35" s="109" t="e">
        <f>IF(LEN(#REF!)=0,1,MATCH(#REF!,PlayerDetails!$I:$I,0))</f>
        <v>#REF!</v>
      </c>
    </row>
    <row r="36" spans="1:9" x14ac:dyDescent="0.3">
      <c r="A36" s="26" t="s">
        <v>10</v>
      </c>
      <c r="B36" s="25" t="s">
        <v>74</v>
      </c>
      <c r="C36" s="110"/>
      <c r="D36" s="125">
        <f t="shared" si="2"/>
        <v>0</v>
      </c>
      <c r="E36" s="26" t="s">
        <v>38</v>
      </c>
      <c r="G36" s="109">
        <f>IF(LEN(C36)=0,1,MATCH(C36,PlayerDetails!$I:$I,0))</f>
        <v>1</v>
      </c>
      <c r="H36" s="109" t="e">
        <f>IF(LEN(D36)=0,1,MATCH(D36,PlayerDetails!$I:$I,0))</f>
        <v>#N/A</v>
      </c>
      <c r="I36" s="109" t="e">
        <f>IF(LEN(#REF!)=0,1,MATCH(#REF!,PlayerDetails!$I:$I,0))</f>
        <v>#REF!</v>
      </c>
    </row>
    <row r="37" spans="1:9" x14ac:dyDescent="0.3">
      <c r="A37" s="26" t="s">
        <v>10</v>
      </c>
      <c r="B37" s="25" t="s">
        <v>75</v>
      </c>
      <c r="C37" s="110"/>
      <c r="D37" s="125">
        <f t="shared" si="2"/>
        <v>0</v>
      </c>
      <c r="E37" s="26" t="s">
        <v>40</v>
      </c>
      <c r="G37" s="109">
        <f>IF(LEN(C37)=0,1,MATCH(C37,PlayerDetails!$I:$I,0))</f>
        <v>1</v>
      </c>
      <c r="H37" s="109" t="e">
        <f>IF(LEN(D37)=0,1,MATCH(D37,PlayerDetails!$I:$I,0))</f>
        <v>#N/A</v>
      </c>
      <c r="I37" s="109" t="e">
        <f>IF(LEN(#REF!)=0,1,MATCH(#REF!,PlayerDetails!$I:$I,0))</f>
        <v>#REF!</v>
      </c>
    </row>
    <row r="38" spans="1:9" x14ac:dyDescent="0.3">
      <c r="A38" s="26" t="s">
        <v>10</v>
      </c>
      <c r="B38" s="25" t="s">
        <v>76</v>
      </c>
      <c r="C38" s="110"/>
      <c r="D38" s="125">
        <f t="shared" si="2"/>
        <v>0</v>
      </c>
      <c r="E38" s="26" t="s">
        <v>42</v>
      </c>
      <c r="G38" s="109">
        <f>IF(LEN(C38)=0,1,MATCH(C38,PlayerDetails!$I:$I,0))</f>
        <v>1</v>
      </c>
      <c r="H38" s="109" t="e">
        <f>IF(LEN(D38)=0,1,MATCH(D38,PlayerDetails!$I:$I,0))</f>
        <v>#N/A</v>
      </c>
      <c r="I38" s="109" t="e">
        <f>IF(LEN(#REF!)=0,1,MATCH(#REF!,PlayerDetails!$I:$I,0))</f>
        <v>#REF!</v>
      </c>
    </row>
    <row r="39" spans="1:9" x14ac:dyDescent="0.3">
      <c r="A39" s="26" t="s">
        <v>10</v>
      </c>
      <c r="B39" s="25" t="s">
        <v>77</v>
      </c>
      <c r="C39" s="110"/>
      <c r="D39" s="125">
        <f t="shared" si="2"/>
        <v>0</v>
      </c>
      <c r="E39" s="26" t="s">
        <v>44</v>
      </c>
      <c r="G39" s="109">
        <f>IF(LEN(C39)=0,1,MATCH(C39,PlayerDetails!$I:$I,0))</f>
        <v>1</v>
      </c>
      <c r="H39" s="109" t="e">
        <f>IF(LEN(D39)=0,1,MATCH(D39,PlayerDetails!$I:$I,0))</f>
        <v>#N/A</v>
      </c>
      <c r="I39" s="109" t="e">
        <f>IF(LEN(#REF!)=0,1,MATCH(#REF!,PlayerDetails!$I:$I,0))</f>
        <v>#REF!</v>
      </c>
    </row>
    <row r="40" spans="1:9" x14ac:dyDescent="0.3">
      <c r="A40" s="26" t="s">
        <v>10</v>
      </c>
      <c r="B40" s="25" t="s">
        <v>78</v>
      </c>
      <c r="C40" s="110"/>
      <c r="D40" s="125">
        <f t="shared" si="2"/>
        <v>0</v>
      </c>
      <c r="E40" s="26" t="s">
        <v>46</v>
      </c>
      <c r="G40" s="109">
        <f>IF(LEN(C40)=0,1,MATCH(C40,PlayerDetails!$I:$I,0))</f>
        <v>1</v>
      </c>
      <c r="H40" s="109" t="e">
        <f>IF(LEN(D40)=0,1,MATCH(D40,PlayerDetails!$I:$I,0))</f>
        <v>#N/A</v>
      </c>
      <c r="I40" s="109" t="e">
        <f>IF(LEN(#REF!)=0,1,MATCH(#REF!,PlayerDetails!$I:$I,0))</f>
        <v>#REF!</v>
      </c>
    </row>
    <row r="41" spans="1:9" x14ac:dyDescent="0.3">
      <c r="A41" s="26" t="s">
        <v>10</v>
      </c>
      <c r="B41" s="25" t="s">
        <v>79</v>
      </c>
      <c r="C41" s="110"/>
      <c r="D41" s="110">
        <f t="shared" si="2"/>
        <v>0</v>
      </c>
      <c r="E41" s="26" t="s">
        <v>48</v>
      </c>
      <c r="G41" s="109">
        <f>IF(LEN(C41)=0,1,MATCH(C41,PlayerDetails!$I:$I,0))</f>
        <v>1</v>
      </c>
      <c r="H41" s="109" t="e">
        <f>IF(LEN(D41)=0,1,MATCH(D41,PlayerDetails!$I:$I,0))</f>
        <v>#N/A</v>
      </c>
      <c r="I41" s="109" t="e">
        <f>IF(LEN(#REF!)=0,1,MATCH(#REF!,PlayerDetails!$I:$I,0))</f>
        <v>#REF!</v>
      </c>
    </row>
    <row r="42" spans="1:9" x14ac:dyDescent="0.3">
      <c r="A42" s="26" t="s">
        <v>10</v>
      </c>
      <c r="B42" s="25" t="s">
        <v>80</v>
      </c>
      <c r="C42" s="110"/>
      <c r="D42" s="110">
        <f t="shared" si="2"/>
        <v>0</v>
      </c>
      <c r="E42" s="26" t="s">
        <v>50</v>
      </c>
      <c r="G42" s="109">
        <f>IF(LEN(C42)=0,1,MATCH(C42,PlayerDetails!$I:$I,0))</f>
        <v>1</v>
      </c>
      <c r="H42" s="109" t="e">
        <f>IF(LEN(D42)=0,1,MATCH(D42,PlayerDetails!$I:$I,0))</f>
        <v>#N/A</v>
      </c>
      <c r="I42" s="109" t="e">
        <f>IF(LEN(#REF!)=0,1,MATCH(#REF!,PlayerDetails!$I:$I,0))</f>
        <v>#REF!</v>
      </c>
    </row>
    <row r="43" spans="1:9" x14ac:dyDescent="0.3">
      <c r="A43" s="26" t="s">
        <v>11</v>
      </c>
      <c r="B43" s="25" t="s">
        <v>81</v>
      </c>
      <c r="C43" s="110"/>
      <c r="D43" s="125">
        <f t="shared" si="2"/>
        <v>0</v>
      </c>
      <c r="E43" s="26" t="s">
        <v>32</v>
      </c>
      <c r="G43" s="109">
        <f>IF(LEN(C43)=0,1,MATCH(C43,PlayerDetails!$I:$I,0))</f>
        <v>1</v>
      </c>
      <c r="H43" s="109" t="e">
        <f>IF(LEN(D43)=0,1,MATCH(D43,PlayerDetails!$I:$I,0))</f>
        <v>#N/A</v>
      </c>
      <c r="I43" s="109" t="e">
        <f>IF(LEN(#REF!)=0,1,MATCH(#REF!,PlayerDetails!$I:$I,0))</f>
        <v>#REF!</v>
      </c>
    </row>
    <row r="44" spans="1:9" x14ac:dyDescent="0.3">
      <c r="A44" s="26" t="s">
        <v>11</v>
      </c>
      <c r="B44" s="25" t="s">
        <v>82</v>
      </c>
      <c r="C44" s="110"/>
      <c r="D44" s="125">
        <f t="shared" si="2"/>
        <v>0</v>
      </c>
      <c r="E44" s="26" t="s">
        <v>34</v>
      </c>
      <c r="G44" s="109">
        <f>IF(LEN(C44)=0,1,MATCH(C44,PlayerDetails!$I:$I,0))</f>
        <v>1</v>
      </c>
      <c r="H44" s="109" t="e">
        <f>IF(LEN(D44)=0,1,MATCH(D44,PlayerDetails!$I:$I,0))</f>
        <v>#N/A</v>
      </c>
      <c r="I44" s="109" t="e">
        <f>IF(LEN(#REF!)=0,1,MATCH(#REF!,PlayerDetails!$I:$I,0))</f>
        <v>#REF!</v>
      </c>
    </row>
    <row r="45" spans="1:9" x14ac:dyDescent="0.3">
      <c r="A45" s="26" t="s">
        <v>11</v>
      </c>
      <c r="B45" s="25" t="s">
        <v>83</v>
      </c>
      <c r="C45" s="110"/>
      <c r="D45" s="125">
        <f t="shared" si="2"/>
        <v>0</v>
      </c>
      <c r="E45" s="26" t="s">
        <v>36</v>
      </c>
      <c r="G45" s="109">
        <f>IF(LEN(C45)=0,1,MATCH(C45,PlayerDetails!$I:$I,0))</f>
        <v>1</v>
      </c>
      <c r="H45" s="109" t="e">
        <f>IF(LEN(D45)=0,1,MATCH(D45,PlayerDetails!$I:$I,0))</f>
        <v>#N/A</v>
      </c>
      <c r="I45" s="109" t="e">
        <f>IF(LEN(#REF!)=0,1,MATCH(#REF!,PlayerDetails!$I:$I,0))</f>
        <v>#REF!</v>
      </c>
    </row>
    <row r="46" spans="1:9" x14ac:dyDescent="0.3">
      <c r="A46" s="26" t="s">
        <v>11</v>
      </c>
      <c r="B46" s="25" t="s">
        <v>84</v>
      </c>
      <c r="C46" s="110"/>
      <c r="D46" s="125">
        <f t="shared" si="2"/>
        <v>0</v>
      </c>
      <c r="E46" s="26" t="s">
        <v>38</v>
      </c>
      <c r="G46" s="109">
        <f>IF(LEN(C46)=0,1,MATCH(C46,PlayerDetails!$I:$I,0))</f>
        <v>1</v>
      </c>
      <c r="H46" s="109" t="e">
        <f>IF(LEN(D46)=0,1,MATCH(D46,PlayerDetails!$I:$I,0))</f>
        <v>#N/A</v>
      </c>
      <c r="I46" s="109" t="e">
        <f>IF(LEN(#REF!)=0,1,MATCH(#REF!,PlayerDetails!$I:$I,0))</f>
        <v>#REF!</v>
      </c>
    </row>
    <row r="47" spans="1:9" x14ac:dyDescent="0.3">
      <c r="A47" s="26" t="s">
        <v>11</v>
      </c>
      <c r="B47" s="25" t="s">
        <v>85</v>
      </c>
      <c r="C47" s="110"/>
      <c r="D47" s="125">
        <f t="shared" si="2"/>
        <v>0</v>
      </c>
      <c r="E47" s="26" t="s">
        <v>40</v>
      </c>
      <c r="G47" s="109">
        <f>IF(LEN(C47)=0,1,MATCH(C47,PlayerDetails!$I:$I,0))</f>
        <v>1</v>
      </c>
      <c r="H47" s="109" t="e">
        <f>IF(LEN(D47)=0,1,MATCH(D47,PlayerDetails!$I:$I,0))</f>
        <v>#N/A</v>
      </c>
      <c r="I47" s="109" t="e">
        <f>IF(LEN(#REF!)=0,1,MATCH(#REF!,PlayerDetails!$I:$I,0))</f>
        <v>#REF!</v>
      </c>
    </row>
    <row r="48" spans="1:9" x14ac:dyDescent="0.3">
      <c r="A48" s="26" t="s">
        <v>11</v>
      </c>
      <c r="B48" s="25" t="s">
        <v>86</v>
      </c>
      <c r="C48" s="110"/>
      <c r="D48" s="125">
        <f t="shared" si="2"/>
        <v>0</v>
      </c>
      <c r="E48" s="26" t="s">
        <v>42</v>
      </c>
      <c r="G48" s="109">
        <f>IF(LEN(C48)=0,1,MATCH(C48,PlayerDetails!$I:$I,0))</f>
        <v>1</v>
      </c>
      <c r="H48" s="109" t="e">
        <f>IF(LEN(D48)=0,1,MATCH(D48,PlayerDetails!$I:$I,0))</f>
        <v>#N/A</v>
      </c>
      <c r="I48" s="109" t="e">
        <f>IF(LEN(#REF!)=0,1,MATCH(#REF!,PlayerDetails!$I:$I,0))</f>
        <v>#REF!</v>
      </c>
    </row>
    <row r="49" spans="1:9" x14ac:dyDescent="0.3">
      <c r="A49" s="26" t="s">
        <v>11</v>
      </c>
      <c r="B49" s="25" t="s">
        <v>87</v>
      </c>
      <c r="C49" s="110"/>
      <c r="D49" s="125">
        <f t="shared" si="2"/>
        <v>0</v>
      </c>
      <c r="E49" s="26" t="s">
        <v>44</v>
      </c>
      <c r="G49" s="109">
        <f>IF(LEN(C49)=0,1,MATCH(C49,PlayerDetails!$I:$I,0))</f>
        <v>1</v>
      </c>
      <c r="H49" s="109" t="e">
        <f>IF(LEN(D49)=0,1,MATCH(D49,PlayerDetails!$I:$I,0))</f>
        <v>#N/A</v>
      </c>
      <c r="I49" s="109" t="e">
        <f>IF(LEN(#REF!)=0,1,MATCH(#REF!,PlayerDetails!$I:$I,0))</f>
        <v>#REF!</v>
      </c>
    </row>
    <row r="50" spans="1:9" x14ac:dyDescent="0.3">
      <c r="A50" s="26" t="s">
        <v>11</v>
      </c>
      <c r="B50" s="25" t="s">
        <v>88</v>
      </c>
      <c r="C50" s="110"/>
      <c r="D50" s="125">
        <f t="shared" si="2"/>
        <v>0</v>
      </c>
      <c r="E50" s="26" t="s">
        <v>46</v>
      </c>
      <c r="G50" s="109">
        <f>IF(LEN(C50)=0,1,MATCH(C50,PlayerDetails!$I:$I,0))</f>
        <v>1</v>
      </c>
      <c r="H50" s="109" t="e">
        <f>IF(LEN(D50)=0,1,MATCH(D50,PlayerDetails!$I:$I,0))</f>
        <v>#N/A</v>
      </c>
      <c r="I50" s="109" t="e">
        <f>IF(LEN(#REF!)=0,1,MATCH(#REF!,PlayerDetails!$I:$I,0))</f>
        <v>#REF!</v>
      </c>
    </row>
    <row r="51" spans="1:9" x14ac:dyDescent="0.3">
      <c r="A51" s="26" t="s">
        <v>11</v>
      </c>
      <c r="B51" s="25" t="s">
        <v>89</v>
      </c>
      <c r="C51" s="110"/>
      <c r="D51" s="110">
        <f t="shared" si="2"/>
        <v>0</v>
      </c>
      <c r="E51" s="26" t="s">
        <v>48</v>
      </c>
      <c r="G51" s="109">
        <f>IF(LEN(C51)=0,1,MATCH(C51,PlayerDetails!$I:$I,0))</f>
        <v>1</v>
      </c>
      <c r="H51" s="109" t="e">
        <f>IF(LEN(D51)=0,1,MATCH(D51,PlayerDetails!$I:$I,0))</f>
        <v>#N/A</v>
      </c>
      <c r="I51" s="109" t="e">
        <f>IF(LEN(#REF!)=0,1,MATCH(#REF!,PlayerDetails!$I:$I,0))</f>
        <v>#REF!</v>
      </c>
    </row>
    <row r="52" spans="1:9" x14ac:dyDescent="0.3">
      <c r="A52" s="26" t="s">
        <v>11</v>
      </c>
      <c r="B52" s="25" t="s">
        <v>90</v>
      </c>
      <c r="C52" s="110"/>
      <c r="D52" s="110">
        <f t="shared" si="2"/>
        <v>0</v>
      </c>
      <c r="E52" s="26" t="s">
        <v>50</v>
      </c>
      <c r="G52" s="109">
        <f>IF(LEN(C52)=0,1,MATCH(C52,PlayerDetails!$I:$I,0))</f>
        <v>1</v>
      </c>
      <c r="H52" s="109" t="e">
        <f>IF(LEN(D52)=0,1,MATCH(D52,PlayerDetails!$I:$I,0))</f>
        <v>#N/A</v>
      </c>
      <c r="I52" s="109" t="e">
        <f>IF(LEN(#REF!)=0,1,MATCH(#REF!,PlayerDetails!$I:$I,0))</f>
        <v>#REF!</v>
      </c>
    </row>
    <row r="53" spans="1:9" x14ac:dyDescent="0.3">
      <c r="A53" s="26" t="s">
        <v>12</v>
      </c>
      <c r="B53" s="25" t="s">
        <v>91</v>
      </c>
      <c r="C53" s="110"/>
      <c r="D53" s="125">
        <f t="shared" si="2"/>
        <v>0</v>
      </c>
      <c r="E53" s="26" t="s">
        <v>32</v>
      </c>
      <c r="G53" s="109">
        <f>IF(LEN(C53)=0,1,MATCH(C53,PlayerDetails!$I:$I,0))</f>
        <v>1</v>
      </c>
      <c r="H53" s="109" t="e">
        <f>IF(LEN(D53)=0,1,MATCH(D53,PlayerDetails!$I:$I,0))</f>
        <v>#N/A</v>
      </c>
      <c r="I53" s="109" t="e">
        <f>IF(LEN(#REF!)=0,1,MATCH(#REF!,PlayerDetails!$I:$I,0))</f>
        <v>#REF!</v>
      </c>
    </row>
    <row r="54" spans="1:9" x14ac:dyDescent="0.3">
      <c r="A54" s="26" t="s">
        <v>12</v>
      </c>
      <c r="B54" s="25" t="s">
        <v>92</v>
      </c>
      <c r="C54" s="110"/>
      <c r="D54" s="125">
        <f t="shared" si="2"/>
        <v>0</v>
      </c>
      <c r="E54" s="26" t="s">
        <v>34</v>
      </c>
      <c r="G54" s="109">
        <f>IF(LEN(C54)=0,1,MATCH(C54,PlayerDetails!$I:$I,0))</f>
        <v>1</v>
      </c>
      <c r="H54" s="109" t="e">
        <f>IF(LEN(D54)=0,1,MATCH(D54,PlayerDetails!$I:$I,0))</f>
        <v>#N/A</v>
      </c>
      <c r="I54" s="109" t="e">
        <f>IF(LEN(#REF!)=0,1,MATCH(#REF!,PlayerDetails!$I:$I,0))</f>
        <v>#REF!</v>
      </c>
    </row>
    <row r="55" spans="1:9" x14ac:dyDescent="0.3">
      <c r="A55" s="26" t="s">
        <v>12</v>
      </c>
      <c r="B55" s="25" t="s">
        <v>93</v>
      </c>
      <c r="C55" s="110"/>
      <c r="D55" s="125">
        <f t="shared" si="2"/>
        <v>0</v>
      </c>
      <c r="E55" s="26" t="s">
        <v>36</v>
      </c>
      <c r="G55" s="109">
        <f>IF(LEN(C55)=0,1,MATCH(C55,PlayerDetails!$I:$I,0))</f>
        <v>1</v>
      </c>
      <c r="H55" s="109" t="e">
        <f>IF(LEN(D55)=0,1,MATCH(D55,PlayerDetails!$I:$I,0))</f>
        <v>#N/A</v>
      </c>
      <c r="I55" s="109" t="e">
        <f>IF(LEN(#REF!)=0,1,MATCH(#REF!,PlayerDetails!$I:$I,0))</f>
        <v>#REF!</v>
      </c>
    </row>
    <row r="56" spans="1:9" x14ac:dyDescent="0.3">
      <c r="A56" s="26" t="s">
        <v>12</v>
      </c>
      <c r="B56" s="25" t="s">
        <v>94</v>
      </c>
      <c r="C56" s="110"/>
      <c r="D56" s="125">
        <f t="shared" si="2"/>
        <v>0</v>
      </c>
      <c r="E56" s="26" t="s">
        <v>38</v>
      </c>
      <c r="G56" s="109">
        <f>IF(LEN(C56)=0,1,MATCH(C56,PlayerDetails!$I:$I,0))</f>
        <v>1</v>
      </c>
      <c r="H56" s="109" t="e">
        <f>IF(LEN(D56)=0,1,MATCH(D56,PlayerDetails!$I:$I,0))</f>
        <v>#N/A</v>
      </c>
      <c r="I56" s="109" t="e">
        <f>IF(LEN(#REF!)=0,1,MATCH(#REF!,PlayerDetails!$I:$I,0))</f>
        <v>#REF!</v>
      </c>
    </row>
    <row r="57" spans="1:9" x14ac:dyDescent="0.3">
      <c r="A57" s="26" t="s">
        <v>12</v>
      </c>
      <c r="B57" s="25" t="s">
        <v>95</v>
      </c>
      <c r="C57" s="110"/>
      <c r="D57" s="125">
        <f t="shared" ref="D57:D82" si="3">C57</f>
        <v>0</v>
      </c>
      <c r="E57" s="26" t="s">
        <v>40</v>
      </c>
      <c r="G57" s="109">
        <f>IF(LEN(C57)=0,1,MATCH(C57,PlayerDetails!$I:$I,0))</f>
        <v>1</v>
      </c>
      <c r="H57" s="109" t="e">
        <f>IF(LEN(D57)=0,1,MATCH(D57,PlayerDetails!$I:$I,0))</f>
        <v>#N/A</v>
      </c>
      <c r="I57" s="109" t="e">
        <f>IF(LEN(#REF!)=0,1,MATCH(#REF!,PlayerDetails!$I:$I,0))</f>
        <v>#REF!</v>
      </c>
    </row>
    <row r="58" spans="1:9" x14ac:dyDescent="0.3">
      <c r="A58" s="26" t="s">
        <v>12</v>
      </c>
      <c r="B58" s="25" t="s">
        <v>96</v>
      </c>
      <c r="C58" s="110"/>
      <c r="D58" s="125">
        <f t="shared" si="3"/>
        <v>0</v>
      </c>
      <c r="E58" s="26" t="s">
        <v>42</v>
      </c>
      <c r="G58" s="109">
        <f>IF(LEN(C58)=0,1,MATCH(C58,PlayerDetails!$I:$I,0))</f>
        <v>1</v>
      </c>
      <c r="H58" s="109" t="e">
        <f>IF(LEN(D58)=0,1,MATCH(D58,PlayerDetails!$I:$I,0))</f>
        <v>#N/A</v>
      </c>
      <c r="I58" s="109" t="e">
        <f>IF(LEN(#REF!)=0,1,MATCH(#REF!,PlayerDetails!$I:$I,0))</f>
        <v>#REF!</v>
      </c>
    </row>
    <row r="59" spans="1:9" x14ac:dyDescent="0.3">
      <c r="A59" s="26" t="s">
        <v>12</v>
      </c>
      <c r="B59" s="25" t="s">
        <v>97</v>
      </c>
      <c r="C59" s="110"/>
      <c r="D59" s="125">
        <f t="shared" si="3"/>
        <v>0</v>
      </c>
      <c r="E59" s="26" t="s">
        <v>44</v>
      </c>
      <c r="G59" s="109">
        <f>IF(LEN(C59)=0,1,MATCH(C59,PlayerDetails!$I:$I,0))</f>
        <v>1</v>
      </c>
      <c r="H59" s="109" t="e">
        <f>IF(LEN(D59)=0,1,MATCH(D59,PlayerDetails!$I:$I,0))</f>
        <v>#N/A</v>
      </c>
      <c r="I59" s="109" t="e">
        <f>IF(LEN(#REF!)=0,1,MATCH(#REF!,PlayerDetails!$I:$I,0))</f>
        <v>#REF!</v>
      </c>
    </row>
    <row r="60" spans="1:9" x14ac:dyDescent="0.3">
      <c r="A60" s="26" t="s">
        <v>12</v>
      </c>
      <c r="B60" s="25" t="s">
        <v>98</v>
      </c>
      <c r="C60" s="110"/>
      <c r="D60" s="125">
        <f t="shared" si="3"/>
        <v>0</v>
      </c>
      <c r="E60" s="26" t="s">
        <v>46</v>
      </c>
      <c r="G60" s="109">
        <f>IF(LEN(C60)=0,1,MATCH(C60,PlayerDetails!$I:$I,0))</f>
        <v>1</v>
      </c>
      <c r="H60" s="109" t="e">
        <f>IF(LEN(D60)=0,1,MATCH(D60,PlayerDetails!$I:$I,0))</f>
        <v>#N/A</v>
      </c>
      <c r="I60" s="109" t="e">
        <f>IF(LEN(#REF!)=0,1,MATCH(#REF!,PlayerDetails!$I:$I,0))</f>
        <v>#REF!</v>
      </c>
    </row>
    <row r="61" spans="1:9" x14ac:dyDescent="0.3">
      <c r="A61" s="26" t="s">
        <v>12</v>
      </c>
      <c r="B61" s="25" t="s">
        <v>99</v>
      </c>
      <c r="C61" s="110"/>
      <c r="D61" s="110">
        <f t="shared" si="3"/>
        <v>0</v>
      </c>
      <c r="E61" s="26" t="s">
        <v>48</v>
      </c>
      <c r="G61" s="109">
        <f>IF(LEN(C61)=0,1,MATCH(C61,PlayerDetails!$I:$I,0))</f>
        <v>1</v>
      </c>
      <c r="H61" s="109" t="e">
        <f>IF(LEN(D61)=0,1,MATCH(D61,PlayerDetails!$I:$I,0))</f>
        <v>#N/A</v>
      </c>
      <c r="I61" s="109" t="e">
        <f>IF(LEN(#REF!)=0,1,MATCH(#REF!,PlayerDetails!$I:$I,0))</f>
        <v>#REF!</v>
      </c>
    </row>
    <row r="62" spans="1:9" x14ac:dyDescent="0.3">
      <c r="A62" s="26" t="s">
        <v>12</v>
      </c>
      <c r="B62" s="25" t="s">
        <v>100</v>
      </c>
      <c r="C62" s="110"/>
      <c r="D62" s="110">
        <f t="shared" si="3"/>
        <v>0</v>
      </c>
      <c r="E62" s="26" t="s">
        <v>50</v>
      </c>
      <c r="G62" s="109">
        <f>IF(LEN(C62)=0,1,MATCH(C62,PlayerDetails!$I:$I,0))</f>
        <v>1</v>
      </c>
      <c r="H62" s="109" t="e">
        <f>IF(LEN(D62)=0,1,MATCH(D62,PlayerDetails!$I:$I,0))</f>
        <v>#N/A</v>
      </c>
      <c r="I62" s="109" t="e">
        <f>IF(LEN(#REF!)=0,1,MATCH(#REF!,PlayerDetails!$I:$I,0))</f>
        <v>#REF!</v>
      </c>
    </row>
    <row r="63" spans="1:9" x14ac:dyDescent="0.3">
      <c r="A63" s="26" t="s">
        <v>13</v>
      </c>
      <c r="B63" s="25" t="s">
        <v>101</v>
      </c>
      <c r="C63" s="110"/>
      <c r="D63" s="125">
        <f t="shared" si="3"/>
        <v>0</v>
      </c>
      <c r="E63" s="26" t="s">
        <v>32</v>
      </c>
      <c r="G63" s="109">
        <f>IF(LEN(C63)=0,1,MATCH(C63,PlayerDetails!$I:$I,0))</f>
        <v>1</v>
      </c>
      <c r="H63" s="109" t="e">
        <f>IF(LEN(D63)=0,1,MATCH(D63,PlayerDetails!$I:$I,0))</f>
        <v>#N/A</v>
      </c>
      <c r="I63" s="109" t="e">
        <f>IF(LEN(#REF!)=0,1,MATCH(#REF!,PlayerDetails!$I:$I,0))</f>
        <v>#REF!</v>
      </c>
    </row>
    <row r="64" spans="1:9" x14ac:dyDescent="0.3">
      <c r="A64" s="26" t="s">
        <v>13</v>
      </c>
      <c r="B64" s="25" t="s">
        <v>102</v>
      </c>
      <c r="C64" s="110"/>
      <c r="D64" s="125">
        <f t="shared" si="3"/>
        <v>0</v>
      </c>
      <c r="E64" s="26" t="s">
        <v>34</v>
      </c>
      <c r="G64" s="109">
        <f>IF(LEN(C64)=0,1,MATCH(C64,PlayerDetails!$I:$I,0))</f>
        <v>1</v>
      </c>
      <c r="H64" s="109" t="e">
        <f>IF(LEN(D64)=0,1,MATCH(D64,PlayerDetails!$I:$I,0))</f>
        <v>#N/A</v>
      </c>
      <c r="I64" s="109" t="e">
        <f>IF(LEN(#REF!)=0,1,MATCH(#REF!,PlayerDetails!$I:$I,0))</f>
        <v>#REF!</v>
      </c>
    </row>
    <row r="65" spans="1:9" x14ac:dyDescent="0.3">
      <c r="A65" s="26" t="s">
        <v>13</v>
      </c>
      <c r="B65" s="25" t="s">
        <v>103</v>
      </c>
      <c r="C65" s="110"/>
      <c r="D65" s="125">
        <f t="shared" si="3"/>
        <v>0</v>
      </c>
      <c r="E65" s="26" t="s">
        <v>36</v>
      </c>
      <c r="G65" s="109">
        <f>IF(LEN(C65)=0,1,MATCH(C65,PlayerDetails!$I:$I,0))</f>
        <v>1</v>
      </c>
      <c r="H65" s="109" t="e">
        <f>IF(LEN(D65)=0,1,MATCH(D65,PlayerDetails!$I:$I,0))</f>
        <v>#N/A</v>
      </c>
      <c r="I65" s="109" t="e">
        <f>IF(LEN(#REF!)=0,1,MATCH(#REF!,PlayerDetails!$I:$I,0))</f>
        <v>#REF!</v>
      </c>
    </row>
    <row r="66" spans="1:9" x14ac:dyDescent="0.3">
      <c r="A66" s="26" t="s">
        <v>13</v>
      </c>
      <c r="B66" s="25" t="s">
        <v>104</v>
      </c>
      <c r="C66" s="110"/>
      <c r="D66" s="125">
        <f t="shared" si="3"/>
        <v>0</v>
      </c>
      <c r="E66" s="26" t="s">
        <v>38</v>
      </c>
      <c r="G66" s="109">
        <f>IF(LEN(C66)=0,1,MATCH(C66,PlayerDetails!$I:$I,0))</f>
        <v>1</v>
      </c>
      <c r="H66" s="109" t="e">
        <f>IF(LEN(D66)=0,1,MATCH(D66,PlayerDetails!$I:$I,0))</f>
        <v>#N/A</v>
      </c>
      <c r="I66" s="109" t="e">
        <f>IF(LEN(#REF!)=0,1,MATCH(#REF!,PlayerDetails!$I:$I,0))</f>
        <v>#REF!</v>
      </c>
    </row>
    <row r="67" spans="1:9" x14ac:dyDescent="0.3">
      <c r="A67" s="26" t="s">
        <v>13</v>
      </c>
      <c r="B67" s="25" t="s">
        <v>105</v>
      </c>
      <c r="C67" s="110"/>
      <c r="D67" s="125">
        <f t="shared" si="3"/>
        <v>0</v>
      </c>
      <c r="E67" s="26" t="s">
        <v>40</v>
      </c>
      <c r="G67" s="109">
        <f>IF(LEN(C67)=0,1,MATCH(C67,PlayerDetails!$I:$I,0))</f>
        <v>1</v>
      </c>
      <c r="H67" s="109" t="e">
        <f>IF(LEN(D67)=0,1,MATCH(D67,PlayerDetails!$I:$I,0))</f>
        <v>#N/A</v>
      </c>
      <c r="I67" s="109" t="e">
        <f>IF(LEN(#REF!)=0,1,MATCH(#REF!,PlayerDetails!$I:$I,0))</f>
        <v>#REF!</v>
      </c>
    </row>
    <row r="68" spans="1:9" x14ac:dyDescent="0.3">
      <c r="A68" s="26" t="s">
        <v>13</v>
      </c>
      <c r="B68" s="25" t="s">
        <v>106</v>
      </c>
      <c r="C68" s="110"/>
      <c r="D68" s="125">
        <f t="shared" si="3"/>
        <v>0</v>
      </c>
      <c r="E68" s="26" t="s">
        <v>42</v>
      </c>
      <c r="G68" s="109">
        <f>IF(LEN(C68)=0,1,MATCH(C68,PlayerDetails!$I:$I,0))</f>
        <v>1</v>
      </c>
      <c r="H68" s="109" t="e">
        <f>IF(LEN(D68)=0,1,MATCH(D68,PlayerDetails!$I:$I,0))</f>
        <v>#N/A</v>
      </c>
      <c r="I68" s="109" t="e">
        <f>IF(LEN(#REF!)=0,1,MATCH(#REF!,PlayerDetails!$I:$I,0))</f>
        <v>#REF!</v>
      </c>
    </row>
    <row r="69" spans="1:9" x14ac:dyDescent="0.3">
      <c r="A69" s="26" t="s">
        <v>13</v>
      </c>
      <c r="B69" s="25" t="s">
        <v>107</v>
      </c>
      <c r="C69" s="110"/>
      <c r="D69" s="125">
        <f t="shared" si="3"/>
        <v>0</v>
      </c>
      <c r="E69" s="26" t="s">
        <v>44</v>
      </c>
      <c r="G69" s="109">
        <f>IF(LEN(C69)=0,1,MATCH(C69,PlayerDetails!$I:$I,0))</f>
        <v>1</v>
      </c>
      <c r="H69" s="109" t="e">
        <f>IF(LEN(D69)=0,1,MATCH(D69,PlayerDetails!$I:$I,0))</f>
        <v>#N/A</v>
      </c>
      <c r="I69" s="109" t="e">
        <f>IF(LEN(#REF!)=0,1,MATCH(#REF!,PlayerDetails!$I:$I,0))</f>
        <v>#REF!</v>
      </c>
    </row>
    <row r="70" spans="1:9" x14ac:dyDescent="0.3">
      <c r="A70" s="26" t="s">
        <v>13</v>
      </c>
      <c r="B70" s="25" t="s">
        <v>108</v>
      </c>
      <c r="C70" s="110"/>
      <c r="D70" s="125">
        <f t="shared" si="3"/>
        <v>0</v>
      </c>
      <c r="E70" s="26" t="s">
        <v>46</v>
      </c>
      <c r="G70" s="109">
        <f>IF(LEN(C70)=0,1,MATCH(C70,PlayerDetails!$I:$I,0))</f>
        <v>1</v>
      </c>
      <c r="H70" s="109" t="e">
        <f>IF(LEN(D70)=0,1,MATCH(D70,PlayerDetails!$I:$I,0))</f>
        <v>#N/A</v>
      </c>
      <c r="I70" s="109" t="e">
        <f>IF(LEN(#REF!)=0,1,MATCH(#REF!,PlayerDetails!$I:$I,0))</f>
        <v>#REF!</v>
      </c>
    </row>
    <row r="71" spans="1:9" x14ac:dyDescent="0.3">
      <c r="A71" s="26" t="s">
        <v>13</v>
      </c>
      <c r="B71" s="25" t="s">
        <v>109</v>
      </c>
      <c r="C71" s="110"/>
      <c r="D71" s="110">
        <f t="shared" si="3"/>
        <v>0</v>
      </c>
      <c r="E71" s="26" t="s">
        <v>48</v>
      </c>
      <c r="G71" s="109">
        <f>IF(LEN(C71)=0,1,MATCH(C71,PlayerDetails!$I:$I,0))</f>
        <v>1</v>
      </c>
      <c r="H71" s="109" t="e">
        <f>IF(LEN(D71)=0,1,MATCH(D71,PlayerDetails!$I:$I,0))</f>
        <v>#N/A</v>
      </c>
      <c r="I71" s="109" t="e">
        <f>IF(LEN(#REF!)=0,1,MATCH(#REF!,PlayerDetails!$I:$I,0))</f>
        <v>#REF!</v>
      </c>
    </row>
    <row r="72" spans="1:9" x14ac:dyDescent="0.3">
      <c r="A72" s="26" t="s">
        <v>13</v>
      </c>
      <c r="B72" s="25" t="s">
        <v>110</v>
      </c>
      <c r="C72" s="110"/>
      <c r="D72" s="110">
        <f t="shared" si="3"/>
        <v>0</v>
      </c>
      <c r="E72" s="26" t="s">
        <v>50</v>
      </c>
      <c r="G72" s="109">
        <f>IF(LEN(C72)=0,1,MATCH(C72,PlayerDetails!$I:$I,0))</f>
        <v>1</v>
      </c>
      <c r="H72" s="109" t="e">
        <f>IF(LEN(D72)=0,1,MATCH(D72,PlayerDetails!$I:$I,0))</f>
        <v>#N/A</v>
      </c>
      <c r="I72" s="109" t="e">
        <f>IF(LEN(#REF!)=0,1,MATCH(#REF!,PlayerDetails!$I:$I,0))</f>
        <v>#REF!</v>
      </c>
    </row>
    <row r="73" spans="1:9" x14ac:dyDescent="0.3">
      <c r="A73" s="26" t="s">
        <v>14</v>
      </c>
      <c r="B73" s="25" t="s">
        <v>111</v>
      </c>
      <c r="C73" s="110"/>
      <c r="D73" s="125">
        <f t="shared" si="3"/>
        <v>0</v>
      </c>
      <c r="E73" s="26" t="s">
        <v>32</v>
      </c>
      <c r="G73" s="109">
        <f>IF(LEN(C73)=0,1,MATCH(C73,PlayerDetails!$I:$I,0))</f>
        <v>1</v>
      </c>
      <c r="H73" s="109" t="e">
        <f>IF(LEN(D73)=0,1,MATCH(D73,PlayerDetails!$I:$I,0))</f>
        <v>#N/A</v>
      </c>
      <c r="I73" s="109" t="e">
        <f>IF(LEN(#REF!)=0,1,MATCH(#REF!,PlayerDetails!$I:$I,0))</f>
        <v>#REF!</v>
      </c>
    </row>
    <row r="74" spans="1:9" x14ac:dyDescent="0.3">
      <c r="A74" s="26" t="s">
        <v>14</v>
      </c>
      <c r="B74" s="25" t="s">
        <v>112</v>
      </c>
      <c r="C74" s="110"/>
      <c r="D74" s="125">
        <f t="shared" si="3"/>
        <v>0</v>
      </c>
      <c r="E74" s="26" t="s">
        <v>34</v>
      </c>
      <c r="G74" s="109">
        <f>IF(LEN(C74)=0,1,MATCH(C74,PlayerDetails!$I:$I,0))</f>
        <v>1</v>
      </c>
      <c r="H74" s="109" t="e">
        <f>IF(LEN(D74)=0,1,MATCH(D74,PlayerDetails!$I:$I,0))</f>
        <v>#N/A</v>
      </c>
      <c r="I74" s="109" t="e">
        <f>IF(LEN(#REF!)=0,1,MATCH(#REF!,PlayerDetails!$I:$I,0))</f>
        <v>#REF!</v>
      </c>
    </row>
    <row r="75" spans="1:9" x14ac:dyDescent="0.3">
      <c r="A75" s="26" t="s">
        <v>14</v>
      </c>
      <c r="B75" s="25" t="s">
        <v>113</v>
      </c>
      <c r="C75" s="110"/>
      <c r="D75" s="125">
        <f t="shared" si="3"/>
        <v>0</v>
      </c>
      <c r="E75" s="26" t="s">
        <v>36</v>
      </c>
      <c r="G75" s="109">
        <f>IF(LEN(C75)=0,1,MATCH(C75,PlayerDetails!$I:$I,0))</f>
        <v>1</v>
      </c>
      <c r="H75" s="109" t="e">
        <f>IF(LEN(D75)=0,1,MATCH(D75,PlayerDetails!$I:$I,0))</f>
        <v>#N/A</v>
      </c>
      <c r="I75" s="109" t="e">
        <f>IF(LEN(#REF!)=0,1,MATCH(#REF!,PlayerDetails!$I:$I,0))</f>
        <v>#REF!</v>
      </c>
    </row>
    <row r="76" spans="1:9" x14ac:dyDescent="0.3">
      <c r="A76" s="26" t="s">
        <v>14</v>
      </c>
      <c r="B76" s="25" t="s">
        <v>114</v>
      </c>
      <c r="C76" s="110"/>
      <c r="D76" s="125">
        <f t="shared" si="3"/>
        <v>0</v>
      </c>
      <c r="E76" s="26" t="s">
        <v>38</v>
      </c>
      <c r="G76" s="109">
        <f>IF(LEN(C76)=0,1,MATCH(C76,PlayerDetails!$I:$I,0))</f>
        <v>1</v>
      </c>
      <c r="H76" s="109" t="e">
        <f>IF(LEN(D76)=0,1,MATCH(D76,PlayerDetails!$I:$I,0))</f>
        <v>#N/A</v>
      </c>
      <c r="I76" s="109" t="e">
        <f>IF(LEN(#REF!)=0,1,MATCH(#REF!,PlayerDetails!$I:$I,0))</f>
        <v>#REF!</v>
      </c>
    </row>
    <row r="77" spans="1:9" x14ac:dyDescent="0.3">
      <c r="A77" s="26" t="s">
        <v>14</v>
      </c>
      <c r="B77" s="25" t="s">
        <v>115</v>
      </c>
      <c r="C77" s="110"/>
      <c r="D77" s="125">
        <f t="shared" si="3"/>
        <v>0</v>
      </c>
      <c r="E77" s="26" t="s">
        <v>40</v>
      </c>
      <c r="G77" s="109">
        <f>IF(LEN(C77)=0,1,MATCH(C77,PlayerDetails!$I:$I,0))</f>
        <v>1</v>
      </c>
      <c r="H77" s="109" t="e">
        <f>IF(LEN(D77)=0,1,MATCH(D77,PlayerDetails!$I:$I,0))</f>
        <v>#N/A</v>
      </c>
      <c r="I77" s="109" t="e">
        <f>IF(LEN(#REF!)=0,1,MATCH(#REF!,PlayerDetails!$I:$I,0))</f>
        <v>#REF!</v>
      </c>
    </row>
    <row r="78" spans="1:9" x14ac:dyDescent="0.3">
      <c r="A78" s="26" t="s">
        <v>14</v>
      </c>
      <c r="B78" s="25" t="s">
        <v>116</v>
      </c>
      <c r="C78" s="110"/>
      <c r="D78" s="125">
        <f t="shared" si="3"/>
        <v>0</v>
      </c>
      <c r="E78" s="26" t="s">
        <v>42</v>
      </c>
      <c r="G78" s="109">
        <f>IF(LEN(C78)=0,1,MATCH(C78,PlayerDetails!$I:$I,0))</f>
        <v>1</v>
      </c>
      <c r="H78" s="109" t="e">
        <f>IF(LEN(D78)=0,1,MATCH(D78,PlayerDetails!$I:$I,0))</f>
        <v>#N/A</v>
      </c>
      <c r="I78" s="109" t="e">
        <f>IF(LEN(#REF!)=0,1,MATCH(#REF!,PlayerDetails!$I:$I,0))</f>
        <v>#REF!</v>
      </c>
    </row>
    <row r="79" spans="1:9" x14ac:dyDescent="0.3">
      <c r="A79" s="26" t="s">
        <v>14</v>
      </c>
      <c r="B79" s="25" t="s">
        <v>117</v>
      </c>
      <c r="C79" s="110"/>
      <c r="D79" s="125">
        <f t="shared" si="3"/>
        <v>0</v>
      </c>
      <c r="E79" s="26" t="s">
        <v>44</v>
      </c>
      <c r="G79" s="109">
        <f>IF(LEN(C79)=0,1,MATCH(C79,PlayerDetails!$I:$I,0))</f>
        <v>1</v>
      </c>
      <c r="H79" s="109" t="e">
        <f>IF(LEN(D79)=0,1,MATCH(D79,PlayerDetails!$I:$I,0))</f>
        <v>#N/A</v>
      </c>
      <c r="I79" s="109" t="e">
        <f>IF(LEN(#REF!)=0,1,MATCH(#REF!,PlayerDetails!$I:$I,0))</f>
        <v>#REF!</v>
      </c>
    </row>
    <row r="80" spans="1:9" x14ac:dyDescent="0.3">
      <c r="A80" s="26" t="s">
        <v>14</v>
      </c>
      <c r="B80" s="25" t="s">
        <v>118</v>
      </c>
      <c r="C80" s="110"/>
      <c r="D80" s="125">
        <f t="shared" si="3"/>
        <v>0</v>
      </c>
      <c r="E80" s="26" t="s">
        <v>46</v>
      </c>
      <c r="G80" s="109">
        <f>IF(LEN(C80)=0,1,MATCH(C80,PlayerDetails!$I:$I,0))</f>
        <v>1</v>
      </c>
      <c r="H80" s="109" t="e">
        <f>IF(LEN(D80)=0,1,MATCH(D80,PlayerDetails!$I:$I,0))</f>
        <v>#N/A</v>
      </c>
      <c r="I80" s="109" t="e">
        <f>IF(LEN(#REF!)=0,1,MATCH(#REF!,PlayerDetails!$I:$I,0))</f>
        <v>#REF!</v>
      </c>
    </row>
    <row r="81" spans="1:9" x14ac:dyDescent="0.3">
      <c r="A81" s="26" t="s">
        <v>14</v>
      </c>
      <c r="B81" s="25" t="s">
        <v>119</v>
      </c>
      <c r="C81" s="110"/>
      <c r="D81" s="110">
        <f t="shared" si="3"/>
        <v>0</v>
      </c>
      <c r="E81" s="26" t="s">
        <v>48</v>
      </c>
      <c r="G81" s="109">
        <f>IF(LEN(C81)=0,1,MATCH(C81,PlayerDetails!$I:$I,0))</f>
        <v>1</v>
      </c>
      <c r="H81" s="109" t="e">
        <f>IF(LEN(D81)=0,1,MATCH(D81,PlayerDetails!$I:$I,0))</f>
        <v>#N/A</v>
      </c>
      <c r="I81" s="109" t="e">
        <f>IF(LEN(#REF!)=0,1,MATCH(#REF!,PlayerDetails!$I:$I,0))</f>
        <v>#REF!</v>
      </c>
    </row>
    <row r="82" spans="1:9" x14ac:dyDescent="0.3">
      <c r="A82" s="26" t="s">
        <v>14</v>
      </c>
      <c r="B82" s="25" t="s">
        <v>120</v>
      </c>
      <c r="C82" s="110"/>
      <c r="D82" s="110">
        <f t="shared" si="3"/>
        <v>0</v>
      </c>
      <c r="E82" s="26" t="s">
        <v>50</v>
      </c>
      <c r="G82" s="109">
        <f>IF(LEN(C82)=0,1,MATCH(C82,PlayerDetails!$I:$I,0))</f>
        <v>1</v>
      </c>
      <c r="H82" s="109" t="e">
        <f>IF(LEN(D82)=0,1,MATCH(D82,PlayerDetails!$I:$I,0))</f>
        <v>#N/A</v>
      </c>
      <c r="I82" s="109" t="e">
        <f>IF(LEN(#REF!)=0,1,MATCH(#REF!,PlayerDetails!$I:$I,0))</f>
        <v>#REF!</v>
      </c>
    </row>
    <row r="83" spans="1:9" x14ac:dyDescent="0.3">
      <c r="A83" s="26" t="s">
        <v>15</v>
      </c>
      <c r="B83" s="25" t="s">
        <v>121</v>
      </c>
      <c r="C83" s="110"/>
      <c r="D83" s="125">
        <f t="shared" ref="D83:D110" si="4">C83</f>
        <v>0</v>
      </c>
      <c r="E83" s="26" t="s">
        <v>32</v>
      </c>
      <c r="G83" s="109">
        <f>IF(LEN(C83)=0,1,MATCH(C83,PlayerDetails!$I:$I,0))</f>
        <v>1</v>
      </c>
      <c r="H83" s="109" t="e">
        <f>IF(LEN(D83)=0,1,MATCH(D83,PlayerDetails!$I:$I,0))</f>
        <v>#N/A</v>
      </c>
      <c r="I83" s="109" t="e">
        <f>IF(LEN(#REF!)=0,1,MATCH(#REF!,PlayerDetails!$I:$I,0))</f>
        <v>#REF!</v>
      </c>
    </row>
    <row r="84" spans="1:9" x14ac:dyDescent="0.3">
      <c r="A84" s="26" t="s">
        <v>15</v>
      </c>
      <c r="B84" s="25" t="s">
        <v>122</v>
      </c>
      <c r="C84" s="110"/>
      <c r="D84" s="125">
        <f t="shared" si="4"/>
        <v>0</v>
      </c>
      <c r="E84" s="26" t="s">
        <v>34</v>
      </c>
      <c r="G84" s="109">
        <f>IF(LEN(C84)=0,1,MATCH(C84,PlayerDetails!$I:$I,0))</f>
        <v>1</v>
      </c>
      <c r="H84" s="109" t="e">
        <f>IF(LEN(D84)=0,1,MATCH(D84,PlayerDetails!$I:$I,0))</f>
        <v>#N/A</v>
      </c>
      <c r="I84" s="109" t="e">
        <f>IF(LEN(#REF!)=0,1,MATCH(#REF!,PlayerDetails!$I:$I,0))</f>
        <v>#REF!</v>
      </c>
    </row>
    <row r="85" spans="1:9" x14ac:dyDescent="0.3">
      <c r="A85" s="26" t="s">
        <v>15</v>
      </c>
      <c r="B85" s="25" t="s">
        <v>123</v>
      </c>
      <c r="C85" s="110"/>
      <c r="D85" s="125">
        <f t="shared" si="4"/>
        <v>0</v>
      </c>
      <c r="E85" s="26" t="s">
        <v>36</v>
      </c>
      <c r="G85" s="109">
        <f>IF(LEN(C85)=0,1,MATCH(C85,PlayerDetails!$I:$I,0))</f>
        <v>1</v>
      </c>
      <c r="H85" s="109" t="e">
        <f>IF(LEN(D85)=0,1,MATCH(D85,PlayerDetails!$I:$I,0))</f>
        <v>#N/A</v>
      </c>
      <c r="I85" s="109" t="e">
        <f>IF(LEN(#REF!)=0,1,MATCH(#REF!,PlayerDetails!$I:$I,0))</f>
        <v>#REF!</v>
      </c>
    </row>
    <row r="86" spans="1:9" x14ac:dyDescent="0.3">
      <c r="A86" s="26" t="s">
        <v>15</v>
      </c>
      <c r="B86" s="25" t="s">
        <v>124</v>
      </c>
      <c r="C86" s="110"/>
      <c r="D86" s="125">
        <f t="shared" si="4"/>
        <v>0</v>
      </c>
      <c r="E86" s="26" t="s">
        <v>38</v>
      </c>
      <c r="G86" s="109">
        <f>IF(LEN(C86)=0,1,MATCH(C86,PlayerDetails!$I:$I,0))</f>
        <v>1</v>
      </c>
      <c r="H86" s="109" t="e">
        <f>IF(LEN(D86)=0,1,MATCH(D86,PlayerDetails!$I:$I,0))</f>
        <v>#N/A</v>
      </c>
      <c r="I86" s="109" t="e">
        <f>IF(LEN(#REF!)=0,1,MATCH(#REF!,PlayerDetails!$I:$I,0))</f>
        <v>#REF!</v>
      </c>
    </row>
    <row r="87" spans="1:9" x14ac:dyDescent="0.3">
      <c r="A87" s="26" t="s">
        <v>15</v>
      </c>
      <c r="B87" s="25" t="s">
        <v>125</v>
      </c>
      <c r="C87" s="110"/>
      <c r="D87" s="125">
        <f t="shared" si="4"/>
        <v>0</v>
      </c>
      <c r="E87" s="26" t="s">
        <v>40</v>
      </c>
      <c r="G87" s="109">
        <f>IF(LEN(C87)=0,1,MATCH(C87,PlayerDetails!$I:$I,0))</f>
        <v>1</v>
      </c>
      <c r="H87" s="109" t="e">
        <f>IF(LEN(D87)=0,1,MATCH(D87,PlayerDetails!$I:$I,0))</f>
        <v>#N/A</v>
      </c>
      <c r="I87" s="109" t="e">
        <f>IF(LEN(#REF!)=0,1,MATCH(#REF!,PlayerDetails!$I:$I,0))</f>
        <v>#REF!</v>
      </c>
    </row>
    <row r="88" spans="1:9" x14ac:dyDescent="0.3">
      <c r="A88" s="26" t="s">
        <v>15</v>
      </c>
      <c r="B88" s="25" t="s">
        <v>126</v>
      </c>
      <c r="C88" s="110"/>
      <c r="D88" s="125">
        <f t="shared" si="4"/>
        <v>0</v>
      </c>
      <c r="E88" s="26" t="s">
        <v>42</v>
      </c>
      <c r="G88" s="109">
        <f>IF(LEN(C88)=0,1,MATCH(C88,PlayerDetails!$I:$I,0))</f>
        <v>1</v>
      </c>
      <c r="H88" s="109" t="e">
        <f>IF(LEN(D88)=0,1,MATCH(D88,PlayerDetails!$I:$I,0))</f>
        <v>#N/A</v>
      </c>
      <c r="I88" s="109" t="e">
        <f>IF(LEN(#REF!)=0,1,MATCH(#REF!,PlayerDetails!$I:$I,0))</f>
        <v>#REF!</v>
      </c>
    </row>
    <row r="89" spans="1:9" x14ac:dyDescent="0.3">
      <c r="A89" s="26" t="s">
        <v>15</v>
      </c>
      <c r="B89" s="25" t="s">
        <v>127</v>
      </c>
      <c r="C89" s="110"/>
      <c r="D89" s="125">
        <f t="shared" si="4"/>
        <v>0</v>
      </c>
      <c r="E89" s="26" t="s">
        <v>44</v>
      </c>
      <c r="G89" s="109">
        <f>IF(LEN(C89)=0,1,MATCH(C89,PlayerDetails!$I:$I,0))</f>
        <v>1</v>
      </c>
      <c r="H89" s="109" t="e">
        <f>IF(LEN(D89)=0,1,MATCH(D89,PlayerDetails!$I:$I,0))</f>
        <v>#N/A</v>
      </c>
      <c r="I89" s="109" t="e">
        <f>IF(LEN(#REF!)=0,1,MATCH(#REF!,PlayerDetails!$I:$I,0))</f>
        <v>#REF!</v>
      </c>
    </row>
    <row r="90" spans="1:9" x14ac:dyDescent="0.3">
      <c r="A90" s="26" t="s">
        <v>15</v>
      </c>
      <c r="B90" s="25" t="s">
        <v>128</v>
      </c>
      <c r="C90" s="110"/>
      <c r="D90" s="125">
        <f t="shared" si="4"/>
        <v>0</v>
      </c>
      <c r="E90" s="26" t="s">
        <v>46</v>
      </c>
      <c r="G90" s="109">
        <f>IF(LEN(C90)=0,1,MATCH(C90,PlayerDetails!$I:$I,0))</f>
        <v>1</v>
      </c>
      <c r="H90" s="109" t="e">
        <f>IF(LEN(D90)=0,1,MATCH(D90,PlayerDetails!$I:$I,0))</f>
        <v>#N/A</v>
      </c>
      <c r="I90" s="109" t="e">
        <f>IF(LEN(#REF!)=0,1,MATCH(#REF!,PlayerDetails!$I:$I,0))</f>
        <v>#REF!</v>
      </c>
    </row>
    <row r="91" spans="1:9" x14ac:dyDescent="0.3">
      <c r="A91" s="26" t="s">
        <v>15</v>
      </c>
      <c r="B91" s="25" t="s">
        <v>129</v>
      </c>
      <c r="C91" s="110"/>
      <c r="D91" s="110">
        <f t="shared" si="4"/>
        <v>0</v>
      </c>
      <c r="E91" s="26" t="s">
        <v>48</v>
      </c>
      <c r="G91" s="109">
        <f>IF(LEN(C91)=0,1,MATCH(C91,PlayerDetails!$I:$I,0))</f>
        <v>1</v>
      </c>
      <c r="H91" s="109" t="e">
        <f>IF(LEN(D91)=0,1,MATCH(D91,PlayerDetails!$I:$I,0))</f>
        <v>#N/A</v>
      </c>
      <c r="I91" s="109" t="e">
        <f>IF(LEN(#REF!)=0,1,MATCH(#REF!,PlayerDetails!$I:$I,0))</f>
        <v>#REF!</v>
      </c>
    </row>
    <row r="92" spans="1:9" x14ac:dyDescent="0.3">
      <c r="A92" s="26" t="s">
        <v>15</v>
      </c>
      <c r="B92" s="25" t="s">
        <v>130</v>
      </c>
      <c r="C92" s="110"/>
      <c r="D92" s="110">
        <f t="shared" si="4"/>
        <v>0</v>
      </c>
      <c r="E92" s="26" t="s">
        <v>50</v>
      </c>
      <c r="G92" s="109">
        <f>IF(LEN(C92)=0,1,MATCH(C92,PlayerDetails!$I:$I,0))</f>
        <v>1</v>
      </c>
      <c r="H92" s="109" t="e">
        <f>IF(LEN(D92)=0,1,MATCH(D92,PlayerDetails!$I:$I,0))</f>
        <v>#N/A</v>
      </c>
      <c r="I92" s="109" t="e">
        <f>IF(LEN(#REF!)=0,1,MATCH(#REF!,PlayerDetails!$I:$I,0))</f>
        <v>#REF!</v>
      </c>
    </row>
    <row r="93" spans="1:9" x14ac:dyDescent="0.3">
      <c r="A93" s="26" t="s">
        <v>16</v>
      </c>
      <c r="B93" s="25" t="s">
        <v>131</v>
      </c>
      <c r="C93" s="110"/>
      <c r="D93" s="125">
        <f t="shared" si="4"/>
        <v>0</v>
      </c>
      <c r="E93" s="26" t="s">
        <v>32</v>
      </c>
      <c r="G93" s="109">
        <f>IF(LEN(C93)=0,1,MATCH(C93,PlayerDetails!$I:$I,0))</f>
        <v>1</v>
      </c>
      <c r="H93" s="109" t="e">
        <f>IF(LEN(D93)=0,1,MATCH(D93,PlayerDetails!$I:$I,0))</f>
        <v>#N/A</v>
      </c>
      <c r="I93" s="109" t="e">
        <f>IF(LEN(#REF!)=0,1,MATCH(#REF!,PlayerDetails!$I:$I,0))</f>
        <v>#REF!</v>
      </c>
    </row>
    <row r="94" spans="1:9" x14ac:dyDescent="0.3">
      <c r="A94" s="26" t="s">
        <v>16</v>
      </c>
      <c r="B94" s="25" t="s">
        <v>132</v>
      </c>
      <c r="C94" s="110"/>
      <c r="D94" s="125">
        <f t="shared" si="4"/>
        <v>0</v>
      </c>
      <c r="E94" s="26" t="s">
        <v>34</v>
      </c>
      <c r="G94" s="109">
        <f>IF(LEN(C94)=0,1,MATCH(C94,PlayerDetails!$I:$I,0))</f>
        <v>1</v>
      </c>
      <c r="H94" s="109" t="e">
        <f>IF(LEN(D94)=0,1,MATCH(D94,PlayerDetails!$I:$I,0))</f>
        <v>#N/A</v>
      </c>
      <c r="I94" s="109" t="e">
        <f>IF(LEN(#REF!)=0,1,MATCH(#REF!,PlayerDetails!$I:$I,0))</f>
        <v>#REF!</v>
      </c>
    </row>
    <row r="95" spans="1:9" x14ac:dyDescent="0.3">
      <c r="A95" s="26" t="s">
        <v>16</v>
      </c>
      <c r="B95" s="25" t="s">
        <v>133</v>
      </c>
      <c r="C95" s="110"/>
      <c r="D95" s="125">
        <f t="shared" si="4"/>
        <v>0</v>
      </c>
      <c r="E95" s="26" t="s">
        <v>36</v>
      </c>
      <c r="G95" s="109">
        <f>IF(LEN(C95)=0,1,MATCH(C95,PlayerDetails!$I:$I,0))</f>
        <v>1</v>
      </c>
      <c r="H95" s="109" t="e">
        <f>IF(LEN(D95)=0,1,MATCH(D95,PlayerDetails!$I:$I,0))</f>
        <v>#N/A</v>
      </c>
      <c r="I95" s="109" t="e">
        <f>IF(LEN(#REF!)=0,1,MATCH(#REF!,PlayerDetails!$I:$I,0))</f>
        <v>#REF!</v>
      </c>
    </row>
    <row r="96" spans="1:9" x14ac:dyDescent="0.3">
      <c r="A96" s="26" t="s">
        <v>16</v>
      </c>
      <c r="B96" s="25" t="s">
        <v>134</v>
      </c>
      <c r="C96" s="110"/>
      <c r="D96" s="125">
        <f t="shared" si="4"/>
        <v>0</v>
      </c>
      <c r="E96" s="26" t="s">
        <v>38</v>
      </c>
      <c r="G96" s="109">
        <f>IF(LEN(C96)=0,1,MATCH(C96,PlayerDetails!$I:$I,0))</f>
        <v>1</v>
      </c>
      <c r="H96" s="109" t="e">
        <f>IF(LEN(D96)=0,1,MATCH(D96,PlayerDetails!$I:$I,0))</f>
        <v>#N/A</v>
      </c>
      <c r="I96" s="109" t="e">
        <f>IF(LEN(#REF!)=0,1,MATCH(#REF!,PlayerDetails!$I:$I,0))</f>
        <v>#REF!</v>
      </c>
    </row>
    <row r="97" spans="1:9" x14ac:dyDescent="0.3">
      <c r="A97" s="26" t="s">
        <v>16</v>
      </c>
      <c r="B97" s="25" t="s">
        <v>135</v>
      </c>
      <c r="C97" s="110"/>
      <c r="D97" s="125">
        <f t="shared" si="4"/>
        <v>0</v>
      </c>
      <c r="E97" s="26" t="s">
        <v>40</v>
      </c>
      <c r="G97" s="109">
        <f>IF(LEN(C97)=0,1,MATCH(C97,PlayerDetails!$I:$I,0))</f>
        <v>1</v>
      </c>
      <c r="H97" s="109" t="e">
        <f>IF(LEN(D97)=0,1,MATCH(D97,PlayerDetails!$I:$I,0))</f>
        <v>#N/A</v>
      </c>
      <c r="I97" s="109" t="e">
        <f>IF(LEN(#REF!)=0,1,MATCH(#REF!,PlayerDetails!$I:$I,0))</f>
        <v>#REF!</v>
      </c>
    </row>
    <row r="98" spans="1:9" x14ac:dyDescent="0.3">
      <c r="A98" s="26" t="s">
        <v>16</v>
      </c>
      <c r="B98" s="25" t="s">
        <v>136</v>
      </c>
      <c r="C98" s="110"/>
      <c r="D98" s="125">
        <f t="shared" si="4"/>
        <v>0</v>
      </c>
      <c r="E98" s="26" t="s">
        <v>42</v>
      </c>
      <c r="G98" s="109">
        <f>IF(LEN(C98)=0,1,MATCH(C98,PlayerDetails!$I:$I,0))</f>
        <v>1</v>
      </c>
      <c r="H98" s="109" t="e">
        <f>IF(LEN(D98)=0,1,MATCH(D98,PlayerDetails!$I:$I,0))</f>
        <v>#N/A</v>
      </c>
      <c r="I98" s="109" t="e">
        <f>IF(LEN(#REF!)=0,1,MATCH(#REF!,PlayerDetails!$I:$I,0))</f>
        <v>#REF!</v>
      </c>
    </row>
    <row r="99" spans="1:9" x14ac:dyDescent="0.3">
      <c r="A99" s="26" t="s">
        <v>16</v>
      </c>
      <c r="B99" s="25" t="s">
        <v>137</v>
      </c>
      <c r="C99" s="110"/>
      <c r="D99" s="125">
        <f t="shared" si="4"/>
        <v>0</v>
      </c>
      <c r="E99" s="26" t="s">
        <v>44</v>
      </c>
      <c r="G99" s="109">
        <f>IF(LEN(C99)=0,1,MATCH(C99,PlayerDetails!$I:$I,0))</f>
        <v>1</v>
      </c>
      <c r="H99" s="109" t="e">
        <f>IF(LEN(D99)=0,1,MATCH(D99,PlayerDetails!$I:$I,0))</f>
        <v>#N/A</v>
      </c>
      <c r="I99" s="109" t="e">
        <f>IF(LEN(#REF!)=0,1,MATCH(#REF!,PlayerDetails!$I:$I,0))</f>
        <v>#REF!</v>
      </c>
    </row>
    <row r="100" spans="1:9" x14ac:dyDescent="0.3">
      <c r="A100" s="26" t="s">
        <v>16</v>
      </c>
      <c r="B100" s="25" t="s">
        <v>138</v>
      </c>
      <c r="C100" s="110"/>
      <c r="D100" s="125">
        <f t="shared" si="4"/>
        <v>0</v>
      </c>
      <c r="E100" s="26" t="s">
        <v>46</v>
      </c>
      <c r="G100" s="109">
        <f>IF(LEN(C100)=0,1,MATCH(C100,PlayerDetails!$I:$I,0))</f>
        <v>1</v>
      </c>
      <c r="H100" s="109" t="e">
        <f>IF(LEN(D100)=0,1,MATCH(D100,PlayerDetails!$I:$I,0))</f>
        <v>#N/A</v>
      </c>
      <c r="I100" s="109" t="e">
        <f>IF(LEN(#REF!)=0,1,MATCH(#REF!,PlayerDetails!$I:$I,0))</f>
        <v>#REF!</v>
      </c>
    </row>
    <row r="101" spans="1:9" x14ac:dyDescent="0.3">
      <c r="A101" s="26" t="s">
        <v>16</v>
      </c>
      <c r="B101" s="25" t="s">
        <v>139</v>
      </c>
      <c r="C101" s="110"/>
      <c r="D101" s="110">
        <f t="shared" si="4"/>
        <v>0</v>
      </c>
      <c r="E101" s="26" t="s">
        <v>48</v>
      </c>
      <c r="G101" s="109">
        <f>IF(LEN(C101)=0,1,MATCH(C101,PlayerDetails!$I:$I,0))</f>
        <v>1</v>
      </c>
      <c r="H101" s="109" t="e">
        <f>IF(LEN(D101)=0,1,MATCH(D101,PlayerDetails!$I:$I,0))</f>
        <v>#N/A</v>
      </c>
      <c r="I101" s="109" t="e">
        <f>IF(LEN(#REF!)=0,1,MATCH(#REF!,PlayerDetails!$I:$I,0))</f>
        <v>#REF!</v>
      </c>
    </row>
    <row r="102" spans="1:9" x14ac:dyDescent="0.3">
      <c r="A102" s="26" t="s">
        <v>16</v>
      </c>
      <c r="B102" s="25" t="s">
        <v>140</v>
      </c>
      <c r="C102" s="110"/>
      <c r="D102" s="110">
        <f t="shared" si="4"/>
        <v>0</v>
      </c>
      <c r="E102" s="26" t="s">
        <v>50</v>
      </c>
      <c r="G102" s="109">
        <f>IF(LEN(C102)=0,1,MATCH(C102,PlayerDetails!$I:$I,0))</f>
        <v>1</v>
      </c>
      <c r="H102" s="109" t="e">
        <f>IF(LEN(D102)=0,1,MATCH(D102,PlayerDetails!$I:$I,0))</f>
        <v>#N/A</v>
      </c>
      <c r="I102" s="109" t="e">
        <f>IF(LEN(#REF!)=0,1,MATCH(#REF!,PlayerDetails!$I:$I,0))</f>
        <v>#REF!</v>
      </c>
    </row>
    <row r="103" spans="1:9" x14ac:dyDescent="0.3">
      <c r="A103" s="26" t="s">
        <v>17</v>
      </c>
      <c r="B103" s="25" t="s">
        <v>141</v>
      </c>
      <c r="C103" s="110"/>
      <c r="D103" s="125">
        <f t="shared" si="4"/>
        <v>0</v>
      </c>
      <c r="E103" s="26" t="s">
        <v>32</v>
      </c>
      <c r="G103" s="109">
        <f>IF(LEN(C103)=0,1,MATCH(C103,PlayerDetails!$I:$I,0))</f>
        <v>1</v>
      </c>
      <c r="H103" s="109" t="e">
        <f>IF(LEN(D103)=0,1,MATCH(D103,PlayerDetails!$I:$I,0))</f>
        <v>#N/A</v>
      </c>
      <c r="I103" s="109" t="e">
        <f>IF(LEN(#REF!)=0,1,MATCH(#REF!,PlayerDetails!$I:$I,0))</f>
        <v>#REF!</v>
      </c>
    </row>
    <row r="104" spans="1:9" x14ac:dyDescent="0.3">
      <c r="A104" s="26" t="s">
        <v>17</v>
      </c>
      <c r="B104" s="25" t="s">
        <v>142</v>
      </c>
      <c r="C104" s="110"/>
      <c r="D104" s="125">
        <f t="shared" si="4"/>
        <v>0</v>
      </c>
      <c r="E104" s="26" t="s">
        <v>34</v>
      </c>
      <c r="G104" s="109">
        <f>IF(LEN(C104)=0,1,MATCH(C104,PlayerDetails!$I:$I,0))</f>
        <v>1</v>
      </c>
      <c r="H104" s="109" t="e">
        <f>IF(LEN(D104)=0,1,MATCH(D104,PlayerDetails!$I:$I,0))</f>
        <v>#N/A</v>
      </c>
      <c r="I104" s="109" t="e">
        <f>IF(LEN(#REF!)=0,1,MATCH(#REF!,PlayerDetails!$I:$I,0))</f>
        <v>#REF!</v>
      </c>
    </row>
    <row r="105" spans="1:9" x14ac:dyDescent="0.3">
      <c r="A105" s="26" t="s">
        <v>17</v>
      </c>
      <c r="B105" s="25" t="s">
        <v>143</v>
      </c>
      <c r="C105" s="110"/>
      <c r="D105" s="125">
        <f t="shared" si="4"/>
        <v>0</v>
      </c>
      <c r="E105" s="26" t="s">
        <v>36</v>
      </c>
      <c r="G105" s="109">
        <f>IF(LEN(C105)=0,1,MATCH(C105,PlayerDetails!$I:$I,0))</f>
        <v>1</v>
      </c>
      <c r="H105" s="109" t="e">
        <f>IF(LEN(D105)=0,1,MATCH(D105,PlayerDetails!$I:$I,0))</f>
        <v>#N/A</v>
      </c>
      <c r="I105" s="109" t="e">
        <f>IF(LEN(#REF!)=0,1,MATCH(#REF!,PlayerDetails!$I:$I,0))</f>
        <v>#REF!</v>
      </c>
    </row>
    <row r="106" spans="1:9" x14ac:dyDescent="0.3">
      <c r="A106" s="26" t="s">
        <v>17</v>
      </c>
      <c r="B106" s="25" t="s">
        <v>144</v>
      </c>
      <c r="C106" s="110"/>
      <c r="D106" s="125">
        <f t="shared" si="4"/>
        <v>0</v>
      </c>
      <c r="E106" s="26" t="s">
        <v>38</v>
      </c>
      <c r="G106" s="109">
        <f>IF(LEN(C106)=0,1,MATCH(C106,PlayerDetails!$I:$I,0))</f>
        <v>1</v>
      </c>
      <c r="H106" s="109" t="e">
        <f>IF(LEN(D106)=0,1,MATCH(D106,PlayerDetails!$I:$I,0))</f>
        <v>#N/A</v>
      </c>
      <c r="I106" s="109" t="e">
        <f>IF(LEN(#REF!)=0,1,MATCH(#REF!,PlayerDetails!$I:$I,0))</f>
        <v>#REF!</v>
      </c>
    </row>
    <row r="107" spans="1:9" x14ac:dyDescent="0.3">
      <c r="A107" s="26" t="s">
        <v>17</v>
      </c>
      <c r="B107" s="25" t="s">
        <v>145</v>
      </c>
      <c r="C107" s="110"/>
      <c r="D107" s="125">
        <f t="shared" si="4"/>
        <v>0</v>
      </c>
      <c r="E107" s="26" t="s">
        <v>40</v>
      </c>
      <c r="G107" s="109">
        <f>IF(LEN(C107)=0,1,MATCH(C107,PlayerDetails!$I:$I,0))</f>
        <v>1</v>
      </c>
      <c r="H107" s="109" t="e">
        <f>IF(LEN(D107)=0,1,MATCH(D107,PlayerDetails!$I:$I,0))</f>
        <v>#N/A</v>
      </c>
      <c r="I107" s="109" t="e">
        <f>IF(LEN(#REF!)=0,1,MATCH(#REF!,PlayerDetails!$I:$I,0))</f>
        <v>#REF!</v>
      </c>
    </row>
    <row r="108" spans="1:9" x14ac:dyDescent="0.3">
      <c r="A108" s="26" t="s">
        <v>17</v>
      </c>
      <c r="B108" s="25" t="s">
        <v>146</v>
      </c>
      <c r="C108" s="110"/>
      <c r="D108" s="125">
        <f t="shared" si="4"/>
        <v>0</v>
      </c>
      <c r="E108" s="26" t="s">
        <v>42</v>
      </c>
      <c r="G108" s="109">
        <f>IF(LEN(C108)=0,1,MATCH(C108,PlayerDetails!$I:$I,0))</f>
        <v>1</v>
      </c>
      <c r="H108" s="109" t="e">
        <f>IF(LEN(D108)=0,1,MATCH(D108,PlayerDetails!$I:$I,0))</f>
        <v>#N/A</v>
      </c>
      <c r="I108" s="109" t="e">
        <f>IF(LEN(#REF!)=0,1,MATCH(#REF!,PlayerDetails!$I:$I,0))</f>
        <v>#REF!</v>
      </c>
    </row>
    <row r="109" spans="1:9" x14ac:dyDescent="0.3">
      <c r="A109" s="26" t="s">
        <v>17</v>
      </c>
      <c r="B109" s="25" t="s">
        <v>147</v>
      </c>
      <c r="C109" s="110"/>
      <c r="D109" s="125">
        <f t="shared" si="4"/>
        <v>0</v>
      </c>
      <c r="E109" s="26" t="s">
        <v>44</v>
      </c>
      <c r="G109" s="109">
        <f>IF(LEN(C109)=0,1,MATCH(C109,PlayerDetails!$I:$I,0))</f>
        <v>1</v>
      </c>
      <c r="H109" s="109" t="e">
        <f>IF(LEN(D109)=0,1,MATCH(D109,PlayerDetails!$I:$I,0))</f>
        <v>#N/A</v>
      </c>
      <c r="I109" s="109" t="e">
        <f>IF(LEN(#REF!)=0,1,MATCH(#REF!,PlayerDetails!$I:$I,0))</f>
        <v>#REF!</v>
      </c>
    </row>
    <row r="110" spans="1:9" x14ac:dyDescent="0.3">
      <c r="A110" s="26" t="s">
        <v>17</v>
      </c>
      <c r="B110" s="25" t="s">
        <v>148</v>
      </c>
      <c r="C110" s="110"/>
      <c r="D110" s="110">
        <f t="shared" si="4"/>
        <v>0</v>
      </c>
      <c r="E110" s="26" t="s">
        <v>46</v>
      </c>
      <c r="G110" s="109">
        <f>IF(LEN(C110)=0,1,MATCH(C110,PlayerDetails!$I:$I,0))</f>
        <v>1</v>
      </c>
      <c r="H110" s="109" t="e">
        <f>IF(LEN(D110)=0,1,MATCH(D110,PlayerDetails!$I:$I,0))</f>
        <v>#N/A</v>
      </c>
      <c r="I110" s="109" t="e">
        <f>IF(LEN(#REF!)=0,1,MATCH(#REF!,PlayerDetails!$I:$I,0))</f>
        <v>#REF!</v>
      </c>
    </row>
    <row r="111" spans="1:9" x14ac:dyDescent="0.3">
      <c r="A111" s="26" t="s">
        <v>17</v>
      </c>
      <c r="B111" s="25" t="s">
        <v>149</v>
      </c>
      <c r="C111" s="110"/>
      <c r="D111" s="110">
        <f t="shared" ref="D111:D136" si="5">C111</f>
        <v>0</v>
      </c>
      <c r="E111" s="26" t="s">
        <v>48</v>
      </c>
      <c r="G111" s="109">
        <f>IF(LEN(C111)=0,1,MATCH(C111,PlayerDetails!$I:$I,0))</f>
        <v>1</v>
      </c>
      <c r="H111" s="109" t="e">
        <f>IF(LEN(D111)=0,1,MATCH(D111,PlayerDetails!$I:$I,0))</f>
        <v>#N/A</v>
      </c>
      <c r="I111" s="109" t="e">
        <f>IF(LEN(#REF!)=0,1,MATCH(#REF!,PlayerDetails!$I:$I,0))</f>
        <v>#REF!</v>
      </c>
    </row>
    <row r="112" spans="1:9" x14ac:dyDescent="0.3">
      <c r="A112" s="26" t="s">
        <v>17</v>
      </c>
      <c r="B112" s="25" t="s">
        <v>150</v>
      </c>
      <c r="C112" s="110"/>
      <c r="D112" s="110">
        <f t="shared" si="5"/>
        <v>0</v>
      </c>
      <c r="E112" s="26" t="s">
        <v>50</v>
      </c>
      <c r="G112" s="109">
        <f>IF(LEN(C112)=0,1,MATCH(C112,PlayerDetails!$I:$I,0))</f>
        <v>1</v>
      </c>
      <c r="H112" s="109" t="e">
        <f>IF(LEN(D112)=0,1,MATCH(D112,PlayerDetails!$I:$I,0))</f>
        <v>#N/A</v>
      </c>
      <c r="I112" s="109" t="e">
        <f>IF(LEN(#REF!)=0,1,MATCH(#REF!,PlayerDetails!$I:$I,0))</f>
        <v>#REF!</v>
      </c>
    </row>
    <row r="113" spans="1:9" x14ac:dyDescent="0.3">
      <c r="A113" s="26" t="s">
        <v>18</v>
      </c>
      <c r="B113" s="25" t="s">
        <v>151</v>
      </c>
      <c r="C113" s="110"/>
      <c r="D113" s="125">
        <f t="shared" si="5"/>
        <v>0</v>
      </c>
      <c r="E113" s="26" t="s">
        <v>32</v>
      </c>
      <c r="G113" s="109">
        <f>IF(LEN(C113)=0,1,MATCH(C113,PlayerDetails!$I:$I,0))</f>
        <v>1</v>
      </c>
      <c r="H113" s="109" t="e">
        <f>IF(LEN(D113)=0,1,MATCH(D113,PlayerDetails!$I:$I,0))</f>
        <v>#N/A</v>
      </c>
      <c r="I113" s="109" t="e">
        <f>IF(LEN(#REF!)=0,1,MATCH(#REF!,PlayerDetails!$I:$I,0))</f>
        <v>#REF!</v>
      </c>
    </row>
    <row r="114" spans="1:9" x14ac:dyDescent="0.3">
      <c r="A114" s="26" t="s">
        <v>18</v>
      </c>
      <c r="B114" s="25" t="s">
        <v>152</v>
      </c>
      <c r="C114" s="110"/>
      <c r="D114" s="125">
        <f t="shared" si="5"/>
        <v>0</v>
      </c>
      <c r="E114" s="26" t="s">
        <v>34</v>
      </c>
      <c r="G114" s="109">
        <f>IF(LEN(C114)=0,1,MATCH(C114,PlayerDetails!$I:$I,0))</f>
        <v>1</v>
      </c>
      <c r="H114" s="109" t="e">
        <f>IF(LEN(D114)=0,1,MATCH(D114,PlayerDetails!$I:$I,0))</f>
        <v>#N/A</v>
      </c>
      <c r="I114" s="109" t="e">
        <f>IF(LEN(#REF!)=0,1,MATCH(#REF!,PlayerDetails!$I:$I,0))</f>
        <v>#REF!</v>
      </c>
    </row>
    <row r="115" spans="1:9" x14ac:dyDescent="0.3">
      <c r="A115" s="26" t="s">
        <v>18</v>
      </c>
      <c r="B115" s="25" t="s">
        <v>153</v>
      </c>
      <c r="C115" s="110"/>
      <c r="D115" s="125">
        <f t="shared" si="5"/>
        <v>0</v>
      </c>
      <c r="E115" s="26" t="s">
        <v>36</v>
      </c>
      <c r="G115" s="109">
        <f>IF(LEN(C115)=0,1,MATCH(C115,PlayerDetails!$I:$I,0))</f>
        <v>1</v>
      </c>
      <c r="H115" s="109" t="e">
        <f>IF(LEN(D115)=0,1,MATCH(D115,PlayerDetails!$I:$I,0))</f>
        <v>#N/A</v>
      </c>
      <c r="I115" s="109" t="e">
        <f>IF(LEN(#REF!)=0,1,MATCH(#REF!,PlayerDetails!$I:$I,0))</f>
        <v>#REF!</v>
      </c>
    </row>
    <row r="116" spans="1:9" x14ac:dyDescent="0.3">
      <c r="A116" s="26" t="s">
        <v>18</v>
      </c>
      <c r="B116" s="25" t="s">
        <v>154</v>
      </c>
      <c r="C116" s="110"/>
      <c r="D116" s="125">
        <f t="shared" si="5"/>
        <v>0</v>
      </c>
      <c r="E116" s="26" t="s">
        <v>38</v>
      </c>
      <c r="G116" s="109">
        <f>IF(LEN(C116)=0,1,MATCH(C116,PlayerDetails!$I:$I,0))</f>
        <v>1</v>
      </c>
      <c r="H116" s="109" t="e">
        <f>IF(LEN(D116)=0,1,MATCH(D116,PlayerDetails!$I:$I,0))</f>
        <v>#N/A</v>
      </c>
      <c r="I116" s="109" t="e">
        <f>IF(LEN(#REF!)=0,1,MATCH(#REF!,PlayerDetails!$I:$I,0))</f>
        <v>#REF!</v>
      </c>
    </row>
    <row r="117" spans="1:9" x14ac:dyDescent="0.3">
      <c r="A117" s="26" t="s">
        <v>18</v>
      </c>
      <c r="B117" s="25" t="s">
        <v>155</v>
      </c>
      <c r="C117" s="110"/>
      <c r="D117" s="125">
        <f t="shared" si="5"/>
        <v>0</v>
      </c>
      <c r="E117" s="26" t="s">
        <v>40</v>
      </c>
      <c r="G117" s="109">
        <f>IF(LEN(C117)=0,1,MATCH(C117,PlayerDetails!$I:$I,0))</f>
        <v>1</v>
      </c>
      <c r="H117" s="109" t="e">
        <f>IF(LEN(D117)=0,1,MATCH(D117,PlayerDetails!$I:$I,0))</f>
        <v>#N/A</v>
      </c>
      <c r="I117" s="109" t="e">
        <f>IF(LEN(#REF!)=0,1,MATCH(#REF!,PlayerDetails!$I:$I,0))</f>
        <v>#REF!</v>
      </c>
    </row>
    <row r="118" spans="1:9" x14ac:dyDescent="0.3">
      <c r="A118" s="26" t="s">
        <v>18</v>
      </c>
      <c r="B118" s="25" t="s">
        <v>156</v>
      </c>
      <c r="C118" s="110"/>
      <c r="D118" s="125">
        <f t="shared" si="5"/>
        <v>0</v>
      </c>
      <c r="E118" s="26" t="s">
        <v>42</v>
      </c>
      <c r="G118" s="109">
        <f>IF(LEN(C118)=0,1,MATCH(C118,PlayerDetails!$I:$I,0))</f>
        <v>1</v>
      </c>
      <c r="H118" s="109" t="e">
        <f>IF(LEN(D118)=0,1,MATCH(D118,PlayerDetails!$I:$I,0))</f>
        <v>#N/A</v>
      </c>
      <c r="I118" s="109" t="e">
        <f>IF(LEN(#REF!)=0,1,MATCH(#REF!,PlayerDetails!$I:$I,0))</f>
        <v>#REF!</v>
      </c>
    </row>
    <row r="119" spans="1:9" x14ac:dyDescent="0.3">
      <c r="A119" s="26" t="s">
        <v>18</v>
      </c>
      <c r="B119" s="25" t="s">
        <v>157</v>
      </c>
      <c r="C119" s="110"/>
      <c r="D119" s="125">
        <f t="shared" si="5"/>
        <v>0</v>
      </c>
      <c r="E119" s="26" t="s">
        <v>44</v>
      </c>
      <c r="G119" s="109">
        <f>IF(LEN(C119)=0,1,MATCH(C119,PlayerDetails!$I:$I,0))</f>
        <v>1</v>
      </c>
      <c r="H119" s="109" t="e">
        <f>IF(LEN(D119)=0,1,MATCH(D119,PlayerDetails!$I:$I,0))</f>
        <v>#N/A</v>
      </c>
      <c r="I119" s="109" t="e">
        <f>IF(LEN(#REF!)=0,1,MATCH(#REF!,PlayerDetails!$I:$I,0))</f>
        <v>#REF!</v>
      </c>
    </row>
    <row r="120" spans="1:9" x14ac:dyDescent="0.3">
      <c r="A120" s="26" t="s">
        <v>18</v>
      </c>
      <c r="B120" s="25" t="s">
        <v>158</v>
      </c>
      <c r="C120" s="110"/>
      <c r="D120" s="125">
        <f t="shared" si="5"/>
        <v>0</v>
      </c>
      <c r="E120" s="26" t="s">
        <v>46</v>
      </c>
      <c r="G120" s="109">
        <f>IF(LEN(C120)=0,1,MATCH(C120,PlayerDetails!$I:$I,0))</f>
        <v>1</v>
      </c>
      <c r="H120" s="109" t="e">
        <f>IF(LEN(D120)=0,1,MATCH(D120,PlayerDetails!$I:$I,0))</f>
        <v>#N/A</v>
      </c>
      <c r="I120" s="109" t="e">
        <f>IF(LEN(#REF!)=0,1,MATCH(#REF!,PlayerDetails!$I:$I,0))</f>
        <v>#REF!</v>
      </c>
    </row>
    <row r="121" spans="1:9" x14ac:dyDescent="0.3">
      <c r="A121" s="26" t="s">
        <v>18</v>
      </c>
      <c r="B121" s="25" t="s">
        <v>159</v>
      </c>
      <c r="C121" s="110"/>
      <c r="D121" s="110">
        <f t="shared" si="5"/>
        <v>0</v>
      </c>
      <c r="E121" s="26" t="s">
        <v>48</v>
      </c>
      <c r="G121" s="109">
        <f>IF(LEN(C121)=0,1,MATCH(C121,PlayerDetails!$I:$I,0))</f>
        <v>1</v>
      </c>
      <c r="H121" s="109" t="e">
        <f>IF(LEN(D121)=0,1,MATCH(D121,PlayerDetails!$I:$I,0))</f>
        <v>#N/A</v>
      </c>
      <c r="I121" s="109" t="e">
        <f>IF(LEN(#REF!)=0,1,MATCH(#REF!,PlayerDetails!$I:$I,0))</f>
        <v>#REF!</v>
      </c>
    </row>
    <row r="122" spans="1:9" x14ac:dyDescent="0.3">
      <c r="A122" s="26" t="s">
        <v>18</v>
      </c>
      <c r="B122" s="25" t="s">
        <v>160</v>
      </c>
      <c r="C122" s="110"/>
      <c r="D122" s="110">
        <f t="shared" si="5"/>
        <v>0</v>
      </c>
      <c r="E122" s="26" t="s">
        <v>50</v>
      </c>
      <c r="G122" s="109">
        <f>IF(LEN(C122)=0,1,MATCH(C122,PlayerDetails!$I:$I,0))</f>
        <v>1</v>
      </c>
      <c r="H122" s="109" t="e">
        <f>IF(LEN(D122)=0,1,MATCH(D122,PlayerDetails!$I:$I,0))</f>
        <v>#N/A</v>
      </c>
      <c r="I122" s="109" t="e">
        <f>IF(LEN(#REF!)=0,1,MATCH(#REF!,PlayerDetails!$I:$I,0))</f>
        <v>#REF!</v>
      </c>
    </row>
    <row r="123" spans="1:9" x14ac:dyDescent="0.3">
      <c r="A123" s="26" t="s">
        <v>19</v>
      </c>
      <c r="B123" s="25" t="s">
        <v>161</v>
      </c>
      <c r="C123" s="110"/>
      <c r="D123" s="125">
        <f t="shared" si="5"/>
        <v>0</v>
      </c>
      <c r="E123" s="26" t="s">
        <v>32</v>
      </c>
      <c r="G123" s="109">
        <f>IF(LEN(C123)=0,1,MATCH(C123,PlayerDetails!$I:$I,0))</f>
        <v>1</v>
      </c>
      <c r="H123" s="109" t="e">
        <f>IF(LEN(D123)=0,1,MATCH(D123,PlayerDetails!$I:$I,0))</f>
        <v>#N/A</v>
      </c>
      <c r="I123" s="109" t="e">
        <f>IF(LEN(#REF!)=0,1,MATCH(#REF!,PlayerDetails!$I:$I,0))</f>
        <v>#REF!</v>
      </c>
    </row>
    <row r="124" spans="1:9" x14ac:dyDescent="0.3">
      <c r="A124" s="26" t="s">
        <v>19</v>
      </c>
      <c r="B124" s="25" t="s">
        <v>162</v>
      </c>
      <c r="C124" s="110"/>
      <c r="D124" s="125">
        <f t="shared" si="5"/>
        <v>0</v>
      </c>
      <c r="E124" s="26" t="s">
        <v>34</v>
      </c>
      <c r="G124" s="109">
        <f>IF(LEN(C124)=0,1,MATCH(C124,PlayerDetails!$I:$I,0))</f>
        <v>1</v>
      </c>
      <c r="H124" s="109" t="e">
        <f>IF(LEN(D124)=0,1,MATCH(D124,PlayerDetails!$I:$I,0))</f>
        <v>#N/A</v>
      </c>
      <c r="I124" s="109" t="e">
        <f>IF(LEN(#REF!)=0,1,MATCH(#REF!,PlayerDetails!$I:$I,0))</f>
        <v>#REF!</v>
      </c>
    </row>
    <row r="125" spans="1:9" x14ac:dyDescent="0.3">
      <c r="A125" s="26" t="s">
        <v>19</v>
      </c>
      <c r="B125" s="25" t="s">
        <v>163</v>
      </c>
      <c r="C125" s="110"/>
      <c r="D125" s="125">
        <f t="shared" si="5"/>
        <v>0</v>
      </c>
      <c r="E125" s="26" t="s">
        <v>36</v>
      </c>
      <c r="G125" s="109">
        <f>IF(LEN(C125)=0,1,MATCH(C125,PlayerDetails!$I:$I,0))</f>
        <v>1</v>
      </c>
      <c r="H125" s="109" t="e">
        <f>IF(LEN(D125)=0,1,MATCH(D125,PlayerDetails!$I:$I,0))</f>
        <v>#N/A</v>
      </c>
      <c r="I125" s="109" t="e">
        <f>IF(LEN(#REF!)=0,1,MATCH(#REF!,PlayerDetails!$I:$I,0))</f>
        <v>#REF!</v>
      </c>
    </row>
    <row r="126" spans="1:9" x14ac:dyDescent="0.3">
      <c r="A126" s="26" t="s">
        <v>19</v>
      </c>
      <c r="B126" s="25" t="s">
        <v>164</v>
      </c>
      <c r="C126" s="110"/>
      <c r="D126" s="125">
        <f t="shared" si="5"/>
        <v>0</v>
      </c>
      <c r="E126" s="26" t="s">
        <v>38</v>
      </c>
      <c r="G126" s="109">
        <f>IF(LEN(C126)=0,1,MATCH(C126,PlayerDetails!$I:$I,0))</f>
        <v>1</v>
      </c>
      <c r="H126" s="109" t="e">
        <f>IF(LEN(D126)=0,1,MATCH(D126,PlayerDetails!$I:$I,0))</f>
        <v>#N/A</v>
      </c>
      <c r="I126" s="109" t="e">
        <f>IF(LEN(#REF!)=0,1,MATCH(#REF!,PlayerDetails!$I:$I,0))</f>
        <v>#REF!</v>
      </c>
    </row>
    <row r="127" spans="1:9" x14ac:dyDescent="0.3">
      <c r="A127" s="26" t="s">
        <v>19</v>
      </c>
      <c r="B127" s="25" t="s">
        <v>165</v>
      </c>
      <c r="C127" s="110"/>
      <c r="D127" s="125">
        <f t="shared" si="5"/>
        <v>0</v>
      </c>
      <c r="E127" s="26" t="s">
        <v>40</v>
      </c>
      <c r="G127" s="109">
        <f>IF(LEN(C127)=0,1,MATCH(C127,PlayerDetails!$I:$I,0))</f>
        <v>1</v>
      </c>
      <c r="H127" s="109" t="e">
        <f>IF(LEN(D127)=0,1,MATCH(D127,PlayerDetails!$I:$I,0))</f>
        <v>#N/A</v>
      </c>
      <c r="I127" s="109" t="e">
        <f>IF(LEN(#REF!)=0,1,MATCH(#REF!,PlayerDetails!$I:$I,0))</f>
        <v>#REF!</v>
      </c>
    </row>
    <row r="128" spans="1:9" x14ac:dyDescent="0.3">
      <c r="A128" s="26" t="s">
        <v>19</v>
      </c>
      <c r="B128" s="25" t="s">
        <v>166</v>
      </c>
      <c r="C128" s="110"/>
      <c r="D128" s="125">
        <f t="shared" si="5"/>
        <v>0</v>
      </c>
      <c r="E128" s="26" t="s">
        <v>42</v>
      </c>
      <c r="G128" s="109">
        <f>IF(LEN(C128)=0,1,MATCH(C128,PlayerDetails!$I:$I,0))</f>
        <v>1</v>
      </c>
      <c r="H128" s="109" t="e">
        <f>IF(LEN(D128)=0,1,MATCH(D128,PlayerDetails!$I:$I,0))</f>
        <v>#N/A</v>
      </c>
      <c r="I128" s="109" t="e">
        <f>IF(LEN(#REF!)=0,1,MATCH(#REF!,PlayerDetails!$I:$I,0))</f>
        <v>#REF!</v>
      </c>
    </row>
    <row r="129" spans="1:9" x14ac:dyDescent="0.3">
      <c r="A129" s="26" t="s">
        <v>19</v>
      </c>
      <c r="B129" s="25" t="s">
        <v>167</v>
      </c>
      <c r="C129" s="110"/>
      <c r="D129" s="125">
        <f t="shared" si="5"/>
        <v>0</v>
      </c>
      <c r="E129" s="26" t="s">
        <v>44</v>
      </c>
      <c r="G129" s="109">
        <f>IF(LEN(C129)=0,1,MATCH(C129,PlayerDetails!$I:$I,0))</f>
        <v>1</v>
      </c>
      <c r="H129" s="109" t="e">
        <f>IF(LEN(D129)=0,1,MATCH(D129,PlayerDetails!$I:$I,0))</f>
        <v>#N/A</v>
      </c>
      <c r="I129" s="109" t="e">
        <f>IF(LEN(#REF!)=0,1,MATCH(#REF!,PlayerDetails!$I:$I,0))</f>
        <v>#REF!</v>
      </c>
    </row>
    <row r="130" spans="1:9" x14ac:dyDescent="0.3">
      <c r="A130" s="26" t="s">
        <v>19</v>
      </c>
      <c r="B130" s="25" t="s">
        <v>168</v>
      </c>
      <c r="C130" s="110"/>
      <c r="D130" s="125">
        <f t="shared" si="5"/>
        <v>0</v>
      </c>
      <c r="E130" s="26" t="s">
        <v>46</v>
      </c>
      <c r="G130" s="109">
        <f>IF(LEN(C130)=0,1,MATCH(C130,PlayerDetails!$I:$I,0))</f>
        <v>1</v>
      </c>
      <c r="H130" s="109" t="e">
        <f>IF(LEN(D130)=0,1,MATCH(D130,PlayerDetails!$I:$I,0))</f>
        <v>#N/A</v>
      </c>
      <c r="I130" s="109" t="e">
        <f>IF(LEN(#REF!)=0,1,MATCH(#REF!,PlayerDetails!$I:$I,0))</f>
        <v>#REF!</v>
      </c>
    </row>
    <row r="131" spans="1:9" x14ac:dyDescent="0.3">
      <c r="A131" s="26" t="s">
        <v>19</v>
      </c>
      <c r="B131" s="25" t="s">
        <v>169</v>
      </c>
      <c r="C131" s="110"/>
      <c r="D131" s="110">
        <f t="shared" si="5"/>
        <v>0</v>
      </c>
      <c r="E131" s="26" t="s">
        <v>48</v>
      </c>
      <c r="G131" s="109">
        <f>IF(LEN(C131)=0,1,MATCH(C131,PlayerDetails!$I:$I,0))</f>
        <v>1</v>
      </c>
      <c r="H131" s="109" t="e">
        <f>IF(LEN(D131)=0,1,MATCH(D131,PlayerDetails!$I:$I,0))</f>
        <v>#N/A</v>
      </c>
      <c r="I131" s="109" t="e">
        <f>IF(LEN(#REF!)=0,1,MATCH(#REF!,PlayerDetails!$I:$I,0))</f>
        <v>#REF!</v>
      </c>
    </row>
    <row r="132" spans="1:9" x14ac:dyDescent="0.3">
      <c r="A132" s="26" t="s">
        <v>19</v>
      </c>
      <c r="B132" s="25" t="s">
        <v>170</v>
      </c>
      <c r="C132" s="110"/>
      <c r="D132" s="110">
        <f t="shared" si="5"/>
        <v>0</v>
      </c>
      <c r="E132" s="26" t="s">
        <v>50</v>
      </c>
      <c r="G132" s="109">
        <f>IF(LEN(C132)=0,1,MATCH(C132,PlayerDetails!$I:$I,0))</f>
        <v>1</v>
      </c>
      <c r="H132" s="109" t="e">
        <f>IF(LEN(D132)=0,1,MATCH(D132,PlayerDetails!$I:$I,0))</f>
        <v>#N/A</v>
      </c>
      <c r="I132" s="109" t="e">
        <f>IF(LEN(#REF!)=0,1,MATCH(#REF!,PlayerDetails!$I:$I,0))</f>
        <v>#REF!</v>
      </c>
    </row>
    <row r="133" spans="1:9" x14ac:dyDescent="0.3">
      <c r="A133" s="26" t="s">
        <v>20</v>
      </c>
      <c r="B133" s="25" t="s">
        <v>171</v>
      </c>
      <c r="C133" s="110"/>
      <c r="D133" s="125">
        <f t="shared" si="5"/>
        <v>0</v>
      </c>
      <c r="E133" s="26" t="s">
        <v>32</v>
      </c>
      <c r="G133" s="109">
        <f>IF(LEN(C133)=0,1,MATCH(C133,PlayerDetails!$I:$I,0))</f>
        <v>1</v>
      </c>
      <c r="H133" s="109" t="e">
        <f>IF(LEN(D133)=0,1,MATCH(D133,PlayerDetails!$I:$I,0))</f>
        <v>#N/A</v>
      </c>
      <c r="I133" s="109" t="e">
        <f>IF(LEN(#REF!)=0,1,MATCH(#REF!,PlayerDetails!$I:$I,0))</f>
        <v>#REF!</v>
      </c>
    </row>
    <row r="134" spans="1:9" x14ac:dyDescent="0.3">
      <c r="A134" s="26" t="s">
        <v>20</v>
      </c>
      <c r="B134" s="25" t="s">
        <v>172</v>
      </c>
      <c r="C134" s="110"/>
      <c r="D134" s="125">
        <f t="shared" si="5"/>
        <v>0</v>
      </c>
      <c r="E134" s="26" t="s">
        <v>34</v>
      </c>
      <c r="G134" s="109">
        <f>IF(LEN(C134)=0,1,MATCH(C134,PlayerDetails!$I:$I,0))</f>
        <v>1</v>
      </c>
      <c r="H134" s="109" t="e">
        <f>IF(LEN(D134)=0,1,MATCH(D134,PlayerDetails!$I:$I,0))</f>
        <v>#N/A</v>
      </c>
      <c r="I134" s="109" t="e">
        <f>IF(LEN(#REF!)=0,1,MATCH(#REF!,PlayerDetails!$I:$I,0))</f>
        <v>#REF!</v>
      </c>
    </row>
    <row r="135" spans="1:9" x14ac:dyDescent="0.3">
      <c r="A135" s="26" t="s">
        <v>20</v>
      </c>
      <c r="B135" s="25" t="s">
        <v>173</v>
      </c>
      <c r="C135" s="110"/>
      <c r="D135" s="125">
        <f t="shared" si="5"/>
        <v>0</v>
      </c>
      <c r="E135" s="26" t="s">
        <v>36</v>
      </c>
      <c r="G135" s="109">
        <f>IF(LEN(C135)=0,1,MATCH(C135,PlayerDetails!$I:$I,0))</f>
        <v>1</v>
      </c>
      <c r="H135" s="109" t="e">
        <f>IF(LEN(D135)=0,1,MATCH(D135,PlayerDetails!$I:$I,0))</f>
        <v>#N/A</v>
      </c>
      <c r="I135" s="109" t="e">
        <f>IF(LEN(#REF!)=0,1,MATCH(#REF!,PlayerDetails!$I:$I,0))</f>
        <v>#REF!</v>
      </c>
    </row>
    <row r="136" spans="1:9" x14ac:dyDescent="0.3">
      <c r="A136" s="26" t="s">
        <v>20</v>
      </c>
      <c r="B136" s="25" t="s">
        <v>174</v>
      </c>
      <c r="C136" s="110"/>
      <c r="D136" s="125">
        <f t="shared" si="5"/>
        <v>0</v>
      </c>
      <c r="E136" s="26" t="s">
        <v>38</v>
      </c>
      <c r="G136" s="109">
        <f>IF(LEN(C136)=0,1,MATCH(C136,PlayerDetails!$I:$I,0))</f>
        <v>1</v>
      </c>
      <c r="H136" s="109" t="e">
        <f>IF(LEN(D136)=0,1,MATCH(D136,PlayerDetails!$I:$I,0))</f>
        <v>#N/A</v>
      </c>
      <c r="I136" s="109" t="e">
        <f>IF(LEN(#REF!)=0,1,MATCH(#REF!,PlayerDetails!$I:$I,0))</f>
        <v>#REF!</v>
      </c>
    </row>
    <row r="137" spans="1:9" x14ac:dyDescent="0.3">
      <c r="A137" s="26" t="s">
        <v>20</v>
      </c>
      <c r="B137" s="25" t="s">
        <v>175</v>
      </c>
      <c r="C137" s="110"/>
      <c r="D137" s="125">
        <f t="shared" ref="D137:D146" si="6">C137</f>
        <v>0</v>
      </c>
      <c r="E137" s="26" t="s">
        <v>40</v>
      </c>
      <c r="G137" s="109">
        <f>IF(LEN(C137)=0,1,MATCH(C137,PlayerDetails!$I:$I,0))</f>
        <v>1</v>
      </c>
      <c r="H137" s="109" t="e">
        <f>IF(LEN(D137)=0,1,MATCH(D137,PlayerDetails!$I:$I,0))</f>
        <v>#N/A</v>
      </c>
      <c r="I137" s="109" t="e">
        <f>IF(LEN(#REF!)=0,1,MATCH(#REF!,PlayerDetails!$I:$I,0))</f>
        <v>#REF!</v>
      </c>
    </row>
    <row r="138" spans="1:9" x14ac:dyDescent="0.3">
      <c r="A138" s="26" t="s">
        <v>20</v>
      </c>
      <c r="B138" s="25" t="s">
        <v>176</v>
      </c>
      <c r="C138" s="110"/>
      <c r="D138" s="125">
        <f t="shared" si="6"/>
        <v>0</v>
      </c>
      <c r="E138" s="26" t="s">
        <v>42</v>
      </c>
      <c r="G138" s="109">
        <f>IF(LEN(C138)=0,1,MATCH(C138,PlayerDetails!$I:$I,0))</f>
        <v>1</v>
      </c>
      <c r="H138" s="109" t="e">
        <f>IF(LEN(D138)=0,1,MATCH(D138,PlayerDetails!$I:$I,0))</f>
        <v>#N/A</v>
      </c>
      <c r="I138" s="109" t="e">
        <f>IF(LEN(#REF!)=0,1,MATCH(#REF!,PlayerDetails!$I:$I,0))</f>
        <v>#REF!</v>
      </c>
    </row>
    <row r="139" spans="1:9" x14ac:dyDescent="0.3">
      <c r="A139" s="26" t="s">
        <v>20</v>
      </c>
      <c r="B139" s="25" t="s">
        <v>177</v>
      </c>
      <c r="C139" s="110"/>
      <c r="D139" s="125">
        <f t="shared" si="6"/>
        <v>0</v>
      </c>
      <c r="E139" s="26" t="s">
        <v>44</v>
      </c>
      <c r="G139" s="109">
        <f>IF(LEN(C139)=0,1,MATCH(C139,PlayerDetails!$I:$I,0))</f>
        <v>1</v>
      </c>
      <c r="H139" s="109" t="e">
        <f>IF(LEN(D139)=0,1,MATCH(D139,PlayerDetails!$I:$I,0))</f>
        <v>#N/A</v>
      </c>
      <c r="I139" s="109" t="e">
        <f>IF(LEN(#REF!)=0,1,MATCH(#REF!,PlayerDetails!$I:$I,0))</f>
        <v>#REF!</v>
      </c>
    </row>
    <row r="140" spans="1:9" x14ac:dyDescent="0.3">
      <c r="A140" s="26" t="s">
        <v>20</v>
      </c>
      <c r="B140" s="25" t="s">
        <v>178</v>
      </c>
      <c r="C140" s="110"/>
      <c r="D140" s="125">
        <f t="shared" si="6"/>
        <v>0</v>
      </c>
      <c r="E140" s="26" t="s">
        <v>46</v>
      </c>
      <c r="G140" s="109">
        <f>IF(LEN(C140)=0,1,MATCH(C140,PlayerDetails!$I:$I,0))</f>
        <v>1</v>
      </c>
      <c r="H140" s="109" t="e">
        <f>IF(LEN(D140)=0,1,MATCH(D140,PlayerDetails!$I:$I,0))</f>
        <v>#N/A</v>
      </c>
      <c r="I140" s="109" t="e">
        <f>IF(LEN(#REF!)=0,1,MATCH(#REF!,PlayerDetails!$I:$I,0))</f>
        <v>#REF!</v>
      </c>
    </row>
    <row r="141" spans="1:9" x14ac:dyDescent="0.3">
      <c r="A141" s="26" t="s">
        <v>20</v>
      </c>
      <c r="B141" s="25" t="s">
        <v>179</v>
      </c>
      <c r="C141" s="110"/>
      <c r="D141" s="110">
        <f t="shared" si="6"/>
        <v>0</v>
      </c>
      <c r="E141" s="26" t="s">
        <v>48</v>
      </c>
      <c r="G141" s="109">
        <f>IF(LEN(C141)=0,1,MATCH(C141,PlayerDetails!$I:$I,0))</f>
        <v>1</v>
      </c>
      <c r="H141" s="109" t="e">
        <f>IF(LEN(D141)=0,1,MATCH(D141,PlayerDetails!$I:$I,0))</f>
        <v>#N/A</v>
      </c>
      <c r="I141" s="109" t="e">
        <f>IF(LEN(#REF!)=0,1,MATCH(#REF!,PlayerDetails!$I:$I,0))</f>
        <v>#REF!</v>
      </c>
    </row>
    <row r="142" spans="1:9" x14ac:dyDescent="0.3">
      <c r="A142" s="26" t="s">
        <v>20</v>
      </c>
      <c r="B142" s="25" t="s">
        <v>180</v>
      </c>
      <c r="C142" s="110"/>
      <c r="D142" s="110">
        <f t="shared" si="6"/>
        <v>0</v>
      </c>
      <c r="E142" s="26" t="s">
        <v>50</v>
      </c>
      <c r="G142" s="109">
        <f>IF(LEN(C142)=0,1,MATCH(C142,PlayerDetails!$I:$I,0))</f>
        <v>1</v>
      </c>
      <c r="H142" s="109" t="e">
        <f>IF(LEN(D142)=0,1,MATCH(D142,PlayerDetails!$I:$I,0))</f>
        <v>#N/A</v>
      </c>
      <c r="I142" s="109" t="e">
        <f>IF(LEN(#REF!)=0,1,MATCH(#REF!,PlayerDetails!$I:$I,0))</f>
        <v>#REF!</v>
      </c>
    </row>
    <row r="143" spans="1:9" x14ac:dyDescent="0.3">
      <c r="A143" s="26" t="s">
        <v>186</v>
      </c>
      <c r="B143" s="25" t="str">
        <f>A143&amp;"."&amp;E143</f>
        <v>O.01</v>
      </c>
      <c r="C143" s="110"/>
      <c r="D143" s="125">
        <f t="shared" si="6"/>
        <v>0</v>
      </c>
      <c r="E143" s="26" t="s">
        <v>32</v>
      </c>
      <c r="G143" s="109">
        <f>IF(LEN(C143)=0,1,MATCH(C143,PlayerDetails!$I:$I,0))</f>
        <v>1</v>
      </c>
      <c r="H143" s="109" t="e">
        <f>IF(LEN(D143)=0,1,MATCH(D143,PlayerDetails!$I:$I,0))</f>
        <v>#N/A</v>
      </c>
      <c r="I143" s="109" t="e">
        <f>IF(LEN(#REF!)=0,1,MATCH(#REF!,PlayerDetails!$I:$I,0))</f>
        <v>#REF!</v>
      </c>
    </row>
    <row r="144" spans="1:9" x14ac:dyDescent="0.3">
      <c r="A144" s="26" t="str">
        <f>A143</f>
        <v>O</v>
      </c>
      <c r="B144" s="25" t="str">
        <f>A144&amp;"."&amp;E144</f>
        <v>O.02</v>
      </c>
      <c r="C144" s="110"/>
      <c r="D144" s="125">
        <f t="shared" si="6"/>
        <v>0</v>
      </c>
      <c r="E144" s="26" t="s">
        <v>34</v>
      </c>
      <c r="G144" s="109">
        <f>IF(LEN(C144)=0,1,MATCH(C144,PlayerDetails!$I:$I,0))</f>
        <v>1</v>
      </c>
      <c r="H144" s="109" t="e">
        <f>IF(LEN(D144)=0,1,MATCH(D144,PlayerDetails!$I:$I,0))</f>
        <v>#N/A</v>
      </c>
      <c r="I144" s="109" t="e">
        <f>IF(LEN(#REF!)=0,1,MATCH(#REF!,PlayerDetails!$I:$I,0))</f>
        <v>#REF!</v>
      </c>
    </row>
    <row r="145" spans="1:9" x14ac:dyDescent="0.3">
      <c r="A145" s="26" t="str">
        <f t="shared" ref="A145:A152" si="7">A144</f>
        <v>O</v>
      </c>
      <c r="B145" s="25" t="str">
        <f>A145&amp;"."&amp;E145</f>
        <v>O.03</v>
      </c>
      <c r="C145" s="110"/>
      <c r="D145" s="125">
        <f t="shared" si="6"/>
        <v>0</v>
      </c>
      <c r="E145" s="26" t="s">
        <v>36</v>
      </c>
      <c r="G145" s="109">
        <f>IF(LEN(C145)=0,1,MATCH(C145,PlayerDetails!$I:$I,0))</f>
        <v>1</v>
      </c>
      <c r="H145" s="109" t="e">
        <f>IF(LEN(D145)=0,1,MATCH(D145,PlayerDetails!$I:$I,0))</f>
        <v>#N/A</v>
      </c>
      <c r="I145" s="109" t="e">
        <f>IF(LEN(#REF!)=0,1,MATCH(#REF!,PlayerDetails!$I:$I,0))</f>
        <v>#REF!</v>
      </c>
    </row>
    <row r="146" spans="1:9" x14ac:dyDescent="0.3">
      <c r="A146" s="26" t="str">
        <f t="shared" si="7"/>
        <v>O</v>
      </c>
      <c r="B146" s="25" t="str">
        <f>A146&amp;"."&amp;E146</f>
        <v>O.04</v>
      </c>
      <c r="C146" s="110"/>
      <c r="D146" s="125">
        <f t="shared" si="6"/>
        <v>0</v>
      </c>
      <c r="E146" s="26" t="s">
        <v>38</v>
      </c>
      <c r="G146" s="109">
        <f>IF(LEN(C146)=0,1,MATCH(C146,PlayerDetails!$I:$I,0))</f>
        <v>1</v>
      </c>
      <c r="H146" s="109" t="e">
        <f>IF(LEN(D146)=0,1,MATCH(D146,PlayerDetails!$I:$I,0))</f>
        <v>#N/A</v>
      </c>
      <c r="I146" s="109" t="e">
        <f>IF(LEN(#REF!)=0,1,MATCH(#REF!,PlayerDetails!$I:$I,0))</f>
        <v>#REF!</v>
      </c>
    </row>
    <row r="147" spans="1:9" x14ac:dyDescent="0.3">
      <c r="A147" s="26" t="str">
        <f t="shared" si="7"/>
        <v>O</v>
      </c>
      <c r="B147" s="25" t="str">
        <f>A147&amp;"."&amp;E147</f>
        <v>O.05</v>
      </c>
      <c r="C147" s="110"/>
      <c r="D147" s="125">
        <f t="shared" ref="D147:D156" si="8">C147</f>
        <v>0</v>
      </c>
      <c r="E147" s="26" t="s">
        <v>40</v>
      </c>
      <c r="G147" s="109">
        <f>IF(LEN(C147)=0,1,MATCH(C147,PlayerDetails!$I:$I,0))</f>
        <v>1</v>
      </c>
      <c r="H147" s="109" t="e">
        <f>IF(LEN(D147)=0,1,MATCH(D147,PlayerDetails!$I:$I,0))</f>
        <v>#N/A</v>
      </c>
      <c r="I147" s="109" t="e">
        <f>IF(LEN(#REF!)=0,1,MATCH(#REF!,PlayerDetails!$I:$I,0))</f>
        <v>#REF!</v>
      </c>
    </row>
    <row r="148" spans="1:9" x14ac:dyDescent="0.3">
      <c r="A148" s="26" t="str">
        <f t="shared" si="7"/>
        <v>O</v>
      </c>
      <c r="B148" s="25" t="str">
        <f>A148&amp;"."&amp;E148</f>
        <v>O.06</v>
      </c>
      <c r="C148" s="110"/>
      <c r="D148" s="125">
        <f t="shared" si="8"/>
        <v>0</v>
      </c>
      <c r="E148" s="26" t="s">
        <v>42</v>
      </c>
      <c r="G148" s="109">
        <f>IF(LEN(C148)=0,1,MATCH(C148,PlayerDetails!$I:$I,0))</f>
        <v>1</v>
      </c>
      <c r="H148" s="109" t="e">
        <f>IF(LEN(D148)=0,1,MATCH(D148,PlayerDetails!$I:$I,0))</f>
        <v>#N/A</v>
      </c>
      <c r="I148" s="109" t="e">
        <f>IF(LEN(#REF!)=0,1,MATCH(#REF!,PlayerDetails!$I:$I,0))</f>
        <v>#REF!</v>
      </c>
    </row>
    <row r="149" spans="1:9" x14ac:dyDescent="0.3">
      <c r="A149" s="26" t="str">
        <f t="shared" si="7"/>
        <v>O</v>
      </c>
      <c r="B149" s="25" t="str">
        <f>A149&amp;"."&amp;E149</f>
        <v>O.07</v>
      </c>
      <c r="C149" s="110"/>
      <c r="D149" s="125">
        <f t="shared" si="8"/>
        <v>0</v>
      </c>
      <c r="E149" s="26" t="s">
        <v>44</v>
      </c>
      <c r="G149" s="109">
        <f>IF(LEN(C149)=0,1,MATCH(C149,PlayerDetails!$I:$I,0))</f>
        <v>1</v>
      </c>
      <c r="H149" s="109" t="e">
        <f>IF(LEN(D149)=0,1,MATCH(D149,PlayerDetails!$I:$I,0))</f>
        <v>#N/A</v>
      </c>
      <c r="I149" s="109" t="e">
        <f>IF(LEN(#REF!)=0,1,MATCH(#REF!,PlayerDetails!$I:$I,0))</f>
        <v>#REF!</v>
      </c>
    </row>
    <row r="150" spans="1:9" x14ac:dyDescent="0.3">
      <c r="A150" s="26" t="str">
        <f t="shared" si="7"/>
        <v>O</v>
      </c>
      <c r="B150" s="25" t="str">
        <f>A150&amp;"."&amp;E150</f>
        <v>O.08</v>
      </c>
      <c r="C150" s="110"/>
      <c r="D150" s="125">
        <f t="shared" si="8"/>
        <v>0</v>
      </c>
      <c r="E150" s="26" t="s">
        <v>46</v>
      </c>
      <c r="G150" s="109">
        <f>IF(LEN(C150)=0,1,MATCH(C150,PlayerDetails!$I:$I,0))</f>
        <v>1</v>
      </c>
      <c r="H150" s="109" t="e">
        <f>IF(LEN(D150)=0,1,MATCH(D150,PlayerDetails!$I:$I,0))</f>
        <v>#N/A</v>
      </c>
      <c r="I150" s="109" t="e">
        <f>IF(LEN(#REF!)=0,1,MATCH(#REF!,PlayerDetails!$I:$I,0))</f>
        <v>#REF!</v>
      </c>
    </row>
    <row r="151" spans="1:9" x14ac:dyDescent="0.3">
      <c r="A151" s="26" t="str">
        <f t="shared" si="7"/>
        <v>O</v>
      </c>
      <c r="B151" s="25" t="str">
        <f>A151&amp;"."&amp;E151</f>
        <v>O.09</v>
      </c>
      <c r="C151" s="110"/>
      <c r="D151" s="110">
        <f t="shared" si="8"/>
        <v>0</v>
      </c>
      <c r="E151" s="26" t="s">
        <v>48</v>
      </c>
      <c r="G151" s="109">
        <f>IF(LEN(C151)=0,1,MATCH(C151,PlayerDetails!$I:$I,0))</f>
        <v>1</v>
      </c>
      <c r="H151" s="109" t="e">
        <f>IF(LEN(D151)=0,1,MATCH(D151,PlayerDetails!$I:$I,0))</f>
        <v>#N/A</v>
      </c>
      <c r="I151" s="109" t="e">
        <f>IF(LEN(#REF!)=0,1,MATCH(#REF!,PlayerDetails!$I:$I,0))</f>
        <v>#REF!</v>
      </c>
    </row>
    <row r="152" spans="1:9" x14ac:dyDescent="0.3">
      <c r="A152" s="26" t="str">
        <f t="shared" si="7"/>
        <v>O</v>
      </c>
      <c r="B152" s="25" t="str">
        <f>A152&amp;"."&amp;E152</f>
        <v>O.10</v>
      </c>
      <c r="C152" s="110"/>
      <c r="D152" s="110">
        <f t="shared" si="8"/>
        <v>0</v>
      </c>
      <c r="E152" s="26" t="s">
        <v>50</v>
      </c>
      <c r="G152" s="109">
        <f>IF(LEN(C152)=0,1,MATCH(C152,PlayerDetails!$I:$I,0))</f>
        <v>1</v>
      </c>
      <c r="H152" s="109" t="e">
        <f>IF(LEN(D152)=0,1,MATCH(D152,PlayerDetails!$I:$I,0))</f>
        <v>#N/A</v>
      </c>
      <c r="I152" s="109" t="e">
        <f>IF(LEN(#REF!)=0,1,MATCH(#REF!,PlayerDetails!$I:$I,0))</f>
        <v>#REF!</v>
      </c>
    </row>
    <row r="153" spans="1:9" x14ac:dyDescent="0.3">
      <c r="A153" s="26" t="s">
        <v>185</v>
      </c>
      <c r="B153" s="25" t="str">
        <f>A153&amp;"."&amp;E153</f>
        <v>P.01</v>
      </c>
      <c r="C153" s="110"/>
      <c r="D153" s="125">
        <f t="shared" si="8"/>
        <v>0</v>
      </c>
      <c r="E153" s="26" t="s">
        <v>32</v>
      </c>
      <c r="G153" s="109">
        <f>IF(LEN(C153)=0,1,MATCH(C153,PlayerDetails!$I:$I,0))</f>
        <v>1</v>
      </c>
      <c r="H153" s="109" t="e">
        <f>IF(LEN(D153)=0,1,MATCH(D153,PlayerDetails!$I:$I,0))</f>
        <v>#N/A</v>
      </c>
      <c r="I153" s="109" t="e">
        <f>IF(LEN(#REF!)=0,1,MATCH(#REF!,PlayerDetails!$I:$I,0))</f>
        <v>#REF!</v>
      </c>
    </row>
    <row r="154" spans="1:9" x14ac:dyDescent="0.3">
      <c r="A154" s="26" t="str">
        <f>A153</f>
        <v>P</v>
      </c>
      <c r="B154" s="25" t="str">
        <f>A154&amp;"."&amp;E154</f>
        <v>P.02</v>
      </c>
      <c r="C154" s="110"/>
      <c r="D154" s="125">
        <f t="shared" si="8"/>
        <v>0</v>
      </c>
      <c r="E154" s="26" t="s">
        <v>34</v>
      </c>
      <c r="G154" s="109">
        <f>IF(LEN(C154)=0,1,MATCH(C154,PlayerDetails!$I:$I,0))</f>
        <v>1</v>
      </c>
      <c r="H154" s="109" t="e">
        <f>IF(LEN(D154)=0,1,MATCH(D154,PlayerDetails!$I:$I,0))</f>
        <v>#N/A</v>
      </c>
      <c r="I154" s="109" t="e">
        <f>IF(LEN(#REF!)=0,1,MATCH(#REF!,PlayerDetails!$I:$I,0))</f>
        <v>#REF!</v>
      </c>
    </row>
    <row r="155" spans="1:9" x14ac:dyDescent="0.3">
      <c r="A155" s="26" t="str">
        <f t="shared" ref="A155:A162" si="9">A154</f>
        <v>P</v>
      </c>
      <c r="B155" s="25" t="str">
        <f>A155&amp;"."&amp;E155</f>
        <v>P.03</v>
      </c>
      <c r="C155" s="110"/>
      <c r="D155" s="125">
        <f t="shared" si="8"/>
        <v>0</v>
      </c>
      <c r="E155" s="26" t="s">
        <v>36</v>
      </c>
      <c r="G155" s="109">
        <f>IF(LEN(C155)=0,1,MATCH(C155,PlayerDetails!$I:$I,0))</f>
        <v>1</v>
      </c>
      <c r="H155" s="109" t="e">
        <f>IF(LEN(D155)=0,1,MATCH(D155,PlayerDetails!$I:$I,0))</f>
        <v>#N/A</v>
      </c>
      <c r="I155" s="109" t="e">
        <f>IF(LEN(#REF!)=0,1,MATCH(#REF!,PlayerDetails!$I:$I,0))</f>
        <v>#REF!</v>
      </c>
    </row>
    <row r="156" spans="1:9" x14ac:dyDescent="0.3">
      <c r="A156" s="26" t="str">
        <f t="shared" si="9"/>
        <v>P</v>
      </c>
      <c r="B156" s="25" t="str">
        <f>A156&amp;"."&amp;E156</f>
        <v>P.04</v>
      </c>
      <c r="C156" s="110"/>
      <c r="D156" s="125">
        <f t="shared" si="8"/>
        <v>0</v>
      </c>
      <c r="E156" s="26" t="s">
        <v>38</v>
      </c>
      <c r="G156" s="109">
        <f>IF(LEN(C156)=0,1,MATCH(C156,PlayerDetails!$I:$I,0))</f>
        <v>1</v>
      </c>
      <c r="H156" s="109" t="e">
        <f>IF(LEN(D156)=0,1,MATCH(D156,PlayerDetails!$I:$I,0))</f>
        <v>#N/A</v>
      </c>
      <c r="I156" s="109" t="e">
        <f>IF(LEN(#REF!)=0,1,MATCH(#REF!,PlayerDetails!$I:$I,0))</f>
        <v>#REF!</v>
      </c>
    </row>
    <row r="157" spans="1:9" x14ac:dyDescent="0.3">
      <c r="A157" s="26" t="str">
        <f t="shared" si="9"/>
        <v>P</v>
      </c>
      <c r="B157" s="25" t="str">
        <f>A157&amp;"."&amp;E157</f>
        <v>P.05</v>
      </c>
      <c r="C157" s="110"/>
      <c r="D157" s="125">
        <f t="shared" ref="D157:D166" si="10">C157</f>
        <v>0</v>
      </c>
      <c r="E157" s="26" t="s">
        <v>40</v>
      </c>
      <c r="G157" s="109">
        <f>IF(LEN(C157)=0,1,MATCH(C157,PlayerDetails!$I:$I,0))</f>
        <v>1</v>
      </c>
      <c r="H157" s="109" t="e">
        <f>IF(LEN(D157)=0,1,MATCH(D157,PlayerDetails!$I:$I,0))</f>
        <v>#N/A</v>
      </c>
      <c r="I157" s="109" t="e">
        <f>IF(LEN(#REF!)=0,1,MATCH(#REF!,PlayerDetails!$I:$I,0))</f>
        <v>#REF!</v>
      </c>
    </row>
    <row r="158" spans="1:9" x14ac:dyDescent="0.3">
      <c r="A158" s="26" t="str">
        <f t="shared" si="9"/>
        <v>P</v>
      </c>
      <c r="B158" s="25" t="str">
        <f>A158&amp;"."&amp;E158</f>
        <v>P.06</v>
      </c>
      <c r="C158" s="110"/>
      <c r="D158" s="125">
        <f t="shared" si="10"/>
        <v>0</v>
      </c>
      <c r="E158" s="26" t="s">
        <v>42</v>
      </c>
      <c r="G158" s="109">
        <f>IF(LEN(C158)=0,1,MATCH(C158,PlayerDetails!$I:$I,0))</f>
        <v>1</v>
      </c>
      <c r="H158" s="109" t="e">
        <f>IF(LEN(D158)=0,1,MATCH(D158,PlayerDetails!$I:$I,0))</f>
        <v>#N/A</v>
      </c>
      <c r="I158" s="109" t="e">
        <f>IF(LEN(#REF!)=0,1,MATCH(#REF!,PlayerDetails!$I:$I,0))</f>
        <v>#REF!</v>
      </c>
    </row>
    <row r="159" spans="1:9" x14ac:dyDescent="0.3">
      <c r="A159" s="26" t="str">
        <f t="shared" si="9"/>
        <v>P</v>
      </c>
      <c r="B159" s="25" t="str">
        <f>A159&amp;"."&amp;E159</f>
        <v>P.07</v>
      </c>
      <c r="C159" s="110"/>
      <c r="D159" s="125">
        <f t="shared" si="10"/>
        <v>0</v>
      </c>
      <c r="E159" s="26" t="s">
        <v>44</v>
      </c>
      <c r="G159" s="109">
        <f>IF(LEN(C159)=0,1,MATCH(C159,PlayerDetails!$I:$I,0))</f>
        <v>1</v>
      </c>
      <c r="H159" s="109" t="e">
        <f>IF(LEN(D159)=0,1,MATCH(D159,PlayerDetails!$I:$I,0))</f>
        <v>#N/A</v>
      </c>
      <c r="I159" s="109" t="e">
        <f>IF(LEN(#REF!)=0,1,MATCH(#REF!,PlayerDetails!$I:$I,0))</f>
        <v>#REF!</v>
      </c>
    </row>
    <row r="160" spans="1:9" x14ac:dyDescent="0.3">
      <c r="A160" s="26" t="str">
        <f t="shared" si="9"/>
        <v>P</v>
      </c>
      <c r="B160" s="25" t="str">
        <f>A160&amp;"."&amp;E160</f>
        <v>P.08</v>
      </c>
      <c r="C160" s="110"/>
      <c r="D160" s="125">
        <f t="shared" si="10"/>
        <v>0</v>
      </c>
      <c r="E160" s="26" t="s">
        <v>46</v>
      </c>
      <c r="G160" s="109">
        <f>IF(LEN(C160)=0,1,MATCH(C160,PlayerDetails!$I:$I,0))</f>
        <v>1</v>
      </c>
      <c r="H160" s="109" t="e">
        <f>IF(LEN(D160)=0,1,MATCH(D160,PlayerDetails!$I:$I,0))</f>
        <v>#N/A</v>
      </c>
      <c r="I160" s="109" t="e">
        <f>IF(LEN(#REF!)=0,1,MATCH(#REF!,PlayerDetails!$I:$I,0))</f>
        <v>#REF!</v>
      </c>
    </row>
    <row r="161" spans="1:9" x14ac:dyDescent="0.3">
      <c r="A161" s="26" t="str">
        <f t="shared" si="9"/>
        <v>P</v>
      </c>
      <c r="B161" s="25" t="str">
        <f>A161&amp;"."&amp;E161</f>
        <v>P.09</v>
      </c>
      <c r="C161" s="110"/>
      <c r="D161" s="110">
        <f t="shared" si="10"/>
        <v>0</v>
      </c>
      <c r="E161" s="26" t="s">
        <v>48</v>
      </c>
      <c r="G161" s="109">
        <f>IF(LEN(C161)=0,1,MATCH(C161,PlayerDetails!$I:$I,0))</f>
        <v>1</v>
      </c>
      <c r="H161" s="109" t="e">
        <f>IF(LEN(D161)=0,1,MATCH(D161,PlayerDetails!$I:$I,0))</f>
        <v>#N/A</v>
      </c>
      <c r="I161" s="109" t="e">
        <f>IF(LEN(#REF!)=0,1,MATCH(#REF!,PlayerDetails!$I:$I,0))</f>
        <v>#REF!</v>
      </c>
    </row>
    <row r="162" spans="1:9" x14ac:dyDescent="0.3">
      <c r="A162" s="26" t="str">
        <f t="shared" si="9"/>
        <v>P</v>
      </c>
      <c r="B162" s="25" t="str">
        <f>A162&amp;"."&amp;E162</f>
        <v>P.10</v>
      </c>
      <c r="C162" s="110"/>
      <c r="D162" s="110">
        <f t="shared" si="10"/>
        <v>0</v>
      </c>
      <c r="E162" s="26" t="s">
        <v>50</v>
      </c>
      <c r="G162" s="109">
        <f>IF(LEN(C162)=0,1,MATCH(C162,PlayerDetails!$I:$I,0))</f>
        <v>1</v>
      </c>
      <c r="H162" s="109" t="e">
        <f>IF(LEN(D162)=0,1,MATCH(D162,PlayerDetails!$I:$I,0))</f>
        <v>#N/A</v>
      </c>
      <c r="I162" s="109" t="e">
        <f>IF(LEN(#REF!)=0,1,MATCH(#REF!,PlayerDetails!$I:$I,0))</f>
        <v>#REF!</v>
      </c>
    </row>
    <row r="163" spans="1:9" x14ac:dyDescent="0.3">
      <c r="A163" s="26" t="s">
        <v>187</v>
      </c>
      <c r="B163" s="25" t="str">
        <f>A163&amp;"."&amp;E163</f>
        <v>Q.01</v>
      </c>
      <c r="C163" s="110"/>
      <c r="D163" s="125">
        <f t="shared" si="10"/>
        <v>0</v>
      </c>
      <c r="E163" s="26" t="s">
        <v>32</v>
      </c>
      <c r="G163" s="109">
        <f>IF(LEN(C163)=0,1,MATCH(C163,PlayerDetails!$I:$I,0))</f>
        <v>1</v>
      </c>
      <c r="H163" s="109" t="e">
        <f>IF(LEN(D163)=0,1,MATCH(D163,PlayerDetails!$I:$I,0))</f>
        <v>#N/A</v>
      </c>
      <c r="I163" s="109" t="e">
        <f>IF(LEN(#REF!)=0,1,MATCH(#REF!,PlayerDetails!$I:$I,0))</f>
        <v>#REF!</v>
      </c>
    </row>
    <row r="164" spans="1:9" x14ac:dyDescent="0.3">
      <c r="A164" s="26" t="str">
        <f>A163</f>
        <v>Q</v>
      </c>
      <c r="B164" s="25" t="str">
        <f>A164&amp;"."&amp;E164</f>
        <v>Q.02</v>
      </c>
      <c r="C164" s="110"/>
      <c r="D164" s="125">
        <f t="shared" si="10"/>
        <v>0</v>
      </c>
      <c r="E164" s="26" t="s">
        <v>34</v>
      </c>
      <c r="G164" s="109">
        <f>IF(LEN(C164)=0,1,MATCH(C164,PlayerDetails!$I:$I,0))</f>
        <v>1</v>
      </c>
      <c r="H164" s="109" t="e">
        <f>IF(LEN(D164)=0,1,MATCH(D164,PlayerDetails!$I:$I,0))</f>
        <v>#N/A</v>
      </c>
      <c r="I164" s="109" t="e">
        <f>IF(LEN(#REF!)=0,1,MATCH(#REF!,PlayerDetails!$I:$I,0))</f>
        <v>#REF!</v>
      </c>
    </row>
    <row r="165" spans="1:9" x14ac:dyDescent="0.3">
      <c r="A165" s="26" t="str">
        <f t="shared" ref="A165:A172" si="11">A164</f>
        <v>Q</v>
      </c>
      <c r="B165" s="25" t="str">
        <f>A165&amp;"."&amp;E165</f>
        <v>Q.03</v>
      </c>
      <c r="C165" s="110"/>
      <c r="D165" s="125">
        <f t="shared" si="10"/>
        <v>0</v>
      </c>
      <c r="E165" s="26" t="s">
        <v>36</v>
      </c>
      <c r="G165" s="109">
        <f>IF(LEN(C165)=0,1,MATCH(C165,PlayerDetails!$I:$I,0))</f>
        <v>1</v>
      </c>
      <c r="H165" s="109" t="e">
        <f>IF(LEN(D165)=0,1,MATCH(D165,PlayerDetails!$I:$I,0))</f>
        <v>#N/A</v>
      </c>
      <c r="I165" s="109" t="e">
        <f>IF(LEN(#REF!)=0,1,MATCH(#REF!,PlayerDetails!$I:$I,0))</f>
        <v>#REF!</v>
      </c>
    </row>
    <row r="166" spans="1:9" x14ac:dyDescent="0.3">
      <c r="A166" s="26" t="str">
        <f t="shared" si="11"/>
        <v>Q</v>
      </c>
      <c r="B166" s="25" t="str">
        <f>A166&amp;"."&amp;E166</f>
        <v>Q.04</v>
      </c>
      <c r="C166" s="110"/>
      <c r="D166" s="125">
        <f t="shared" si="10"/>
        <v>0</v>
      </c>
      <c r="E166" s="26" t="s">
        <v>38</v>
      </c>
      <c r="G166" s="109">
        <f>IF(LEN(C166)=0,1,MATCH(C166,PlayerDetails!$I:$I,0))</f>
        <v>1</v>
      </c>
      <c r="H166" s="109" t="e">
        <f>IF(LEN(D166)=0,1,MATCH(D166,PlayerDetails!$I:$I,0))</f>
        <v>#N/A</v>
      </c>
      <c r="I166" s="109" t="e">
        <f>IF(LEN(#REF!)=0,1,MATCH(#REF!,PlayerDetails!$I:$I,0))</f>
        <v>#REF!</v>
      </c>
    </row>
    <row r="167" spans="1:9" x14ac:dyDescent="0.3">
      <c r="A167" s="26" t="str">
        <f t="shared" si="11"/>
        <v>Q</v>
      </c>
      <c r="B167" s="25" t="str">
        <f>A167&amp;"."&amp;E167</f>
        <v>Q.05</v>
      </c>
      <c r="C167" s="110"/>
      <c r="D167" s="125">
        <f t="shared" ref="D167:D202" si="12">C167</f>
        <v>0</v>
      </c>
      <c r="E167" s="26" t="s">
        <v>40</v>
      </c>
      <c r="G167" s="109">
        <f>IF(LEN(C167)=0,1,MATCH(C167,PlayerDetails!$I:$I,0))</f>
        <v>1</v>
      </c>
      <c r="H167" s="109" t="e">
        <f>IF(LEN(D167)=0,1,MATCH(D167,PlayerDetails!$I:$I,0))</f>
        <v>#N/A</v>
      </c>
      <c r="I167" s="109" t="e">
        <f>IF(LEN(#REF!)=0,1,MATCH(#REF!,PlayerDetails!$I:$I,0))</f>
        <v>#REF!</v>
      </c>
    </row>
    <row r="168" spans="1:9" x14ac:dyDescent="0.3">
      <c r="A168" s="26" t="str">
        <f t="shared" si="11"/>
        <v>Q</v>
      </c>
      <c r="B168" s="25" t="str">
        <f>A168&amp;"."&amp;E168</f>
        <v>Q.06</v>
      </c>
      <c r="C168" s="110"/>
      <c r="D168" s="125">
        <f t="shared" si="12"/>
        <v>0</v>
      </c>
      <c r="E168" s="26" t="s">
        <v>42</v>
      </c>
      <c r="G168" s="109">
        <f>IF(LEN(C168)=0,1,MATCH(C168,PlayerDetails!$I:$I,0))</f>
        <v>1</v>
      </c>
      <c r="H168" s="109" t="e">
        <f>IF(LEN(D168)=0,1,MATCH(D168,PlayerDetails!$I:$I,0))</f>
        <v>#N/A</v>
      </c>
      <c r="I168" s="109" t="e">
        <f>IF(LEN(#REF!)=0,1,MATCH(#REF!,PlayerDetails!$I:$I,0))</f>
        <v>#REF!</v>
      </c>
    </row>
    <row r="169" spans="1:9" x14ac:dyDescent="0.3">
      <c r="A169" s="26" t="str">
        <f t="shared" si="11"/>
        <v>Q</v>
      </c>
      <c r="B169" s="25" t="str">
        <f>A169&amp;"."&amp;E169</f>
        <v>Q.07</v>
      </c>
      <c r="C169" s="110"/>
      <c r="D169" s="125">
        <f t="shared" si="12"/>
        <v>0</v>
      </c>
      <c r="E169" s="26" t="s">
        <v>44</v>
      </c>
      <c r="G169" s="109">
        <f>IF(LEN(C169)=0,1,MATCH(C169,PlayerDetails!$I:$I,0))</f>
        <v>1</v>
      </c>
      <c r="H169" s="109" t="e">
        <f>IF(LEN(D169)=0,1,MATCH(D169,PlayerDetails!$I:$I,0))</f>
        <v>#N/A</v>
      </c>
      <c r="I169" s="109" t="e">
        <f>IF(LEN(#REF!)=0,1,MATCH(#REF!,PlayerDetails!$I:$I,0))</f>
        <v>#REF!</v>
      </c>
    </row>
    <row r="170" spans="1:9" x14ac:dyDescent="0.3">
      <c r="A170" s="26" t="str">
        <f t="shared" si="11"/>
        <v>Q</v>
      </c>
      <c r="B170" s="25" t="str">
        <f>A170&amp;"."&amp;E170</f>
        <v>Q.08</v>
      </c>
      <c r="C170" s="110"/>
      <c r="D170" s="125">
        <f t="shared" si="12"/>
        <v>0</v>
      </c>
      <c r="E170" s="26" t="s">
        <v>46</v>
      </c>
      <c r="G170" s="109">
        <f>IF(LEN(C170)=0,1,MATCH(C170,PlayerDetails!$I:$I,0))</f>
        <v>1</v>
      </c>
      <c r="H170" s="109" t="e">
        <f>IF(LEN(D170)=0,1,MATCH(D170,PlayerDetails!$I:$I,0))</f>
        <v>#N/A</v>
      </c>
      <c r="I170" s="109" t="e">
        <f>IF(LEN(#REF!)=0,1,MATCH(#REF!,PlayerDetails!$I:$I,0))</f>
        <v>#REF!</v>
      </c>
    </row>
    <row r="171" spans="1:9" x14ac:dyDescent="0.3">
      <c r="A171" s="26" t="str">
        <f t="shared" si="11"/>
        <v>Q</v>
      </c>
      <c r="B171" s="25" t="str">
        <f>A171&amp;"."&amp;E171</f>
        <v>Q.09</v>
      </c>
      <c r="C171" s="110"/>
      <c r="D171" s="110">
        <f t="shared" si="12"/>
        <v>0</v>
      </c>
      <c r="E171" s="26" t="s">
        <v>48</v>
      </c>
      <c r="G171" s="109">
        <f>IF(LEN(C171)=0,1,MATCH(C171,PlayerDetails!$I:$I,0))</f>
        <v>1</v>
      </c>
      <c r="H171" s="109" t="e">
        <f>IF(LEN(D171)=0,1,MATCH(D171,PlayerDetails!$I:$I,0))</f>
        <v>#N/A</v>
      </c>
      <c r="I171" s="109" t="e">
        <f>IF(LEN(#REF!)=0,1,MATCH(#REF!,PlayerDetails!$I:$I,0))</f>
        <v>#REF!</v>
      </c>
    </row>
    <row r="172" spans="1:9" x14ac:dyDescent="0.3">
      <c r="A172" s="26" t="str">
        <f t="shared" si="11"/>
        <v>Q</v>
      </c>
      <c r="B172" s="25" t="str">
        <f>A172&amp;"."&amp;E172</f>
        <v>Q.10</v>
      </c>
      <c r="C172" s="110"/>
      <c r="D172" s="110">
        <f t="shared" si="12"/>
        <v>0</v>
      </c>
      <c r="E172" s="26" t="s">
        <v>50</v>
      </c>
      <c r="G172" s="109">
        <f>IF(LEN(C172)=0,1,MATCH(C172,PlayerDetails!$I:$I,0))</f>
        <v>1</v>
      </c>
      <c r="H172" s="109" t="e">
        <f>IF(LEN(D172)=0,1,MATCH(D172,PlayerDetails!$I:$I,0))</f>
        <v>#N/A</v>
      </c>
      <c r="I172" s="109" t="e">
        <f>IF(LEN(#REF!)=0,1,MATCH(#REF!,PlayerDetails!$I:$I,0))</f>
        <v>#REF!</v>
      </c>
    </row>
    <row r="173" spans="1:9" x14ac:dyDescent="0.3">
      <c r="A173" s="26" t="s">
        <v>188</v>
      </c>
      <c r="B173" s="25" t="str">
        <f>A173&amp;"."&amp;E173</f>
        <v>R.01</v>
      </c>
      <c r="C173" s="110"/>
      <c r="D173" s="125">
        <f t="shared" si="12"/>
        <v>0</v>
      </c>
      <c r="E173" s="26" t="s">
        <v>32</v>
      </c>
      <c r="G173" s="109">
        <f>IF(LEN(C173)=0,1,MATCH(C173,PlayerDetails!$I:$I,0))</f>
        <v>1</v>
      </c>
      <c r="H173" s="109" t="e">
        <f>IF(LEN(D173)=0,1,MATCH(D173,PlayerDetails!$I:$I,0))</f>
        <v>#N/A</v>
      </c>
      <c r="I173" s="109" t="e">
        <f>IF(LEN(#REF!)=0,1,MATCH(#REF!,PlayerDetails!$I:$I,0))</f>
        <v>#REF!</v>
      </c>
    </row>
    <row r="174" spans="1:9" x14ac:dyDescent="0.3">
      <c r="A174" s="26" t="str">
        <f>A173</f>
        <v>R</v>
      </c>
      <c r="B174" s="25" t="str">
        <f>A174&amp;"."&amp;E174</f>
        <v>R.02</v>
      </c>
      <c r="C174" s="110"/>
      <c r="D174" s="125">
        <f t="shared" si="12"/>
        <v>0</v>
      </c>
      <c r="E174" s="26" t="s">
        <v>34</v>
      </c>
      <c r="G174" s="109">
        <f>IF(LEN(C174)=0,1,MATCH(C174,PlayerDetails!$I:$I,0))</f>
        <v>1</v>
      </c>
      <c r="H174" s="109" t="e">
        <f>IF(LEN(D174)=0,1,MATCH(D174,PlayerDetails!$I:$I,0))</f>
        <v>#N/A</v>
      </c>
      <c r="I174" s="109" t="e">
        <f>IF(LEN(#REF!)=0,1,MATCH(#REF!,PlayerDetails!$I:$I,0))</f>
        <v>#REF!</v>
      </c>
    </row>
    <row r="175" spans="1:9" x14ac:dyDescent="0.3">
      <c r="A175" s="26" t="str">
        <f t="shared" ref="A175:A182" si="13">A174</f>
        <v>R</v>
      </c>
      <c r="B175" s="25" t="str">
        <f>A175&amp;"."&amp;E175</f>
        <v>R.03</v>
      </c>
      <c r="C175" s="110"/>
      <c r="D175" s="125">
        <f t="shared" si="12"/>
        <v>0</v>
      </c>
      <c r="E175" s="26" t="s">
        <v>36</v>
      </c>
      <c r="G175" s="109">
        <f>IF(LEN(C175)=0,1,MATCH(C175,PlayerDetails!$I:$I,0))</f>
        <v>1</v>
      </c>
      <c r="H175" s="109" t="e">
        <f>IF(LEN(D175)=0,1,MATCH(D175,PlayerDetails!$I:$I,0))</f>
        <v>#N/A</v>
      </c>
      <c r="I175" s="109" t="e">
        <f>IF(LEN(#REF!)=0,1,MATCH(#REF!,PlayerDetails!$I:$I,0))</f>
        <v>#REF!</v>
      </c>
    </row>
    <row r="176" spans="1:9" x14ac:dyDescent="0.3">
      <c r="A176" s="26" t="str">
        <f t="shared" si="13"/>
        <v>R</v>
      </c>
      <c r="B176" s="25" t="str">
        <f>A176&amp;"."&amp;E176</f>
        <v>R.04</v>
      </c>
      <c r="C176" s="110"/>
      <c r="D176" s="125">
        <f t="shared" si="12"/>
        <v>0</v>
      </c>
      <c r="E176" s="26" t="s">
        <v>38</v>
      </c>
      <c r="G176" s="109">
        <f>IF(LEN(C176)=0,1,MATCH(C176,PlayerDetails!$I:$I,0))</f>
        <v>1</v>
      </c>
      <c r="H176" s="109" t="e">
        <f>IF(LEN(D176)=0,1,MATCH(D176,PlayerDetails!$I:$I,0))</f>
        <v>#N/A</v>
      </c>
      <c r="I176" s="109" t="e">
        <f>IF(LEN(#REF!)=0,1,MATCH(#REF!,PlayerDetails!$I:$I,0))</f>
        <v>#REF!</v>
      </c>
    </row>
    <row r="177" spans="1:9" x14ac:dyDescent="0.3">
      <c r="A177" s="26" t="str">
        <f t="shared" si="13"/>
        <v>R</v>
      </c>
      <c r="B177" s="25" t="str">
        <f>A177&amp;"."&amp;E177</f>
        <v>R.05</v>
      </c>
      <c r="C177" s="110"/>
      <c r="D177" s="125">
        <f t="shared" si="12"/>
        <v>0</v>
      </c>
      <c r="E177" s="26" t="s">
        <v>40</v>
      </c>
      <c r="G177" s="109">
        <f>IF(LEN(C177)=0,1,MATCH(C177,PlayerDetails!$I:$I,0))</f>
        <v>1</v>
      </c>
      <c r="H177" s="109" t="e">
        <f>IF(LEN(D177)=0,1,MATCH(D177,PlayerDetails!$I:$I,0))</f>
        <v>#N/A</v>
      </c>
      <c r="I177" s="109" t="e">
        <f>IF(LEN(#REF!)=0,1,MATCH(#REF!,PlayerDetails!$I:$I,0))</f>
        <v>#REF!</v>
      </c>
    </row>
    <row r="178" spans="1:9" x14ac:dyDescent="0.3">
      <c r="A178" s="26" t="str">
        <f t="shared" si="13"/>
        <v>R</v>
      </c>
      <c r="B178" s="25" t="str">
        <f>A178&amp;"."&amp;E178</f>
        <v>R.06</v>
      </c>
      <c r="C178" s="110"/>
      <c r="D178" s="125">
        <f t="shared" si="12"/>
        <v>0</v>
      </c>
      <c r="E178" s="26" t="s">
        <v>42</v>
      </c>
      <c r="G178" s="109">
        <f>IF(LEN(C178)=0,1,MATCH(C178,PlayerDetails!$I:$I,0))</f>
        <v>1</v>
      </c>
      <c r="H178" s="109" t="e">
        <f>IF(LEN(D178)=0,1,MATCH(D178,PlayerDetails!$I:$I,0))</f>
        <v>#N/A</v>
      </c>
      <c r="I178" s="109" t="e">
        <f>IF(LEN(#REF!)=0,1,MATCH(#REF!,PlayerDetails!$I:$I,0))</f>
        <v>#REF!</v>
      </c>
    </row>
    <row r="179" spans="1:9" x14ac:dyDescent="0.3">
      <c r="A179" s="26" t="str">
        <f t="shared" si="13"/>
        <v>R</v>
      </c>
      <c r="B179" s="25" t="str">
        <f>A179&amp;"."&amp;E179</f>
        <v>R.07</v>
      </c>
      <c r="C179" s="110"/>
      <c r="D179" s="125">
        <f t="shared" si="12"/>
        <v>0</v>
      </c>
      <c r="E179" s="26" t="s">
        <v>44</v>
      </c>
      <c r="G179" s="109">
        <f>IF(LEN(C179)=0,1,MATCH(C179,PlayerDetails!$I:$I,0))</f>
        <v>1</v>
      </c>
      <c r="H179" s="109" t="e">
        <f>IF(LEN(D179)=0,1,MATCH(D179,PlayerDetails!$I:$I,0))</f>
        <v>#N/A</v>
      </c>
      <c r="I179" s="109" t="e">
        <f>IF(LEN(#REF!)=0,1,MATCH(#REF!,PlayerDetails!$I:$I,0))</f>
        <v>#REF!</v>
      </c>
    </row>
    <row r="180" spans="1:9" x14ac:dyDescent="0.3">
      <c r="A180" s="26" t="str">
        <f t="shared" si="13"/>
        <v>R</v>
      </c>
      <c r="B180" s="25" t="str">
        <f>A180&amp;"."&amp;E180</f>
        <v>R.08</v>
      </c>
      <c r="C180" s="110"/>
      <c r="D180" s="125">
        <f t="shared" si="12"/>
        <v>0</v>
      </c>
      <c r="E180" s="26" t="s">
        <v>46</v>
      </c>
      <c r="G180" s="109">
        <f>IF(LEN(C180)=0,1,MATCH(C180,PlayerDetails!$I:$I,0))</f>
        <v>1</v>
      </c>
      <c r="H180" s="109" t="e">
        <f>IF(LEN(D180)=0,1,MATCH(D180,PlayerDetails!$I:$I,0))</f>
        <v>#N/A</v>
      </c>
      <c r="I180" s="109" t="e">
        <f>IF(LEN(#REF!)=0,1,MATCH(#REF!,PlayerDetails!$I:$I,0))</f>
        <v>#REF!</v>
      </c>
    </row>
    <row r="181" spans="1:9" x14ac:dyDescent="0.3">
      <c r="A181" s="26" t="str">
        <f t="shared" si="13"/>
        <v>R</v>
      </c>
      <c r="B181" s="25" t="str">
        <f>A181&amp;"."&amp;E181</f>
        <v>R.09</v>
      </c>
      <c r="C181" s="110"/>
      <c r="D181" s="110">
        <f t="shared" si="12"/>
        <v>0</v>
      </c>
      <c r="E181" s="26" t="s">
        <v>48</v>
      </c>
      <c r="G181" s="109">
        <f>IF(LEN(C181)=0,1,MATCH(C181,PlayerDetails!$I:$I,0))</f>
        <v>1</v>
      </c>
      <c r="H181" s="109" t="e">
        <f>IF(LEN(D181)=0,1,MATCH(D181,PlayerDetails!$I:$I,0))</f>
        <v>#N/A</v>
      </c>
      <c r="I181" s="109" t="e">
        <f>IF(LEN(#REF!)=0,1,MATCH(#REF!,PlayerDetails!$I:$I,0))</f>
        <v>#REF!</v>
      </c>
    </row>
    <row r="182" spans="1:9" x14ac:dyDescent="0.3">
      <c r="A182" s="26" t="str">
        <f t="shared" si="13"/>
        <v>R</v>
      </c>
      <c r="B182" s="25" t="str">
        <f>A182&amp;"."&amp;E182</f>
        <v>R.10</v>
      </c>
      <c r="C182" s="110"/>
      <c r="D182" s="110">
        <f t="shared" si="12"/>
        <v>0</v>
      </c>
      <c r="E182" s="26" t="s">
        <v>50</v>
      </c>
      <c r="G182" s="109">
        <f>IF(LEN(C182)=0,1,MATCH(C182,PlayerDetails!$I:$I,0))</f>
        <v>1</v>
      </c>
      <c r="H182" s="109" t="e">
        <f>IF(LEN(D182)=0,1,MATCH(D182,PlayerDetails!$I:$I,0))</f>
        <v>#N/A</v>
      </c>
      <c r="I182" s="109" t="e">
        <f>IF(LEN(#REF!)=0,1,MATCH(#REF!,PlayerDetails!$I:$I,0))</f>
        <v>#REF!</v>
      </c>
    </row>
    <row r="183" spans="1:9" x14ac:dyDescent="0.3">
      <c r="A183" s="26" t="s">
        <v>189</v>
      </c>
      <c r="B183" s="25" t="str">
        <f>A183&amp;"."&amp;E183</f>
        <v>S.01</v>
      </c>
      <c r="C183" s="110"/>
      <c r="D183" s="125">
        <f t="shared" si="12"/>
        <v>0</v>
      </c>
      <c r="E183" s="26" t="s">
        <v>32</v>
      </c>
      <c r="G183" s="109">
        <f>IF(LEN(C183)=0,1,MATCH(C183,PlayerDetails!$I:$I,0))</f>
        <v>1</v>
      </c>
      <c r="H183" s="109" t="e">
        <f>IF(LEN(D183)=0,1,MATCH(D183,PlayerDetails!$I:$I,0))</f>
        <v>#N/A</v>
      </c>
      <c r="I183" s="109" t="e">
        <f>IF(LEN(#REF!)=0,1,MATCH(#REF!,PlayerDetails!$I:$I,0))</f>
        <v>#REF!</v>
      </c>
    </row>
    <row r="184" spans="1:9" x14ac:dyDescent="0.3">
      <c r="A184" s="26" t="str">
        <f>A183</f>
        <v>S</v>
      </c>
      <c r="B184" s="25" t="str">
        <f>A184&amp;"."&amp;E184</f>
        <v>S.02</v>
      </c>
      <c r="C184" s="110"/>
      <c r="D184" s="125">
        <f t="shared" si="12"/>
        <v>0</v>
      </c>
      <c r="E184" s="26" t="s">
        <v>34</v>
      </c>
      <c r="G184" s="109">
        <f>IF(LEN(C184)=0,1,MATCH(C184,PlayerDetails!$I:$I,0))</f>
        <v>1</v>
      </c>
      <c r="H184" s="109" t="e">
        <f>IF(LEN(D184)=0,1,MATCH(D184,PlayerDetails!$I:$I,0))</f>
        <v>#N/A</v>
      </c>
      <c r="I184" s="109" t="e">
        <f>IF(LEN(#REF!)=0,1,MATCH(#REF!,PlayerDetails!$I:$I,0))</f>
        <v>#REF!</v>
      </c>
    </row>
    <row r="185" spans="1:9" x14ac:dyDescent="0.3">
      <c r="A185" s="26" t="str">
        <f t="shared" ref="A185:A192" si="14">A184</f>
        <v>S</v>
      </c>
      <c r="B185" s="25" t="str">
        <f>A185&amp;"."&amp;E185</f>
        <v>S.03</v>
      </c>
      <c r="C185" s="110"/>
      <c r="D185" s="125">
        <f t="shared" si="12"/>
        <v>0</v>
      </c>
      <c r="E185" s="26" t="s">
        <v>36</v>
      </c>
      <c r="G185" s="109">
        <f>IF(LEN(C185)=0,1,MATCH(C185,PlayerDetails!$I:$I,0))</f>
        <v>1</v>
      </c>
      <c r="H185" s="109" t="e">
        <f>IF(LEN(D185)=0,1,MATCH(D185,PlayerDetails!$I:$I,0))</f>
        <v>#N/A</v>
      </c>
      <c r="I185" s="109" t="e">
        <f>IF(LEN(#REF!)=0,1,MATCH(#REF!,PlayerDetails!$I:$I,0))</f>
        <v>#REF!</v>
      </c>
    </row>
    <row r="186" spans="1:9" x14ac:dyDescent="0.3">
      <c r="A186" s="26" t="str">
        <f t="shared" si="14"/>
        <v>S</v>
      </c>
      <c r="B186" s="25" t="str">
        <f>A186&amp;"."&amp;E186</f>
        <v>S.04</v>
      </c>
      <c r="C186" s="110"/>
      <c r="D186" s="125">
        <f t="shared" si="12"/>
        <v>0</v>
      </c>
      <c r="E186" s="26" t="s">
        <v>38</v>
      </c>
      <c r="G186" s="109">
        <f>IF(LEN(C186)=0,1,MATCH(C186,PlayerDetails!$I:$I,0))</f>
        <v>1</v>
      </c>
      <c r="H186" s="109" t="e">
        <f>IF(LEN(D186)=0,1,MATCH(D186,PlayerDetails!$I:$I,0))</f>
        <v>#N/A</v>
      </c>
      <c r="I186" s="109" t="e">
        <f>IF(LEN(#REF!)=0,1,MATCH(#REF!,PlayerDetails!$I:$I,0))</f>
        <v>#REF!</v>
      </c>
    </row>
    <row r="187" spans="1:9" x14ac:dyDescent="0.3">
      <c r="A187" s="26" t="str">
        <f t="shared" si="14"/>
        <v>S</v>
      </c>
      <c r="B187" s="25" t="str">
        <f>A187&amp;"."&amp;E187</f>
        <v>S.05</v>
      </c>
      <c r="C187" s="110"/>
      <c r="D187" s="125">
        <f t="shared" si="12"/>
        <v>0</v>
      </c>
      <c r="E187" s="26" t="s">
        <v>40</v>
      </c>
      <c r="G187" s="109">
        <f>IF(LEN(C187)=0,1,MATCH(C187,PlayerDetails!$I:$I,0))</f>
        <v>1</v>
      </c>
      <c r="H187" s="109" t="e">
        <f>IF(LEN(D187)=0,1,MATCH(D187,PlayerDetails!$I:$I,0))</f>
        <v>#N/A</v>
      </c>
      <c r="I187" s="109" t="e">
        <f>IF(LEN(#REF!)=0,1,MATCH(#REF!,PlayerDetails!$I:$I,0))</f>
        <v>#REF!</v>
      </c>
    </row>
    <row r="188" spans="1:9" x14ac:dyDescent="0.3">
      <c r="A188" s="26" t="str">
        <f t="shared" si="14"/>
        <v>S</v>
      </c>
      <c r="B188" s="25" t="str">
        <f>A188&amp;"."&amp;E188</f>
        <v>S.06</v>
      </c>
      <c r="C188" s="110"/>
      <c r="D188" s="125">
        <f t="shared" si="12"/>
        <v>0</v>
      </c>
      <c r="E188" s="26" t="s">
        <v>42</v>
      </c>
      <c r="G188" s="109">
        <f>IF(LEN(C188)=0,1,MATCH(C188,PlayerDetails!$I:$I,0))</f>
        <v>1</v>
      </c>
      <c r="H188" s="109" t="e">
        <f>IF(LEN(D188)=0,1,MATCH(D188,PlayerDetails!$I:$I,0))</f>
        <v>#N/A</v>
      </c>
      <c r="I188" s="109" t="e">
        <f>IF(LEN(#REF!)=0,1,MATCH(#REF!,PlayerDetails!$I:$I,0))</f>
        <v>#REF!</v>
      </c>
    </row>
    <row r="189" spans="1:9" x14ac:dyDescent="0.3">
      <c r="A189" s="26" t="str">
        <f t="shared" si="14"/>
        <v>S</v>
      </c>
      <c r="B189" s="25" t="str">
        <f>A189&amp;"."&amp;E189</f>
        <v>S.07</v>
      </c>
      <c r="C189" s="110"/>
      <c r="D189" s="125">
        <f t="shared" si="12"/>
        <v>0</v>
      </c>
      <c r="E189" s="26" t="s">
        <v>44</v>
      </c>
      <c r="G189" s="109">
        <f>IF(LEN(C189)=0,1,MATCH(C189,PlayerDetails!$I:$I,0))</f>
        <v>1</v>
      </c>
      <c r="H189" s="109" t="e">
        <f>IF(LEN(D189)=0,1,MATCH(D189,PlayerDetails!$I:$I,0))</f>
        <v>#N/A</v>
      </c>
      <c r="I189" s="109" t="e">
        <f>IF(LEN(#REF!)=0,1,MATCH(#REF!,PlayerDetails!$I:$I,0))</f>
        <v>#REF!</v>
      </c>
    </row>
    <row r="190" spans="1:9" x14ac:dyDescent="0.3">
      <c r="A190" s="26" t="str">
        <f t="shared" si="14"/>
        <v>S</v>
      </c>
      <c r="B190" s="25" t="str">
        <f>A190&amp;"."&amp;E190</f>
        <v>S.08</v>
      </c>
      <c r="C190" s="110"/>
      <c r="D190" s="125">
        <f t="shared" si="12"/>
        <v>0</v>
      </c>
      <c r="E190" s="26" t="s">
        <v>46</v>
      </c>
      <c r="G190" s="109">
        <f>IF(LEN(C190)=0,1,MATCH(C190,PlayerDetails!$I:$I,0))</f>
        <v>1</v>
      </c>
      <c r="H190" s="109" t="e">
        <f>IF(LEN(D190)=0,1,MATCH(D190,PlayerDetails!$I:$I,0))</f>
        <v>#N/A</v>
      </c>
      <c r="I190" s="109" t="e">
        <f>IF(LEN(#REF!)=0,1,MATCH(#REF!,PlayerDetails!$I:$I,0))</f>
        <v>#REF!</v>
      </c>
    </row>
    <row r="191" spans="1:9" x14ac:dyDescent="0.3">
      <c r="A191" s="26" t="str">
        <f t="shared" si="14"/>
        <v>S</v>
      </c>
      <c r="B191" s="25" t="str">
        <f>A191&amp;"."&amp;E191</f>
        <v>S.09</v>
      </c>
      <c r="C191" s="110"/>
      <c r="D191" s="110">
        <f t="shared" si="12"/>
        <v>0</v>
      </c>
      <c r="E191" s="26" t="s">
        <v>48</v>
      </c>
      <c r="G191" s="109">
        <f>IF(LEN(C191)=0,1,MATCH(C191,PlayerDetails!$I:$I,0))</f>
        <v>1</v>
      </c>
      <c r="H191" s="109" t="e">
        <f>IF(LEN(D191)=0,1,MATCH(D191,PlayerDetails!$I:$I,0))</f>
        <v>#N/A</v>
      </c>
      <c r="I191" s="109" t="e">
        <f>IF(LEN(#REF!)=0,1,MATCH(#REF!,PlayerDetails!$I:$I,0))</f>
        <v>#REF!</v>
      </c>
    </row>
    <row r="192" spans="1:9" x14ac:dyDescent="0.3">
      <c r="A192" s="26" t="str">
        <f t="shared" si="14"/>
        <v>S</v>
      </c>
      <c r="B192" s="25" t="str">
        <f>A192&amp;"."&amp;E192</f>
        <v>S.10</v>
      </c>
      <c r="C192" s="110"/>
      <c r="D192" s="110">
        <f t="shared" si="12"/>
        <v>0</v>
      </c>
      <c r="E192" s="26" t="s">
        <v>50</v>
      </c>
      <c r="G192" s="109">
        <f>IF(LEN(C192)=0,1,MATCH(C192,PlayerDetails!$I:$I,0))</f>
        <v>1</v>
      </c>
      <c r="H192" s="109" t="e">
        <f>IF(LEN(D192)=0,1,MATCH(D192,PlayerDetails!$I:$I,0))</f>
        <v>#N/A</v>
      </c>
      <c r="I192" s="109" t="e">
        <f>IF(LEN(#REF!)=0,1,MATCH(#REF!,PlayerDetails!$I:$I,0))</f>
        <v>#REF!</v>
      </c>
    </row>
    <row r="193" spans="1:9" x14ac:dyDescent="0.3">
      <c r="A193" s="26" t="s">
        <v>190</v>
      </c>
      <c r="B193" s="25" t="str">
        <f>A193&amp;"."&amp;E193</f>
        <v>T.01</v>
      </c>
      <c r="C193" s="110"/>
      <c r="D193" s="125">
        <f t="shared" si="12"/>
        <v>0</v>
      </c>
      <c r="E193" s="26" t="s">
        <v>32</v>
      </c>
      <c r="G193" s="109">
        <f>IF(LEN(C193)=0,1,MATCH(C193,PlayerDetails!$I:$I,0))</f>
        <v>1</v>
      </c>
      <c r="H193" s="109" t="e">
        <f>IF(LEN(D193)=0,1,MATCH(D193,PlayerDetails!$I:$I,0))</f>
        <v>#N/A</v>
      </c>
      <c r="I193" s="109" t="e">
        <f>IF(LEN(#REF!)=0,1,MATCH(#REF!,PlayerDetails!$I:$I,0))</f>
        <v>#REF!</v>
      </c>
    </row>
    <row r="194" spans="1:9" x14ac:dyDescent="0.3">
      <c r="A194" s="26" t="str">
        <f>A193</f>
        <v>T</v>
      </c>
      <c r="B194" s="25" t="str">
        <f>A194&amp;"."&amp;E194</f>
        <v>T.02</v>
      </c>
      <c r="C194" s="110"/>
      <c r="D194" s="125">
        <f t="shared" si="12"/>
        <v>0</v>
      </c>
      <c r="E194" s="26" t="s">
        <v>34</v>
      </c>
      <c r="G194" s="109">
        <f>IF(LEN(C194)=0,1,MATCH(C194,PlayerDetails!$I:$I,0))</f>
        <v>1</v>
      </c>
      <c r="H194" s="109" t="e">
        <f>IF(LEN(D194)=0,1,MATCH(D194,PlayerDetails!$I:$I,0))</f>
        <v>#N/A</v>
      </c>
      <c r="I194" s="109" t="e">
        <f>IF(LEN(#REF!)=0,1,MATCH(#REF!,PlayerDetails!$I:$I,0))</f>
        <v>#REF!</v>
      </c>
    </row>
    <row r="195" spans="1:9" x14ac:dyDescent="0.3">
      <c r="A195" s="26" t="str">
        <f t="shared" ref="A195:A202" si="15">A194</f>
        <v>T</v>
      </c>
      <c r="B195" s="25" t="str">
        <f>A195&amp;"."&amp;E195</f>
        <v>T.03</v>
      </c>
      <c r="C195" s="110"/>
      <c r="D195" s="125">
        <f t="shared" si="12"/>
        <v>0</v>
      </c>
      <c r="E195" s="26" t="s">
        <v>36</v>
      </c>
      <c r="G195" s="109">
        <f>IF(LEN(C195)=0,1,MATCH(C195,PlayerDetails!$I:$I,0))</f>
        <v>1</v>
      </c>
      <c r="H195" s="109" t="e">
        <f>IF(LEN(D195)=0,1,MATCH(D195,PlayerDetails!$I:$I,0))</f>
        <v>#N/A</v>
      </c>
      <c r="I195" s="109" t="e">
        <f>IF(LEN(#REF!)=0,1,MATCH(#REF!,PlayerDetails!$I:$I,0))</f>
        <v>#REF!</v>
      </c>
    </row>
    <row r="196" spans="1:9" x14ac:dyDescent="0.3">
      <c r="A196" s="26" t="str">
        <f t="shared" si="15"/>
        <v>T</v>
      </c>
      <c r="B196" s="25" t="str">
        <f>A196&amp;"."&amp;E196</f>
        <v>T.04</v>
      </c>
      <c r="C196" s="110"/>
      <c r="D196" s="125">
        <f t="shared" si="12"/>
        <v>0</v>
      </c>
      <c r="E196" s="26" t="s">
        <v>38</v>
      </c>
      <c r="G196" s="109">
        <f>IF(LEN(C196)=0,1,MATCH(C196,PlayerDetails!$I:$I,0))</f>
        <v>1</v>
      </c>
      <c r="H196" s="109" t="e">
        <f>IF(LEN(D196)=0,1,MATCH(D196,PlayerDetails!$I:$I,0))</f>
        <v>#N/A</v>
      </c>
      <c r="I196" s="109" t="e">
        <f>IF(LEN(#REF!)=0,1,MATCH(#REF!,PlayerDetails!$I:$I,0))</f>
        <v>#REF!</v>
      </c>
    </row>
    <row r="197" spans="1:9" x14ac:dyDescent="0.3">
      <c r="A197" s="26" t="str">
        <f t="shared" si="15"/>
        <v>T</v>
      </c>
      <c r="B197" s="25" t="str">
        <f>A197&amp;"."&amp;E197</f>
        <v>T.05</v>
      </c>
      <c r="C197" s="110"/>
      <c r="D197" s="125">
        <f t="shared" si="12"/>
        <v>0</v>
      </c>
      <c r="E197" s="26" t="s">
        <v>40</v>
      </c>
      <c r="G197" s="109">
        <f>IF(LEN(C197)=0,1,MATCH(C197,PlayerDetails!$I:$I,0))</f>
        <v>1</v>
      </c>
      <c r="H197" s="109" t="e">
        <f>IF(LEN(D197)=0,1,MATCH(D197,PlayerDetails!$I:$I,0))</f>
        <v>#N/A</v>
      </c>
      <c r="I197" s="109" t="e">
        <f>IF(LEN(#REF!)=0,1,MATCH(#REF!,PlayerDetails!$I:$I,0))</f>
        <v>#REF!</v>
      </c>
    </row>
    <row r="198" spans="1:9" x14ac:dyDescent="0.3">
      <c r="A198" s="26" t="str">
        <f t="shared" si="15"/>
        <v>T</v>
      </c>
      <c r="B198" s="25" t="str">
        <f>A198&amp;"."&amp;E198</f>
        <v>T.06</v>
      </c>
      <c r="C198" s="110"/>
      <c r="D198" s="125">
        <f t="shared" si="12"/>
        <v>0</v>
      </c>
      <c r="E198" s="26" t="s">
        <v>42</v>
      </c>
      <c r="G198" s="109">
        <f>IF(LEN(C198)=0,1,MATCH(C198,PlayerDetails!$I:$I,0))</f>
        <v>1</v>
      </c>
      <c r="H198" s="109" t="e">
        <f>IF(LEN(D198)=0,1,MATCH(D198,PlayerDetails!$I:$I,0))</f>
        <v>#N/A</v>
      </c>
      <c r="I198" s="109" t="e">
        <f>IF(LEN(#REF!)=0,1,MATCH(#REF!,PlayerDetails!$I:$I,0))</f>
        <v>#REF!</v>
      </c>
    </row>
    <row r="199" spans="1:9" x14ac:dyDescent="0.3">
      <c r="A199" s="26" t="str">
        <f t="shared" si="15"/>
        <v>T</v>
      </c>
      <c r="B199" s="25" t="str">
        <f>A199&amp;"."&amp;E199</f>
        <v>T.07</v>
      </c>
      <c r="C199" s="110"/>
      <c r="D199" s="125">
        <f t="shared" si="12"/>
        <v>0</v>
      </c>
      <c r="E199" s="26" t="s">
        <v>44</v>
      </c>
      <c r="G199" s="109">
        <f>IF(LEN(C199)=0,1,MATCH(C199,PlayerDetails!$I:$I,0))</f>
        <v>1</v>
      </c>
      <c r="H199" s="109" t="e">
        <f>IF(LEN(D199)=0,1,MATCH(D199,PlayerDetails!$I:$I,0))</f>
        <v>#N/A</v>
      </c>
      <c r="I199" s="109" t="e">
        <f>IF(LEN(#REF!)=0,1,MATCH(#REF!,PlayerDetails!$I:$I,0))</f>
        <v>#REF!</v>
      </c>
    </row>
    <row r="200" spans="1:9" x14ac:dyDescent="0.3">
      <c r="A200" s="26" t="str">
        <f t="shared" si="15"/>
        <v>T</v>
      </c>
      <c r="B200" s="25" t="str">
        <f>A200&amp;"."&amp;E200</f>
        <v>T.08</v>
      </c>
      <c r="C200" s="110"/>
      <c r="D200" s="125">
        <f t="shared" si="12"/>
        <v>0</v>
      </c>
      <c r="E200" s="26" t="s">
        <v>46</v>
      </c>
      <c r="G200" s="109">
        <f>IF(LEN(C200)=0,1,MATCH(C200,PlayerDetails!$I:$I,0))</f>
        <v>1</v>
      </c>
      <c r="H200" s="109" t="e">
        <f>IF(LEN(D200)=0,1,MATCH(D200,PlayerDetails!$I:$I,0))</f>
        <v>#N/A</v>
      </c>
      <c r="I200" s="109" t="e">
        <f>IF(LEN(#REF!)=0,1,MATCH(#REF!,PlayerDetails!$I:$I,0))</f>
        <v>#REF!</v>
      </c>
    </row>
    <row r="201" spans="1:9" x14ac:dyDescent="0.3">
      <c r="A201" s="26" t="str">
        <f t="shared" si="15"/>
        <v>T</v>
      </c>
      <c r="B201" s="25" t="str">
        <f>A201&amp;"."&amp;E201</f>
        <v>T.09</v>
      </c>
      <c r="C201" s="110"/>
      <c r="D201" s="110">
        <f t="shared" si="12"/>
        <v>0</v>
      </c>
      <c r="E201" s="26" t="s">
        <v>48</v>
      </c>
      <c r="G201" s="109">
        <f>IF(LEN(C201)=0,1,MATCH(C201,PlayerDetails!$I:$I,0))</f>
        <v>1</v>
      </c>
      <c r="H201" s="109" t="e">
        <f>IF(LEN(D201)=0,1,MATCH(D201,PlayerDetails!$I:$I,0))</f>
        <v>#N/A</v>
      </c>
      <c r="I201" s="109" t="e">
        <f>IF(LEN(#REF!)=0,1,MATCH(#REF!,PlayerDetails!$I:$I,0))</f>
        <v>#REF!</v>
      </c>
    </row>
    <row r="202" spans="1:9" x14ac:dyDescent="0.3">
      <c r="A202" s="26" t="str">
        <f t="shared" si="15"/>
        <v>T</v>
      </c>
      <c r="B202" s="25" t="str">
        <f>A202&amp;"."&amp;E202</f>
        <v>T.10</v>
      </c>
      <c r="C202" s="110"/>
      <c r="D202" s="110">
        <f t="shared" si="12"/>
        <v>0</v>
      </c>
      <c r="E202" s="26" t="s">
        <v>50</v>
      </c>
      <c r="G202" s="109">
        <f>IF(LEN(C202)=0,1,MATCH(C202,PlayerDetails!$I:$I,0))</f>
        <v>1</v>
      </c>
      <c r="H202" s="109" t="e">
        <f>IF(LEN(D202)=0,1,MATCH(D202,PlayerDetails!$I:$I,0))</f>
        <v>#N/A</v>
      </c>
      <c r="I202" s="109" t="e">
        <f>IF(LEN(#REF!)=0,1,MATCH(#REF!,PlayerDetails!$I:$I,0))</f>
        <v>#REF!</v>
      </c>
    </row>
    <row r="203" spans="1:9" x14ac:dyDescent="0.3">
      <c r="A203" s="26" t="s">
        <v>212</v>
      </c>
      <c r="B203" s="25" t="str">
        <f>A203&amp;"."&amp;E203</f>
        <v>U.01</v>
      </c>
      <c r="C203" s="110"/>
      <c r="D203" s="125">
        <f t="shared" ref="D203:D256" si="16">C203</f>
        <v>0</v>
      </c>
      <c r="E203" s="26" t="s">
        <v>32</v>
      </c>
      <c r="G203" s="109">
        <f>IF(LEN(C203)=0,1,MATCH(C203,PlayerDetails!$I:$I,0))</f>
        <v>1</v>
      </c>
      <c r="H203" s="109" t="e">
        <f>IF(LEN(D203)=0,1,MATCH(D203,PlayerDetails!$I:$I,0))</f>
        <v>#N/A</v>
      </c>
      <c r="I203" s="109" t="e">
        <f>IF(LEN(#REF!)=0,1,MATCH(#REF!,PlayerDetails!$I:$I,0))</f>
        <v>#REF!</v>
      </c>
    </row>
    <row r="204" spans="1:9" x14ac:dyDescent="0.3">
      <c r="A204" s="26" t="str">
        <f>A203</f>
        <v>U</v>
      </c>
      <c r="B204" s="25" t="str">
        <f>A204&amp;"."&amp;E204</f>
        <v>U.02</v>
      </c>
      <c r="C204" s="110"/>
      <c r="D204" s="125">
        <f t="shared" si="16"/>
        <v>0</v>
      </c>
      <c r="E204" s="26" t="s">
        <v>34</v>
      </c>
      <c r="G204" s="109">
        <f>IF(LEN(C204)=0,1,MATCH(C204,PlayerDetails!$I:$I,0))</f>
        <v>1</v>
      </c>
      <c r="H204" s="109" t="e">
        <f>IF(LEN(D204)=0,1,MATCH(D204,PlayerDetails!$I:$I,0))</f>
        <v>#N/A</v>
      </c>
      <c r="I204" s="109" t="e">
        <f>IF(LEN(#REF!)=0,1,MATCH(#REF!,PlayerDetails!$I:$I,0))</f>
        <v>#REF!</v>
      </c>
    </row>
    <row r="205" spans="1:9" x14ac:dyDescent="0.3">
      <c r="A205" s="26" t="str">
        <f t="shared" ref="A205:A212" si="17">A204</f>
        <v>U</v>
      </c>
      <c r="B205" s="25" t="str">
        <f>A205&amp;"."&amp;E205</f>
        <v>U.03</v>
      </c>
      <c r="C205" s="110"/>
      <c r="D205" s="125">
        <f t="shared" si="16"/>
        <v>0</v>
      </c>
      <c r="E205" s="26" t="s">
        <v>36</v>
      </c>
      <c r="G205" s="109">
        <f>IF(LEN(C205)=0,1,MATCH(C205,PlayerDetails!$I:$I,0))</f>
        <v>1</v>
      </c>
      <c r="H205" s="109" t="e">
        <f>IF(LEN(D205)=0,1,MATCH(D205,PlayerDetails!$I:$I,0))</f>
        <v>#N/A</v>
      </c>
      <c r="I205" s="109" t="e">
        <f>IF(LEN(#REF!)=0,1,MATCH(#REF!,PlayerDetails!$I:$I,0))</f>
        <v>#REF!</v>
      </c>
    </row>
    <row r="206" spans="1:9" x14ac:dyDescent="0.3">
      <c r="A206" s="26" t="str">
        <f t="shared" si="17"/>
        <v>U</v>
      </c>
      <c r="B206" s="25" t="str">
        <f>A206&amp;"."&amp;E206</f>
        <v>U.04</v>
      </c>
      <c r="C206" s="110"/>
      <c r="D206" s="125">
        <f t="shared" si="16"/>
        <v>0</v>
      </c>
      <c r="E206" s="26" t="s">
        <v>38</v>
      </c>
      <c r="G206" s="109">
        <f>IF(LEN(C206)=0,1,MATCH(C206,PlayerDetails!$I:$I,0))</f>
        <v>1</v>
      </c>
      <c r="H206" s="109" t="e">
        <f>IF(LEN(D206)=0,1,MATCH(D206,PlayerDetails!$I:$I,0))</f>
        <v>#N/A</v>
      </c>
      <c r="I206" s="109" t="e">
        <f>IF(LEN(#REF!)=0,1,MATCH(#REF!,PlayerDetails!$I:$I,0))</f>
        <v>#REF!</v>
      </c>
    </row>
    <row r="207" spans="1:9" x14ac:dyDescent="0.3">
      <c r="A207" s="26" t="str">
        <f t="shared" si="17"/>
        <v>U</v>
      </c>
      <c r="B207" s="25" t="str">
        <f>A207&amp;"."&amp;E207</f>
        <v>U.05</v>
      </c>
      <c r="C207" s="110"/>
      <c r="D207" s="125">
        <f t="shared" si="16"/>
        <v>0</v>
      </c>
      <c r="E207" s="26" t="s">
        <v>40</v>
      </c>
      <c r="G207" s="109">
        <f>IF(LEN(C207)=0,1,MATCH(C207,PlayerDetails!$I:$I,0))</f>
        <v>1</v>
      </c>
      <c r="H207" s="109" t="e">
        <f>IF(LEN(D207)=0,1,MATCH(D207,PlayerDetails!$I:$I,0))</f>
        <v>#N/A</v>
      </c>
      <c r="I207" s="109" t="e">
        <f>IF(LEN(#REF!)=0,1,MATCH(#REF!,PlayerDetails!$I:$I,0))</f>
        <v>#REF!</v>
      </c>
    </row>
    <row r="208" spans="1:9" x14ac:dyDescent="0.3">
      <c r="A208" s="26" t="str">
        <f t="shared" si="17"/>
        <v>U</v>
      </c>
      <c r="B208" s="25" t="str">
        <f>A208&amp;"."&amp;E208</f>
        <v>U.06</v>
      </c>
      <c r="C208" s="110"/>
      <c r="D208" s="125">
        <f t="shared" si="16"/>
        <v>0</v>
      </c>
      <c r="E208" s="26" t="s">
        <v>42</v>
      </c>
      <c r="G208" s="109">
        <f>IF(LEN(C208)=0,1,MATCH(C208,PlayerDetails!$I:$I,0))</f>
        <v>1</v>
      </c>
      <c r="H208" s="109" t="e">
        <f>IF(LEN(D208)=0,1,MATCH(D208,PlayerDetails!$I:$I,0))</f>
        <v>#N/A</v>
      </c>
      <c r="I208" s="109" t="e">
        <f>IF(LEN(#REF!)=0,1,MATCH(#REF!,PlayerDetails!$I:$I,0))</f>
        <v>#REF!</v>
      </c>
    </row>
    <row r="209" spans="1:9" x14ac:dyDescent="0.3">
      <c r="A209" s="26" t="str">
        <f t="shared" si="17"/>
        <v>U</v>
      </c>
      <c r="B209" s="25" t="str">
        <f>A209&amp;"."&amp;E209</f>
        <v>U.07</v>
      </c>
      <c r="C209" s="110"/>
      <c r="D209" s="125">
        <f t="shared" si="16"/>
        <v>0</v>
      </c>
      <c r="E209" s="26" t="s">
        <v>44</v>
      </c>
      <c r="G209" s="109">
        <f>IF(LEN(C209)=0,1,MATCH(C209,PlayerDetails!$I:$I,0))</f>
        <v>1</v>
      </c>
      <c r="H209" s="109" t="e">
        <f>IF(LEN(D209)=0,1,MATCH(D209,PlayerDetails!$I:$I,0))</f>
        <v>#N/A</v>
      </c>
      <c r="I209" s="109" t="e">
        <f>IF(LEN(#REF!)=0,1,MATCH(#REF!,PlayerDetails!$I:$I,0))</f>
        <v>#REF!</v>
      </c>
    </row>
    <row r="210" spans="1:9" x14ac:dyDescent="0.3">
      <c r="A210" s="26" t="str">
        <f t="shared" si="17"/>
        <v>U</v>
      </c>
      <c r="B210" s="25" t="str">
        <f>A210&amp;"."&amp;E210</f>
        <v>U.08</v>
      </c>
      <c r="C210" s="110"/>
      <c r="D210" s="125">
        <f t="shared" si="16"/>
        <v>0</v>
      </c>
      <c r="E210" s="26" t="s">
        <v>46</v>
      </c>
      <c r="G210" s="109">
        <f>IF(LEN(C210)=0,1,MATCH(C210,PlayerDetails!$I:$I,0))</f>
        <v>1</v>
      </c>
      <c r="H210" s="109" t="e">
        <f>IF(LEN(D210)=0,1,MATCH(D210,PlayerDetails!$I:$I,0))</f>
        <v>#N/A</v>
      </c>
      <c r="I210" s="109" t="e">
        <f>IF(LEN(#REF!)=0,1,MATCH(#REF!,PlayerDetails!$I:$I,0))</f>
        <v>#REF!</v>
      </c>
    </row>
    <row r="211" spans="1:9" x14ac:dyDescent="0.3">
      <c r="A211" s="26" t="str">
        <f t="shared" si="17"/>
        <v>U</v>
      </c>
      <c r="B211" s="25" t="str">
        <f>A211&amp;"."&amp;E211</f>
        <v>U.09</v>
      </c>
      <c r="C211" s="110"/>
      <c r="D211" s="110">
        <f t="shared" si="16"/>
        <v>0</v>
      </c>
      <c r="E211" s="26" t="s">
        <v>48</v>
      </c>
      <c r="G211" s="109">
        <f>IF(LEN(C211)=0,1,MATCH(C211,PlayerDetails!$I:$I,0))</f>
        <v>1</v>
      </c>
      <c r="H211" s="109" t="e">
        <f>IF(LEN(D211)=0,1,MATCH(D211,PlayerDetails!$I:$I,0))</f>
        <v>#N/A</v>
      </c>
      <c r="I211" s="109" t="e">
        <f>IF(LEN(#REF!)=0,1,MATCH(#REF!,PlayerDetails!$I:$I,0))</f>
        <v>#REF!</v>
      </c>
    </row>
    <row r="212" spans="1:9" x14ac:dyDescent="0.3">
      <c r="A212" s="26" t="str">
        <f t="shared" si="17"/>
        <v>U</v>
      </c>
      <c r="B212" s="25" t="str">
        <f>A212&amp;"."&amp;E212</f>
        <v>U.10</v>
      </c>
      <c r="C212" s="110"/>
      <c r="D212" s="110">
        <f t="shared" si="16"/>
        <v>0</v>
      </c>
      <c r="E212" s="26" t="s">
        <v>50</v>
      </c>
      <c r="G212" s="109">
        <f>IF(LEN(C212)=0,1,MATCH(C212,PlayerDetails!$I:$I,0))</f>
        <v>1</v>
      </c>
      <c r="H212" s="109" t="e">
        <f>IF(LEN(D212)=0,1,MATCH(D212,PlayerDetails!$I:$I,0))</f>
        <v>#N/A</v>
      </c>
      <c r="I212" s="109" t="e">
        <f>IF(LEN(#REF!)=0,1,MATCH(#REF!,PlayerDetails!$I:$I,0))</f>
        <v>#REF!</v>
      </c>
    </row>
    <row r="213" spans="1:9" x14ac:dyDescent="0.3">
      <c r="A213" s="26" t="s">
        <v>213</v>
      </c>
      <c r="B213" s="25" t="str">
        <f>A213&amp;"."&amp;E213</f>
        <v>V.01</v>
      </c>
      <c r="C213" s="110"/>
      <c r="D213" s="125">
        <f t="shared" si="16"/>
        <v>0</v>
      </c>
      <c r="E213" s="26" t="s">
        <v>32</v>
      </c>
      <c r="G213" s="109">
        <f>IF(LEN(C213)=0,1,MATCH(C213,PlayerDetails!$I:$I,0))</f>
        <v>1</v>
      </c>
      <c r="H213" s="109" t="e">
        <f>IF(LEN(D213)=0,1,MATCH(D213,PlayerDetails!$I:$I,0))</f>
        <v>#N/A</v>
      </c>
      <c r="I213" s="109" t="e">
        <f>IF(LEN(#REF!)=0,1,MATCH(#REF!,PlayerDetails!$I:$I,0))</f>
        <v>#REF!</v>
      </c>
    </row>
    <row r="214" spans="1:9" x14ac:dyDescent="0.3">
      <c r="A214" s="26" t="str">
        <f>A213</f>
        <v>V</v>
      </c>
      <c r="B214" s="25" t="str">
        <f>A214&amp;"."&amp;E214</f>
        <v>V.02</v>
      </c>
      <c r="C214" s="110"/>
      <c r="D214" s="125">
        <f t="shared" si="16"/>
        <v>0</v>
      </c>
      <c r="E214" s="26" t="s">
        <v>34</v>
      </c>
      <c r="G214" s="109">
        <f>IF(LEN(C214)=0,1,MATCH(C214,PlayerDetails!$I:$I,0))</f>
        <v>1</v>
      </c>
      <c r="H214" s="109" t="e">
        <f>IF(LEN(D214)=0,1,MATCH(D214,PlayerDetails!$I:$I,0))</f>
        <v>#N/A</v>
      </c>
      <c r="I214" s="109" t="e">
        <f>IF(LEN(#REF!)=0,1,MATCH(#REF!,PlayerDetails!$I:$I,0))</f>
        <v>#REF!</v>
      </c>
    </row>
    <row r="215" spans="1:9" x14ac:dyDescent="0.3">
      <c r="A215" s="26" t="str">
        <f t="shared" ref="A215:A222" si="18">A214</f>
        <v>V</v>
      </c>
      <c r="B215" s="25" t="str">
        <f>A215&amp;"."&amp;E215</f>
        <v>V.03</v>
      </c>
      <c r="C215" s="110"/>
      <c r="D215" s="125">
        <f t="shared" si="16"/>
        <v>0</v>
      </c>
      <c r="E215" s="26" t="s">
        <v>36</v>
      </c>
      <c r="G215" s="109">
        <f>IF(LEN(C215)=0,1,MATCH(C215,PlayerDetails!$I:$I,0))</f>
        <v>1</v>
      </c>
      <c r="H215" s="109" t="e">
        <f>IF(LEN(D215)=0,1,MATCH(D215,PlayerDetails!$I:$I,0))</f>
        <v>#N/A</v>
      </c>
      <c r="I215" s="109" t="e">
        <f>IF(LEN(#REF!)=0,1,MATCH(#REF!,PlayerDetails!$I:$I,0))</f>
        <v>#REF!</v>
      </c>
    </row>
    <row r="216" spans="1:9" x14ac:dyDescent="0.3">
      <c r="A216" s="26" t="str">
        <f t="shared" si="18"/>
        <v>V</v>
      </c>
      <c r="B216" s="25" t="str">
        <f>A216&amp;"."&amp;E216</f>
        <v>V.04</v>
      </c>
      <c r="C216" s="110"/>
      <c r="D216" s="125">
        <f t="shared" si="16"/>
        <v>0</v>
      </c>
      <c r="E216" s="26" t="s">
        <v>38</v>
      </c>
      <c r="G216" s="109">
        <f>IF(LEN(C216)=0,1,MATCH(C216,PlayerDetails!$I:$I,0))</f>
        <v>1</v>
      </c>
      <c r="H216" s="109" t="e">
        <f>IF(LEN(D216)=0,1,MATCH(D216,PlayerDetails!$I:$I,0))</f>
        <v>#N/A</v>
      </c>
      <c r="I216" s="109" t="e">
        <f>IF(LEN(#REF!)=0,1,MATCH(#REF!,PlayerDetails!$I:$I,0))</f>
        <v>#REF!</v>
      </c>
    </row>
    <row r="217" spans="1:9" x14ac:dyDescent="0.3">
      <c r="A217" s="26" t="str">
        <f t="shared" si="18"/>
        <v>V</v>
      </c>
      <c r="B217" s="25" t="str">
        <f>A217&amp;"."&amp;E217</f>
        <v>V.05</v>
      </c>
      <c r="C217" s="110"/>
      <c r="D217" s="125">
        <f t="shared" si="16"/>
        <v>0</v>
      </c>
      <c r="E217" s="26" t="s">
        <v>40</v>
      </c>
      <c r="G217" s="109">
        <f>IF(LEN(C217)=0,1,MATCH(C217,PlayerDetails!$I:$I,0))</f>
        <v>1</v>
      </c>
      <c r="H217" s="109" t="e">
        <f>IF(LEN(D217)=0,1,MATCH(D217,PlayerDetails!$I:$I,0))</f>
        <v>#N/A</v>
      </c>
      <c r="I217" s="109" t="e">
        <f>IF(LEN(#REF!)=0,1,MATCH(#REF!,PlayerDetails!$I:$I,0))</f>
        <v>#REF!</v>
      </c>
    </row>
    <row r="218" spans="1:9" x14ac:dyDescent="0.3">
      <c r="A218" s="26" t="str">
        <f t="shared" si="18"/>
        <v>V</v>
      </c>
      <c r="B218" s="25" t="str">
        <f>A218&amp;"."&amp;E218</f>
        <v>V.06</v>
      </c>
      <c r="C218" s="110"/>
      <c r="D218" s="125">
        <f t="shared" si="16"/>
        <v>0</v>
      </c>
      <c r="E218" s="26" t="s">
        <v>42</v>
      </c>
      <c r="G218" s="109">
        <f>IF(LEN(C218)=0,1,MATCH(C218,PlayerDetails!$I:$I,0))</f>
        <v>1</v>
      </c>
      <c r="H218" s="109" t="e">
        <f>IF(LEN(D218)=0,1,MATCH(D218,PlayerDetails!$I:$I,0))</f>
        <v>#N/A</v>
      </c>
      <c r="I218" s="109" t="e">
        <f>IF(LEN(#REF!)=0,1,MATCH(#REF!,PlayerDetails!$I:$I,0))</f>
        <v>#REF!</v>
      </c>
    </row>
    <row r="219" spans="1:9" x14ac:dyDescent="0.3">
      <c r="A219" s="26" t="str">
        <f t="shared" si="18"/>
        <v>V</v>
      </c>
      <c r="B219" s="25" t="str">
        <f>A219&amp;"."&amp;E219</f>
        <v>V.07</v>
      </c>
      <c r="C219" s="110"/>
      <c r="D219" s="125">
        <f t="shared" si="16"/>
        <v>0</v>
      </c>
      <c r="E219" s="26" t="s">
        <v>44</v>
      </c>
      <c r="G219" s="109">
        <f>IF(LEN(C219)=0,1,MATCH(C219,PlayerDetails!$I:$I,0))</f>
        <v>1</v>
      </c>
      <c r="H219" s="109" t="e">
        <f>IF(LEN(D219)=0,1,MATCH(D219,PlayerDetails!$I:$I,0))</f>
        <v>#N/A</v>
      </c>
      <c r="I219" s="109" t="e">
        <f>IF(LEN(#REF!)=0,1,MATCH(#REF!,PlayerDetails!$I:$I,0))</f>
        <v>#REF!</v>
      </c>
    </row>
    <row r="220" spans="1:9" x14ac:dyDescent="0.3">
      <c r="A220" s="26" t="str">
        <f t="shared" si="18"/>
        <v>V</v>
      </c>
      <c r="B220" s="25" t="str">
        <f>A220&amp;"."&amp;E220</f>
        <v>V.08</v>
      </c>
      <c r="C220" s="110"/>
      <c r="D220" s="125">
        <f t="shared" si="16"/>
        <v>0</v>
      </c>
      <c r="E220" s="26" t="s">
        <v>46</v>
      </c>
      <c r="G220" s="109">
        <f>IF(LEN(C220)=0,1,MATCH(C220,PlayerDetails!$I:$I,0))</f>
        <v>1</v>
      </c>
      <c r="H220" s="109" t="e">
        <f>IF(LEN(D220)=0,1,MATCH(D220,PlayerDetails!$I:$I,0))</f>
        <v>#N/A</v>
      </c>
      <c r="I220" s="109" t="e">
        <f>IF(LEN(#REF!)=0,1,MATCH(#REF!,PlayerDetails!$I:$I,0))</f>
        <v>#REF!</v>
      </c>
    </row>
    <row r="221" spans="1:9" x14ac:dyDescent="0.3">
      <c r="A221" s="26" t="str">
        <f t="shared" si="18"/>
        <v>V</v>
      </c>
      <c r="B221" s="25" t="str">
        <f>A221&amp;"."&amp;E221</f>
        <v>V.09</v>
      </c>
      <c r="C221" s="110"/>
      <c r="D221" s="110">
        <f t="shared" si="16"/>
        <v>0</v>
      </c>
      <c r="E221" s="26" t="s">
        <v>48</v>
      </c>
      <c r="G221" s="109">
        <f>IF(LEN(C221)=0,1,MATCH(C221,PlayerDetails!$I:$I,0))</f>
        <v>1</v>
      </c>
      <c r="H221" s="109" t="e">
        <f>IF(LEN(D221)=0,1,MATCH(D221,PlayerDetails!$I:$I,0))</f>
        <v>#N/A</v>
      </c>
      <c r="I221" s="109" t="e">
        <f>IF(LEN(#REF!)=0,1,MATCH(#REF!,PlayerDetails!$I:$I,0))</f>
        <v>#REF!</v>
      </c>
    </row>
    <row r="222" spans="1:9" x14ac:dyDescent="0.3">
      <c r="A222" s="26" t="str">
        <f t="shared" si="18"/>
        <v>V</v>
      </c>
      <c r="B222" s="25" t="str">
        <f>A222&amp;"."&amp;E222</f>
        <v>V.10</v>
      </c>
      <c r="C222" s="110"/>
      <c r="D222" s="110">
        <f t="shared" si="16"/>
        <v>0</v>
      </c>
      <c r="E222" s="26" t="s">
        <v>50</v>
      </c>
      <c r="G222" s="109">
        <f>IF(LEN(C222)=0,1,MATCH(C222,PlayerDetails!$I:$I,0))</f>
        <v>1</v>
      </c>
      <c r="H222" s="109" t="e">
        <f>IF(LEN(D222)=0,1,MATCH(D222,PlayerDetails!$I:$I,0))</f>
        <v>#N/A</v>
      </c>
      <c r="I222" s="109" t="e">
        <f>IF(LEN(#REF!)=0,1,MATCH(#REF!,PlayerDetails!$I:$I,0))</f>
        <v>#REF!</v>
      </c>
    </row>
    <row r="223" spans="1:9" x14ac:dyDescent="0.3">
      <c r="A223" s="26" t="s">
        <v>214</v>
      </c>
      <c r="B223" s="25" t="str">
        <f>A223&amp;"."&amp;E223</f>
        <v>W.01</v>
      </c>
      <c r="C223" s="110"/>
      <c r="D223" s="125">
        <f t="shared" si="16"/>
        <v>0</v>
      </c>
      <c r="E223" s="26" t="s">
        <v>32</v>
      </c>
      <c r="G223" s="109">
        <f>IF(LEN(C223)=0,1,MATCH(C223,PlayerDetails!$I:$I,0))</f>
        <v>1</v>
      </c>
      <c r="H223" s="109" t="e">
        <f>IF(LEN(D223)=0,1,MATCH(D223,PlayerDetails!$I:$I,0))</f>
        <v>#N/A</v>
      </c>
      <c r="I223" s="109" t="e">
        <f>IF(LEN(#REF!)=0,1,MATCH(#REF!,PlayerDetails!$I:$I,0))</f>
        <v>#REF!</v>
      </c>
    </row>
    <row r="224" spans="1:9" x14ac:dyDescent="0.3">
      <c r="A224" s="26" t="str">
        <f>A223</f>
        <v>W</v>
      </c>
      <c r="B224" s="25" t="str">
        <f>A224&amp;"."&amp;E224</f>
        <v>W.02</v>
      </c>
      <c r="C224" s="110"/>
      <c r="D224" s="125">
        <f t="shared" si="16"/>
        <v>0</v>
      </c>
      <c r="E224" s="26" t="s">
        <v>34</v>
      </c>
      <c r="G224" s="109">
        <f>IF(LEN(C224)=0,1,MATCH(C224,PlayerDetails!$I:$I,0))</f>
        <v>1</v>
      </c>
      <c r="H224" s="109" t="e">
        <f>IF(LEN(D224)=0,1,MATCH(D224,PlayerDetails!$I:$I,0))</f>
        <v>#N/A</v>
      </c>
      <c r="I224" s="109" t="e">
        <f>IF(LEN(#REF!)=0,1,MATCH(#REF!,PlayerDetails!$I:$I,0))</f>
        <v>#REF!</v>
      </c>
    </row>
    <row r="225" spans="1:9" x14ac:dyDescent="0.3">
      <c r="A225" s="26" t="str">
        <f t="shared" ref="A225:A232" si="19">A224</f>
        <v>W</v>
      </c>
      <c r="B225" s="25" t="str">
        <f>A225&amp;"."&amp;E225</f>
        <v>W.03</v>
      </c>
      <c r="C225" s="110"/>
      <c r="D225" s="125">
        <f t="shared" si="16"/>
        <v>0</v>
      </c>
      <c r="E225" s="26" t="s">
        <v>36</v>
      </c>
      <c r="G225" s="109">
        <f>IF(LEN(C225)=0,1,MATCH(C225,PlayerDetails!$I:$I,0))</f>
        <v>1</v>
      </c>
      <c r="H225" s="109" t="e">
        <f>IF(LEN(D225)=0,1,MATCH(D225,PlayerDetails!$I:$I,0))</f>
        <v>#N/A</v>
      </c>
      <c r="I225" s="109" t="e">
        <f>IF(LEN(#REF!)=0,1,MATCH(#REF!,PlayerDetails!$I:$I,0))</f>
        <v>#REF!</v>
      </c>
    </row>
    <row r="226" spans="1:9" x14ac:dyDescent="0.3">
      <c r="A226" s="26" t="str">
        <f t="shared" si="19"/>
        <v>W</v>
      </c>
      <c r="B226" s="25" t="str">
        <f>A226&amp;"."&amp;E226</f>
        <v>W.04</v>
      </c>
      <c r="C226" s="110"/>
      <c r="D226" s="125">
        <f t="shared" si="16"/>
        <v>0</v>
      </c>
      <c r="E226" s="26" t="s">
        <v>38</v>
      </c>
      <c r="G226" s="109">
        <f>IF(LEN(C226)=0,1,MATCH(C226,PlayerDetails!$I:$I,0))</f>
        <v>1</v>
      </c>
      <c r="H226" s="109" t="e">
        <f>IF(LEN(D226)=0,1,MATCH(D226,PlayerDetails!$I:$I,0))</f>
        <v>#N/A</v>
      </c>
      <c r="I226" s="109" t="e">
        <f>IF(LEN(#REF!)=0,1,MATCH(#REF!,PlayerDetails!$I:$I,0))</f>
        <v>#REF!</v>
      </c>
    </row>
    <row r="227" spans="1:9" x14ac:dyDescent="0.3">
      <c r="A227" s="26" t="str">
        <f t="shared" si="19"/>
        <v>W</v>
      </c>
      <c r="B227" s="25" t="str">
        <f>A227&amp;"."&amp;E227</f>
        <v>W.05</v>
      </c>
      <c r="C227" s="110"/>
      <c r="D227" s="125">
        <f t="shared" si="16"/>
        <v>0</v>
      </c>
      <c r="E227" s="26" t="s">
        <v>40</v>
      </c>
      <c r="G227" s="109">
        <f>IF(LEN(C227)=0,1,MATCH(C227,PlayerDetails!$I:$I,0))</f>
        <v>1</v>
      </c>
      <c r="H227" s="109" t="e">
        <f>IF(LEN(D227)=0,1,MATCH(D227,PlayerDetails!$I:$I,0))</f>
        <v>#N/A</v>
      </c>
      <c r="I227" s="109" t="e">
        <f>IF(LEN(#REF!)=0,1,MATCH(#REF!,PlayerDetails!$I:$I,0))</f>
        <v>#REF!</v>
      </c>
    </row>
    <row r="228" spans="1:9" x14ac:dyDescent="0.3">
      <c r="A228" s="26" t="str">
        <f t="shared" si="19"/>
        <v>W</v>
      </c>
      <c r="B228" s="25" t="str">
        <f>A228&amp;"."&amp;E228</f>
        <v>W.06</v>
      </c>
      <c r="C228" s="110"/>
      <c r="D228" s="125">
        <f t="shared" si="16"/>
        <v>0</v>
      </c>
      <c r="E228" s="26" t="s">
        <v>42</v>
      </c>
      <c r="G228" s="109">
        <f>IF(LEN(C228)=0,1,MATCH(C228,PlayerDetails!$I:$I,0))</f>
        <v>1</v>
      </c>
      <c r="H228" s="109" t="e">
        <f>IF(LEN(D228)=0,1,MATCH(D228,PlayerDetails!$I:$I,0))</f>
        <v>#N/A</v>
      </c>
      <c r="I228" s="109" t="e">
        <f>IF(LEN(#REF!)=0,1,MATCH(#REF!,PlayerDetails!$I:$I,0))</f>
        <v>#REF!</v>
      </c>
    </row>
    <row r="229" spans="1:9" x14ac:dyDescent="0.3">
      <c r="A229" s="26" t="str">
        <f t="shared" si="19"/>
        <v>W</v>
      </c>
      <c r="B229" s="25" t="str">
        <f>A229&amp;"."&amp;E229</f>
        <v>W.07</v>
      </c>
      <c r="C229" s="110"/>
      <c r="D229" s="125">
        <f t="shared" si="16"/>
        <v>0</v>
      </c>
      <c r="E229" s="26" t="s">
        <v>44</v>
      </c>
      <c r="G229" s="109">
        <f>IF(LEN(C229)=0,1,MATCH(C229,PlayerDetails!$I:$I,0))</f>
        <v>1</v>
      </c>
      <c r="H229" s="109" t="e">
        <f>IF(LEN(D229)=0,1,MATCH(D229,PlayerDetails!$I:$I,0))</f>
        <v>#N/A</v>
      </c>
      <c r="I229" s="109" t="e">
        <f>IF(LEN(#REF!)=0,1,MATCH(#REF!,PlayerDetails!$I:$I,0))</f>
        <v>#REF!</v>
      </c>
    </row>
    <row r="230" spans="1:9" x14ac:dyDescent="0.3">
      <c r="A230" s="26" t="str">
        <f t="shared" si="19"/>
        <v>W</v>
      </c>
      <c r="B230" s="25" t="str">
        <f>A230&amp;"."&amp;E230</f>
        <v>W.08</v>
      </c>
      <c r="C230" s="110"/>
      <c r="D230" s="125">
        <f t="shared" si="16"/>
        <v>0</v>
      </c>
      <c r="E230" s="26" t="s">
        <v>46</v>
      </c>
      <c r="G230" s="109">
        <f>IF(LEN(C230)=0,1,MATCH(C230,PlayerDetails!$I:$I,0))</f>
        <v>1</v>
      </c>
      <c r="H230" s="109" t="e">
        <f>IF(LEN(D230)=0,1,MATCH(D230,PlayerDetails!$I:$I,0))</f>
        <v>#N/A</v>
      </c>
      <c r="I230" s="109" t="e">
        <f>IF(LEN(#REF!)=0,1,MATCH(#REF!,PlayerDetails!$I:$I,0))</f>
        <v>#REF!</v>
      </c>
    </row>
    <row r="231" spans="1:9" x14ac:dyDescent="0.3">
      <c r="A231" s="26" t="str">
        <f t="shared" si="19"/>
        <v>W</v>
      </c>
      <c r="B231" s="25" t="str">
        <f>A231&amp;"."&amp;E231</f>
        <v>W.09</v>
      </c>
      <c r="C231" s="110"/>
      <c r="D231" s="110">
        <f t="shared" si="16"/>
        <v>0</v>
      </c>
      <c r="E231" s="26" t="s">
        <v>48</v>
      </c>
      <c r="G231" s="109">
        <f>IF(LEN(C231)=0,1,MATCH(C231,PlayerDetails!$I:$I,0))</f>
        <v>1</v>
      </c>
      <c r="H231" s="109" t="e">
        <f>IF(LEN(D231)=0,1,MATCH(D231,PlayerDetails!$I:$I,0))</f>
        <v>#N/A</v>
      </c>
      <c r="I231" s="109" t="e">
        <f>IF(LEN(#REF!)=0,1,MATCH(#REF!,PlayerDetails!$I:$I,0))</f>
        <v>#REF!</v>
      </c>
    </row>
    <row r="232" spans="1:9" x14ac:dyDescent="0.3">
      <c r="A232" s="26" t="str">
        <f t="shared" si="19"/>
        <v>W</v>
      </c>
      <c r="B232" s="25" t="str">
        <f>A232&amp;"."&amp;E232</f>
        <v>W.10</v>
      </c>
      <c r="C232" s="110"/>
      <c r="D232" s="110">
        <f t="shared" si="16"/>
        <v>0</v>
      </c>
      <c r="E232" s="26" t="s">
        <v>50</v>
      </c>
      <c r="G232" s="109">
        <f>IF(LEN(C232)=0,1,MATCH(C232,PlayerDetails!$I:$I,0))</f>
        <v>1</v>
      </c>
      <c r="H232" s="109" t="e">
        <f>IF(LEN(D232)=0,1,MATCH(D232,PlayerDetails!$I:$I,0))</f>
        <v>#N/A</v>
      </c>
      <c r="I232" s="109" t="e">
        <f>IF(LEN(#REF!)=0,1,MATCH(#REF!,PlayerDetails!$I:$I,0))</f>
        <v>#REF!</v>
      </c>
    </row>
    <row r="233" spans="1:9" x14ac:dyDescent="0.3">
      <c r="A233" s="26" t="s">
        <v>215</v>
      </c>
      <c r="B233" s="25" t="str">
        <f>A233&amp;"."&amp;E233</f>
        <v>X.01</v>
      </c>
      <c r="C233" s="110"/>
      <c r="D233" s="125">
        <f t="shared" si="16"/>
        <v>0</v>
      </c>
      <c r="E233" s="26" t="s">
        <v>32</v>
      </c>
      <c r="G233" s="109">
        <f>IF(LEN(C233)=0,1,MATCH(C233,PlayerDetails!$I:$I,0))</f>
        <v>1</v>
      </c>
      <c r="H233" s="109" t="e">
        <f>IF(LEN(D233)=0,1,MATCH(D233,PlayerDetails!$I:$I,0))</f>
        <v>#N/A</v>
      </c>
      <c r="I233" s="109" t="e">
        <f>IF(LEN(#REF!)=0,1,MATCH(#REF!,PlayerDetails!$I:$I,0))</f>
        <v>#REF!</v>
      </c>
    </row>
    <row r="234" spans="1:9" x14ac:dyDescent="0.3">
      <c r="A234" s="26" t="str">
        <f>A233</f>
        <v>X</v>
      </c>
      <c r="B234" s="25" t="str">
        <f>A234&amp;"."&amp;E234</f>
        <v>X.02</v>
      </c>
      <c r="C234" s="110"/>
      <c r="D234" s="125">
        <f t="shared" si="16"/>
        <v>0</v>
      </c>
      <c r="E234" s="26" t="s">
        <v>34</v>
      </c>
      <c r="G234" s="109">
        <f>IF(LEN(C234)=0,1,MATCH(C234,PlayerDetails!$I:$I,0))</f>
        <v>1</v>
      </c>
      <c r="H234" s="109" t="e">
        <f>IF(LEN(D234)=0,1,MATCH(D234,PlayerDetails!$I:$I,0))</f>
        <v>#N/A</v>
      </c>
      <c r="I234" s="109" t="e">
        <f>IF(LEN(#REF!)=0,1,MATCH(#REF!,PlayerDetails!$I:$I,0))</f>
        <v>#REF!</v>
      </c>
    </row>
    <row r="235" spans="1:9" x14ac:dyDescent="0.3">
      <c r="A235" s="26" t="str">
        <f t="shared" ref="A235:A242" si="20">A234</f>
        <v>X</v>
      </c>
      <c r="B235" s="25" t="str">
        <f>A235&amp;"."&amp;E235</f>
        <v>X.03</v>
      </c>
      <c r="C235" s="110"/>
      <c r="D235" s="125">
        <f t="shared" si="16"/>
        <v>0</v>
      </c>
      <c r="E235" s="26" t="s">
        <v>36</v>
      </c>
      <c r="G235" s="109">
        <f>IF(LEN(C235)=0,1,MATCH(C235,PlayerDetails!$I:$I,0))</f>
        <v>1</v>
      </c>
      <c r="H235" s="109" t="e">
        <f>IF(LEN(D235)=0,1,MATCH(D235,PlayerDetails!$I:$I,0))</f>
        <v>#N/A</v>
      </c>
      <c r="I235" s="109" t="e">
        <f>IF(LEN(#REF!)=0,1,MATCH(#REF!,PlayerDetails!$I:$I,0))</f>
        <v>#REF!</v>
      </c>
    </row>
    <row r="236" spans="1:9" x14ac:dyDescent="0.3">
      <c r="A236" s="26" t="str">
        <f t="shared" si="20"/>
        <v>X</v>
      </c>
      <c r="B236" s="25" t="str">
        <f>A236&amp;"."&amp;E236</f>
        <v>X.04</v>
      </c>
      <c r="C236" s="110"/>
      <c r="D236" s="125">
        <f t="shared" si="16"/>
        <v>0</v>
      </c>
      <c r="E236" s="26" t="s">
        <v>38</v>
      </c>
      <c r="G236" s="109">
        <f>IF(LEN(C236)=0,1,MATCH(C236,PlayerDetails!$I:$I,0))</f>
        <v>1</v>
      </c>
      <c r="H236" s="109" t="e">
        <f>IF(LEN(D236)=0,1,MATCH(D236,PlayerDetails!$I:$I,0))</f>
        <v>#N/A</v>
      </c>
      <c r="I236" s="109" t="e">
        <f>IF(LEN(#REF!)=0,1,MATCH(#REF!,PlayerDetails!$I:$I,0))</f>
        <v>#REF!</v>
      </c>
    </row>
    <row r="237" spans="1:9" x14ac:dyDescent="0.3">
      <c r="A237" s="26" t="str">
        <f t="shared" si="20"/>
        <v>X</v>
      </c>
      <c r="B237" s="25" t="str">
        <f>A237&amp;"."&amp;E237</f>
        <v>X.05</v>
      </c>
      <c r="C237" s="110"/>
      <c r="D237" s="125">
        <f t="shared" si="16"/>
        <v>0</v>
      </c>
      <c r="E237" s="26" t="s">
        <v>40</v>
      </c>
      <c r="G237" s="109">
        <f>IF(LEN(C237)=0,1,MATCH(C237,PlayerDetails!$I:$I,0))</f>
        <v>1</v>
      </c>
      <c r="H237" s="109" t="e">
        <f>IF(LEN(D237)=0,1,MATCH(D237,PlayerDetails!$I:$I,0))</f>
        <v>#N/A</v>
      </c>
      <c r="I237" s="109" t="e">
        <f>IF(LEN(#REF!)=0,1,MATCH(#REF!,PlayerDetails!$I:$I,0))</f>
        <v>#REF!</v>
      </c>
    </row>
    <row r="238" spans="1:9" x14ac:dyDescent="0.3">
      <c r="A238" s="26" t="str">
        <f t="shared" si="20"/>
        <v>X</v>
      </c>
      <c r="B238" s="25" t="str">
        <f>A238&amp;"."&amp;E238</f>
        <v>X.06</v>
      </c>
      <c r="C238" s="110"/>
      <c r="D238" s="125">
        <f t="shared" si="16"/>
        <v>0</v>
      </c>
      <c r="E238" s="26" t="s">
        <v>42</v>
      </c>
      <c r="G238" s="109">
        <f>IF(LEN(C238)=0,1,MATCH(C238,PlayerDetails!$I:$I,0))</f>
        <v>1</v>
      </c>
      <c r="H238" s="109" t="e">
        <f>IF(LEN(D238)=0,1,MATCH(D238,PlayerDetails!$I:$I,0))</f>
        <v>#N/A</v>
      </c>
      <c r="I238" s="109" t="e">
        <f>IF(LEN(#REF!)=0,1,MATCH(#REF!,PlayerDetails!$I:$I,0))</f>
        <v>#REF!</v>
      </c>
    </row>
    <row r="239" spans="1:9" x14ac:dyDescent="0.3">
      <c r="A239" s="26" t="str">
        <f t="shared" si="20"/>
        <v>X</v>
      </c>
      <c r="B239" s="25" t="str">
        <f>A239&amp;"."&amp;E239</f>
        <v>X.07</v>
      </c>
      <c r="C239" s="110"/>
      <c r="D239" s="125">
        <f t="shared" si="16"/>
        <v>0</v>
      </c>
      <c r="E239" s="26" t="s">
        <v>44</v>
      </c>
      <c r="G239" s="109">
        <f>IF(LEN(C239)=0,1,MATCH(C239,PlayerDetails!$I:$I,0))</f>
        <v>1</v>
      </c>
      <c r="H239" s="109" t="e">
        <f>IF(LEN(D239)=0,1,MATCH(D239,PlayerDetails!$I:$I,0))</f>
        <v>#N/A</v>
      </c>
      <c r="I239" s="109" t="e">
        <f>IF(LEN(#REF!)=0,1,MATCH(#REF!,PlayerDetails!$I:$I,0))</f>
        <v>#REF!</v>
      </c>
    </row>
    <row r="240" spans="1:9" x14ac:dyDescent="0.3">
      <c r="A240" s="26" t="str">
        <f t="shared" si="20"/>
        <v>X</v>
      </c>
      <c r="B240" s="25" t="str">
        <f>A240&amp;"."&amp;E240</f>
        <v>X.08</v>
      </c>
      <c r="C240" s="110"/>
      <c r="D240" s="125">
        <f t="shared" si="16"/>
        <v>0</v>
      </c>
      <c r="E240" s="26" t="s">
        <v>46</v>
      </c>
      <c r="G240" s="109">
        <f>IF(LEN(C240)=0,1,MATCH(C240,PlayerDetails!$I:$I,0))</f>
        <v>1</v>
      </c>
      <c r="H240" s="109" t="e">
        <f>IF(LEN(D240)=0,1,MATCH(D240,PlayerDetails!$I:$I,0))</f>
        <v>#N/A</v>
      </c>
      <c r="I240" s="109" t="e">
        <f>IF(LEN(#REF!)=0,1,MATCH(#REF!,PlayerDetails!$I:$I,0))</f>
        <v>#REF!</v>
      </c>
    </row>
    <row r="241" spans="1:9" x14ac:dyDescent="0.3">
      <c r="A241" s="26" t="str">
        <f t="shared" si="20"/>
        <v>X</v>
      </c>
      <c r="B241" s="25" t="str">
        <f>A241&amp;"."&amp;E241</f>
        <v>X.09</v>
      </c>
      <c r="C241" s="110"/>
      <c r="D241" s="110">
        <f t="shared" si="16"/>
        <v>0</v>
      </c>
      <c r="E241" s="26" t="s">
        <v>48</v>
      </c>
      <c r="G241" s="109">
        <f>IF(LEN(C241)=0,1,MATCH(C241,PlayerDetails!$I:$I,0))</f>
        <v>1</v>
      </c>
      <c r="H241" s="109" t="e">
        <f>IF(LEN(D241)=0,1,MATCH(D241,PlayerDetails!$I:$I,0))</f>
        <v>#N/A</v>
      </c>
      <c r="I241" s="109" t="e">
        <f>IF(LEN(#REF!)=0,1,MATCH(#REF!,PlayerDetails!$I:$I,0))</f>
        <v>#REF!</v>
      </c>
    </row>
    <row r="242" spans="1:9" x14ac:dyDescent="0.3">
      <c r="A242" s="26" t="str">
        <f t="shared" si="20"/>
        <v>X</v>
      </c>
      <c r="B242" s="25" t="str">
        <f>A242&amp;"."&amp;E242</f>
        <v>X.10</v>
      </c>
      <c r="C242" s="110"/>
      <c r="D242" s="110">
        <f t="shared" si="16"/>
        <v>0</v>
      </c>
      <c r="E242" s="26" t="s">
        <v>50</v>
      </c>
      <c r="G242" s="109">
        <f>IF(LEN(C242)=0,1,MATCH(C242,PlayerDetails!$I:$I,0))</f>
        <v>1</v>
      </c>
      <c r="H242" s="109" t="e">
        <f>IF(LEN(D242)=0,1,MATCH(D242,PlayerDetails!$I:$I,0))</f>
        <v>#N/A</v>
      </c>
      <c r="I242" s="109" t="e">
        <f>IF(LEN(#REF!)=0,1,MATCH(#REF!,PlayerDetails!$I:$I,0))</f>
        <v>#REF!</v>
      </c>
    </row>
    <row r="243" spans="1:9" x14ac:dyDescent="0.3">
      <c r="A243" s="26" t="s">
        <v>216</v>
      </c>
      <c r="B243" s="25" t="str">
        <f>A243&amp;"."&amp;E243</f>
        <v>Y.01</v>
      </c>
      <c r="C243" s="110"/>
      <c r="D243" s="125">
        <f t="shared" si="16"/>
        <v>0</v>
      </c>
      <c r="E243" s="26" t="s">
        <v>32</v>
      </c>
      <c r="G243" s="109">
        <f>IF(LEN(C243)=0,1,MATCH(C243,PlayerDetails!$I:$I,0))</f>
        <v>1</v>
      </c>
      <c r="H243" s="109" t="e">
        <f>IF(LEN(D243)=0,1,MATCH(D243,PlayerDetails!$I:$I,0))</f>
        <v>#N/A</v>
      </c>
      <c r="I243" s="109" t="e">
        <f>IF(LEN(#REF!)=0,1,MATCH(#REF!,PlayerDetails!$I:$I,0))</f>
        <v>#REF!</v>
      </c>
    </row>
    <row r="244" spans="1:9" x14ac:dyDescent="0.3">
      <c r="A244" s="26" t="str">
        <f>A243</f>
        <v>Y</v>
      </c>
      <c r="B244" s="25" t="str">
        <f>A244&amp;"."&amp;E244</f>
        <v>Y.02</v>
      </c>
      <c r="C244" s="110"/>
      <c r="D244" s="125">
        <f t="shared" si="16"/>
        <v>0</v>
      </c>
      <c r="E244" s="26" t="s">
        <v>34</v>
      </c>
      <c r="G244" s="109">
        <f>IF(LEN(C244)=0,1,MATCH(C244,PlayerDetails!$I:$I,0))</f>
        <v>1</v>
      </c>
      <c r="H244" s="109" t="e">
        <f>IF(LEN(D244)=0,1,MATCH(D244,PlayerDetails!$I:$I,0))</f>
        <v>#N/A</v>
      </c>
      <c r="I244" s="109" t="e">
        <f>IF(LEN(#REF!)=0,1,MATCH(#REF!,PlayerDetails!$I:$I,0))</f>
        <v>#REF!</v>
      </c>
    </row>
    <row r="245" spans="1:9" x14ac:dyDescent="0.3">
      <c r="A245" s="26" t="str">
        <f t="shared" ref="A245:A252" si="21">A244</f>
        <v>Y</v>
      </c>
      <c r="B245" s="25" t="str">
        <f>A245&amp;"."&amp;E245</f>
        <v>Y.03</v>
      </c>
      <c r="C245" s="110"/>
      <c r="D245" s="125">
        <f t="shared" si="16"/>
        <v>0</v>
      </c>
      <c r="E245" s="26" t="s">
        <v>36</v>
      </c>
      <c r="G245" s="109">
        <f>IF(LEN(C245)=0,1,MATCH(C245,PlayerDetails!$I:$I,0))</f>
        <v>1</v>
      </c>
      <c r="H245" s="109" t="e">
        <f>IF(LEN(D245)=0,1,MATCH(D245,PlayerDetails!$I:$I,0))</f>
        <v>#N/A</v>
      </c>
      <c r="I245" s="109" t="e">
        <f>IF(LEN(#REF!)=0,1,MATCH(#REF!,PlayerDetails!$I:$I,0))</f>
        <v>#REF!</v>
      </c>
    </row>
    <row r="246" spans="1:9" x14ac:dyDescent="0.3">
      <c r="A246" s="26" t="str">
        <f t="shared" si="21"/>
        <v>Y</v>
      </c>
      <c r="B246" s="25" t="str">
        <f>A246&amp;"."&amp;E246</f>
        <v>Y.04</v>
      </c>
      <c r="C246" s="110"/>
      <c r="D246" s="125">
        <f t="shared" si="16"/>
        <v>0</v>
      </c>
      <c r="E246" s="26" t="s">
        <v>38</v>
      </c>
      <c r="G246" s="109">
        <f>IF(LEN(C246)=0,1,MATCH(C246,PlayerDetails!$I:$I,0))</f>
        <v>1</v>
      </c>
      <c r="H246" s="109" t="e">
        <f>IF(LEN(D246)=0,1,MATCH(D246,PlayerDetails!$I:$I,0))</f>
        <v>#N/A</v>
      </c>
      <c r="I246" s="109" t="e">
        <f>IF(LEN(#REF!)=0,1,MATCH(#REF!,PlayerDetails!$I:$I,0))</f>
        <v>#REF!</v>
      </c>
    </row>
    <row r="247" spans="1:9" x14ac:dyDescent="0.3">
      <c r="A247" s="26" t="str">
        <f t="shared" si="21"/>
        <v>Y</v>
      </c>
      <c r="B247" s="25" t="str">
        <f>A247&amp;"."&amp;E247</f>
        <v>Y.05</v>
      </c>
      <c r="C247" s="110"/>
      <c r="D247" s="125">
        <f t="shared" si="16"/>
        <v>0</v>
      </c>
      <c r="E247" s="26" t="s">
        <v>40</v>
      </c>
      <c r="G247" s="109">
        <f>IF(LEN(C247)=0,1,MATCH(C247,PlayerDetails!$I:$I,0))</f>
        <v>1</v>
      </c>
      <c r="H247" s="109" t="e">
        <f>IF(LEN(D247)=0,1,MATCH(D247,PlayerDetails!$I:$I,0))</f>
        <v>#N/A</v>
      </c>
      <c r="I247" s="109" t="e">
        <f>IF(LEN(#REF!)=0,1,MATCH(#REF!,PlayerDetails!$I:$I,0))</f>
        <v>#REF!</v>
      </c>
    </row>
    <row r="248" spans="1:9" x14ac:dyDescent="0.3">
      <c r="A248" s="26" t="str">
        <f t="shared" si="21"/>
        <v>Y</v>
      </c>
      <c r="B248" s="25" t="str">
        <f>A248&amp;"."&amp;E248</f>
        <v>Y.06</v>
      </c>
      <c r="C248" s="110"/>
      <c r="D248" s="125">
        <f t="shared" si="16"/>
        <v>0</v>
      </c>
      <c r="E248" s="26" t="s">
        <v>42</v>
      </c>
      <c r="G248" s="109">
        <f>IF(LEN(C248)=0,1,MATCH(C248,PlayerDetails!$I:$I,0))</f>
        <v>1</v>
      </c>
      <c r="H248" s="109" t="e">
        <f>IF(LEN(D248)=0,1,MATCH(D248,PlayerDetails!$I:$I,0))</f>
        <v>#N/A</v>
      </c>
      <c r="I248" s="109" t="e">
        <f>IF(LEN(#REF!)=0,1,MATCH(#REF!,PlayerDetails!$I:$I,0))</f>
        <v>#REF!</v>
      </c>
    </row>
    <row r="249" spans="1:9" x14ac:dyDescent="0.3">
      <c r="A249" s="26" t="str">
        <f t="shared" si="21"/>
        <v>Y</v>
      </c>
      <c r="B249" s="25" t="str">
        <f>A249&amp;"."&amp;E249</f>
        <v>Y.07</v>
      </c>
      <c r="C249" s="110"/>
      <c r="D249" s="125">
        <f t="shared" si="16"/>
        <v>0</v>
      </c>
      <c r="E249" s="26" t="s">
        <v>44</v>
      </c>
      <c r="G249" s="109">
        <f>IF(LEN(C249)=0,1,MATCH(C249,PlayerDetails!$I:$I,0))</f>
        <v>1</v>
      </c>
      <c r="H249" s="109" t="e">
        <f>IF(LEN(D249)=0,1,MATCH(D249,PlayerDetails!$I:$I,0))</f>
        <v>#N/A</v>
      </c>
      <c r="I249" s="109" t="e">
        <f>IF(LEN(#REF!)=0,1,MATCH(#REF!,PlayerDetails!$I:$I,0))</f>
        <v>#REF!</v>
      </c>
    </row>
    <row r="250" spans="1:9" x14ac:dyDescent="0.3">
      <c r="A250" s="26" t="str">
        <f t="shared" si="21"/>
        <v>Y</v>
      </c>
      <c r="B250" s="25" t="str">
        <f>A250&amp;"."&amp;E250</f>
        <v>Y.08</v>
      </c>
      <c r="C250" s="110"/>
      <c r="D250" s="125">
        <f t="shared" si="16"/>
        <v>0</v>
      </c>
      <c r="E250" s="26" t="s">
        <v>46</v>
      </c>
      <c r="G250" s="109">
        <f>IF(LEN(C250)=0,1,MATCH(C250,PlayerDetails!$I:$I,0))</f>
        <v>1</v>
      </c>
      <c r="H250" s="109" t="e">
        <f>IF(LEN(D250)=0,1,MATCH(D250,PlayerDetails!$I:$I,0))</f>
        <v>#N/A</v>
      </c>
      <c r="I250" s="109" t="e">
        <f>IF(LEN(#REF!)=0,1,MATCH(#REF!,PlayerDetails!$I:$I,0))</f>
        <v>#REF!</v>
      </c>
    </row>
    <row r="251" spans="1:9" x14ac:dyDescent="0.3">
      <c r="A251" s="26" t="str">
        <f t="shared" si="21"/>
        <v>Y</v>
      </c>
      <c r="B251" s="25" t="str">
        <f>A251&amp;"."&amp;E251</f>
        <v>Y.09</v>
      </c>
      <c r="C251" s="110"/>
      <c r="D251" s="110">
        <f t="shared" si="16"/>
        <v>0</v>
      </c>
      <c r="E251" s="26" t="s">
        <v>48</v>
      </c>
      <c r="G251" s="109">
        <f>IF(LEN(C251)=0,1,MATCH(C251,PlayerDetails!$I:$I,0))</f>
        <v>1</v>
      </c>
      <c r="H251" s="109" t="e">
        <f>IF(LEN(D251)=0,1,MATCH(D251,PlayerDetails!$I:$I,0))</f>
        <v>#N/A</v>
      </c>
      <c r="I251" s="109" t="e">
        <f>IF(LEN(#REF!)=0,1,MATCH(#REF!,PlayerDetails!$I:$I,0))</f>
        <v>#REF!</v>
      </c>
    </row>
    <row r="252" spans="1:9" x14ac:dyDescent="0.3">
      <c r="A252" s="26" t="str">
        <f t="shared" si="21"/>
        <v>Y</v>
      </c>
      <c r="B252" s="25" t="str">
        <f>A252&amp;"."&amp;E252</f>
        <v>Y.10</v>
      </c>
      <c r="C252" s="110"/>
      <c r="D252" s="110">
        <f t="shared" si="16"/>
        <v>0</v>
      </c>
      <c r="E252" s="26" t="s">
        <v>50</v>
      </c>
      <c r="G252" s="109">
        <f>IF(LEN(C252)=0,1,MATCH(C252,PlayerDetails!$I:$I,0))</f>
        <v>1</v>
      </c>
      <c r="H252" s="109" t="e">
        <f>IF(LEN(D252)=0,1,MATCH(D252,PlayerDetails!$I:$I,0))</f>
        <v>#N/A</v>
      </c>
      <c r="I252" s="109" t="e">
        <f>IF(LEN(#REF!)=0,1,MATCH(#REF!,PlayerDetails!$I:$I,0))</f>
        <v>#REF!</v>
      </c>
    </row>
    <row r="253" spans="1:9" x14ac:dyDescent="0.3">
      <c r="A253" s="26" t="s">
        <v>217</v>
      </c>
      <c r="B253" s="25" t="str">
        <f>A253&amp;"."&amp;E253</f>
        <v>Z.01</v>
      </c>
      <c r="C253" s="110"/>
      <c r="D253" s="125">
        <f t="shared" si="16"/>
        <v>0</v>
      </c>
      <c r="E253" s="26" t="s">
        <v>32</v>
      </c>
      <c r="G253" s="109">
        <f>IF(LEN(C253)=0,1,MATCH(C253,PlayerDetails!$I:$I,0))</f>
        <v>1</v>
      </c>
      <c r="H253" s="109" t="e">
        <f>IF(LEN(D253)=0,1,MATCH(D253,PlayerDetails!$I:$I,0))</f>
        <v>#N/A</v>
      </c>
      <c r="I253" s="109" t="e">
        <f>IF(LEN(#REF!)=0,1,MATCH(#REF!,PlayerDetails!$I:$I,0))</f>
        <v>#REF!</v>
      </c>
    </row>
    <row r="254" spans="1:9" x14ac:dyDescent="0.3">
      <c r="A254" s="26" t="str">
        <f>A253</f>
        <v>Z</v>
      </c>
      <c r="B254" s="25" t="str">
        <f>A254&amp;"."&amp;E254</f>
        <v>Z.02</v>
      </c>
      <c r="C254" s="110"/>
      <c r="D254" s="125">
        <f t="shared" si="16"/>
        <v>0</v>
      </c>
      <c r="E254" s="26" t="s">
        <v>34</v>
      </c>
      <c r="G254" s="109">
        <f>IF(LEN(C254)=0,1,MATCH(C254,PlayerDetails!$I:$I,0))</f>
        <v>1</v>
      </c>
      <c r="H254" s="109" t="e">
        <f>IF(LEN(D254)=0,1,MATCH(D254,PlayerDetails!$I:$I,0))</f>
        <v>#N/A</v>
      </c>
      <c r="I254" s="109" t="e">
        <f>IF(LEN(#REF!)=0,1,MATCH(#REF!,PlayerDetails!$I:$I,0))</f>
        <v>#REF!</v>
      </c>
    </row>
    <row r="255" spans="1:9" x14ac:dyDescent="0.3">
      <c r="A255" s="26" t="str">
        <f t="shared" ref="A255:A262" si="22">A254</f>
        <v>Z</v>
      </c>
      <c r="B255" s="25" t="str">
        <f>A255&amp;"."&amp;E255</f>
        <v>Z.03</v>
      </c>
      <c r="C255" s="110"/>
      <c r="D255" s="125">
        <f t="shared" si="16"/>
        <v>0</v>
      </c>
      <c r="E255" s="26" t="s">
        <v>36</v>
      </c>
      <c r="G255" s="109">
        <f>IF(LEN(C255)=0,1,MATCH(C255,PlayerDetails!$I:$I,0))</f>
        <v>1</v>
      </c>
      <c r="H255" s="109" t="e">
        <f>IF(LEN(D255)=0,1,MATCH(D255,PlayerDetails!$I:$I,0))</f>
        <v>#N/A</v>
      </c>
      <c r="I255" s="109" t="e">
        <f>IF(LEN(#REF!)=0,1,MATCH(#REF!,PlayerDetails!$I:$I,0))</f>
        <v>#REF!</v>
      </c>
    </row>
    <row r="256" spans="1:9" x14ac:dyDescent="0.3">
      <c r="A256" s="26" t="str">
        <f t="shared" si="22"/>
        <v>Z</v>
      </c>
      <c r="B256" s="25" t="str">
        <f>A256&amp;"."&amp;E256</f>
        <v>Z.04</v>
      </c>
      <c r="C256" s="110"/>
      <c r="D256" s="125">
        <f t="shared" si="16"/>
        <v>0</v>
      </c>
      <c r="E256" s="26" t="s">
        <v>38</v>
      </c>
      <c r="G256" s="109">
        <f>IF(LEN(C256)=0,1,MATCH(C256,PlayerDetails!$I:$I,0))</f>
        <v>1</v>
      </c>
      <c r="H256" s="109" t="e">
        <f>IF(LEN(D256)=0,1,MATCH(D256,PlayerDetails!$I:$I,0))</f>
        <v>#N/A</v>
      </c>
      <c r="I256" s="109" t="e">
        <f>IF(LEN(#REF!)=0,1,MATCH(#REF!,PlayerDetails!$I:$I,0))</f>
        <v>#REF!</v>
      </c>
    </row>
    <row r="257" spans="1:9" x14ac:dyDescent="0.3">
      <c r="A257" s="26" t="str">
        <f t="shared" si="22"/>
        <v>Z</v>
      </c>
      <c r="B257" s="25" t="str">
        <f>A257&amp;"."&amp;E257</f>
        <v>Z.05</v>
      </c>
      <c r="C257" s="110"/>
      <c r="D257" s="125">
        <f t="shared" ref="D257:D262" si="23">C257</f>
        <v>0</v>
      </c>
      <c r="E257" s="26" t="s">
        <v>40</v>
      </c>
      <c r="G257" s="109">
        <f>IF(LEN(C257)=0,1,MATCH(C257,PlayerDetails!$I:$I,0))</f>
        <v>1</v>
      </c>
      <c r="H257" s="109" t="e">
        <f>IF(LEN(D257)=0,1,MATCH(D257,PlayerDetails!$I:$I,0))</f>
        <v>#N/A</v>
      </c>
      <c r="I257" s="109" t="e">
        <f>IF(LEN(#REF!)=0,1,MATCH(#REF!,PlayerDetails!$I:$I,0))</f>
        <v>#REF!</v>
      </c>
    </row>
    <row r="258" spans="1:9" x14ac:dyDescent="0.3">
      <c r="A258" s="26" t="str">
        <f t="shared" si="22"/>
        <v>Z</v>
      </c>
      <c r="B258" s="25" t="str">
        <f>A258&amp;"."&amp;E258</f>
        <v>Z.06</v>
      </c>
      <c r="C258" s="110"/>
      <c r="D258" s="125">
        <f t="shared" si="23"/>
        <v>0</v>
      </c>
      <c r="E258" s="26" t="s">
        <v>42</v>
      </c>
      <c r="G258" s="109">
        <f>IF(LEN(C258)=0,1,MATCH(C258,PlayerDetails!$I:$I,0))</f>
        <v>1</v>
      </c>
      <c r="H258" s="109" t="e">
        <f>IF(LEN(D258)=0,1,MATCH(D258,PlayerDetails!$I:$I,0))</f>
        <v>#N/A</v>
      </c>
      <c r="I258" s="109" t="e">
        <f>IF(LEN(#REF!)=0,1,MATCH(#REF!,PlayerDetails!$I:$I,0))</f>
        <v>#REF!</v>
      </c>
    </row>
    <row r="259" spans="1:9" x14ac:dyDescent="0.3">
      <c r="A259" s="26" t="str">
        <f t="shared" si="22"/>
        <v>Z</v>
      </c>
      <c r="B259" s="25" t="str">
        <f>A259&amp;"."&amp;E259</f>
        <v>Z.07</v>
      </c>
      <c r="C259" s="110"/>
      <c r="D259" s="125">
        <f t="shared" si="23"/>
        <v>0</v>
      </c>
      <c r="E259" s="26" t="s">
        <v>44</v>
      </c>
      <c r="G259" s="109">
        <f>IF(LEN(C259)=0,1,MATCH(C259,PlayerDetails!$I:$I,0))</f>
        <v>1</v>
      </c>
      <c r="H259" s="109" t="e">
        <f>IF(LEN(D259)=0,1,MATCH(D259,PlayerDetails!$I:$I,0))</f>
        <v>#N/A</v>
      </c>
      <c r="I259" s="109" t="e">
        <f>IF(LEN(#REF!)=0,1,MATCH(#REF!,PlayerDetails!$I:$I,0))</f>
        <v>#REF!</v>
      </c>
    </row>
    <row r="260" spans="1:9" x14ac:dyDescent="0.3">
      <c r="A260" s="26" t="str">
        <f t="shared" si="22"/>
        <v>Z</v>
      </c>
      <c r="B260" s="25" t="str">
        <f>A260&amp;"."&amp;E260</f>
        <v>Z.08</v>
      </c>
      <c r="C260" s="110"/>
      <c r="D260" s="125">
        <f t="shared" si="23"/>
        <v>0</v>
      </c>
      <c r="E260" s="26" t="s">
        <v>46</v>
      </c>
      <c r="G260" s="109">
        <f>IF(LEN(C260)=0,1,MATCH(C260,PlayerDetails!$I:$I,0))</f>
        <v>1</v>
      </c>
      <c r="H260" s="109" t="e">
        <f>IF(LEN(D260)=0,1,MATCH(D260,PlayerDetails!$I:$I,0))</f>
        <v>#N/A</v>
      </c>
      <c r="I260" s="109" t="e">
        <f>IF(LEN(#REF!)=0,1,MATCH(#REF!,PlayerDetails!$I:$I,0))</f>
        <v>#REF!</v>
      </c>
    </row>
    <row r="261" spans="1:9" x14ac:dyDescent="0.3">
      <c r="A261" s="26" t="str">
        <f t="shared" si="22"/>
        <v>Z</v>
      </c>
      <c r="B261" s="25" t="str">
        <f>A261&amp;"."&amp;E261</f>
        <v>Z.09</v>
      </c>
      <c r="C261" s="110"/>
      <c r="D261" s="110">
        <f t="shared" si="23"/>
        <v>0</v>
      </c>
      <c r="E261" s="26" t="s">
        <v>48</v>
      </c>
      <c r="G261" s="109">
        <f>IF(LEN(C261)=0,1,MATCH(C261,PlayerDetails!$I:$I,0))</f>
        <v>1</v>
      </c>
      <c r="H261" s="109" t="e">
        <f>IF(LEN(D261)=0,1,MATCH(D261,PlayerDetails!$I:$I,0))</f>
        <v>#N/A</v>
      </c>
      <c r="I261" s="109" t="e">
        <f>IF(LEN(#REF!)=0,1,MATCH(#REF!,PlayerDetails!$I:$I,0))</f>
        <v>#REF!</v>
      </c>
    </row>
    <row r="262" spans="1:9" x14ac:dyDescent="0.3">
      <c r="A262" s="26" t="str">
        <f t="shared" si="22"/>
        <v>Z</v>
      </c>
      <c r="B262" s="25" t="str">
        <f>A262&amp;"."&amp;E262</f>
        <v>Z.10</v>
      </c>
      <c r="C262" s="110"/>
      <c r="D262" s="110">
        <f t="shared" si="23"/>
        <v>0</v>
      </c>
      <c r="E262" s="26" t="s">
        <v>50</v>
      </c>
      <c r="G262" s="109">
        <f>IF(LEN(C262)=0,1,MATCH(C262,PlayerDetails!$I:$I,0))</f>
        <v>1</v>
      </c>
      <c r="H262" s="109" t="e">
        <f>IF(LEN(D262)=0,1,MATCH(D262,PlayerDetails!$I:$I,0))</f>
        <v>#N/A</v>
      </c>
      <c r="I262" s="109" t="e">
        <f>IF(LEN(#REF!)=0,1,MATCH(#REF!,PlayerDetails!$I:$I,0))</f>
        <v>#REF!</v>
      </c>
    </row>
  </sheetData>
  <sheetProtection sheet="1" objects="1" scenarios="1" formatCells="0" formatColumns="0" formatRows="0" autoFilter="0"/>
  <phoneticPr fontId="9" type="noConversion"/>
  <conditionalFormatting sqref="C3:D262">
    <cfRule type="expression" dxfId="1" priority="4">
      <formula>IF(ISNA(G3),TRUE,FALSE)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FF00"/>
  </sheetPr>
  <dimension ref="A1:J418"/>
  <sheetViews>
    <sheetView workbookViewId="0">
      <selection activeCell="B3" sqref="B3:J418"/>
    </sheetView>
  </sheetViews>
  <sheetFormatPr defaultRowHeight="13.5" x14ac:dyDescent="0.3"/>
  <cols>
    <col min="1" max="1" width="11.7265625" style="26" customWidth="1"/>
    <col min="2" max="2" width="10.54296875" style="25" customWidth="1"/>
    <col min="3" max="3" width="9.1796875" style="26"/>
    <col min="4" max="4" width="19.54296875" style="25" customWidth="1"/>
    <col min="5" max="5" width="12.1796875" customWidth="1"/>
    <col min="6" max="6" width="12.26953125" customWidth="1"/>
    <col min="7" max="7" width="9.1796875" style="104"/>
    <col min="8" max="8" width="15.26953125" bestFit="1" customWidth="1"/>
    <col min="9" max="10" width="26" customWidth="1"/>
  </cols>
  <sheetData>
    <row r="1" spans="1:10" x14ac:dyDescent="0.3">
      <c r="A1" s="45"/>
      <c r="B1" s="48"/>
      <c r="C1" s="45"/>
      <c r="D1" s="48" t="s">
        <v>195</v>
      </c>
      <c r="F1" s="105" t="s">
        <v>19</v>
      </c>
      <c r="G1" s="106" t="s">
        <v>12</v>
      </c>
      <c r="H1" s="25" t="s">
        <v>274</v>
      </c>
      <c r="I1" s="25" t="s">
        <v>608</v>
      </c>
      <c r="J1" s="25" t="s">
        <v>608</v>
      </c>
    </row>
    <row r="2" spans="1:10" ht="27" x14ac:dyDescent="0.3">
      <c r="A2" s="52" t="s">
        <v>196</v>
      </c>
      <c r="B2" s="53" t="s">
        <v>447</v>
      </c>
      <c r="C2" s="45" t="s">
        <v>30</v>
      </c>
      <c r="D2" s="48" t="s">
        <v>270</v>
      </c>
      <c r="E2" s="48" t="s">
        <v>271</v>
      </c>
      <c r="F2" s="48" t="s">
        <v>272</v>
      </c>
      <c r="G2" s="52" t="s">
        <v>444</v>
      </c>
      <c r="H2" s="48" t="s">
        <v>273</v>
      </c>
      <c r="I2" s="53" t="s">
        <v>445</v>
      </c>
      <c r="J2" s="53" t="s">
        <v>446</v>
      </c>
    </row>
    <row r="3" spans="1:10" x14ac:dyDescent="0.3">
      <c r="A3" s="26" t="s">
        <v>7</v>
      </c>
      <c r="B3" s="25" t="s">
        <v>276</v>
      </c>
      <c r="C3" s="26" t="s">
        <v>32</v>
      </c>
      <c r="D3" s="130"/>
      <c r="E3" s="130"/>
      <c r="F3" s="132"/>
      <c r="G3" s="131"/>
      <c r="H3" s="130"/>
      <c r="I3" s="25" t="str">
        <f>D3&amp;" "&amp;E3</f>
        <v xml:space="preserve"> </v>
      </c>
      <c r="J3" s="25" t="str">
        <f>E3&amp;", "&amp;D3</f>
        <v xml:space="preserve">, </v>
      </c>
    </row>
    <row r="4" spans="1:10" x14ac:dyDescent="0.3">
      <c r="A4" s="26" t="s">
        <v>7</v>
      </c>
      <c r="B4" s="25" t="s">
        <v>277</v>
      </c>
      <c r="C4" s="26" t="s">
        <v>34</v>
      </c>
      <c r="D4" s="130"/>
      <c r="E4" s="130"/>
      <c r="F4" s="132"/>
      <c r="G4" s="131"/>
      <c r="H4" s="130"/>
      <c r="I4" s="25" t="str">
        <f t="shared" ref="I4:I67" si="0">D4&amp;" "&amp;E4</f>
        <v xml:space="preserve"> </v>
      </c>
      <c r="J4" s="25" t="str">
        <f t="shared" ref="J4:J67" si="1">E4&amp;", "&amp;D4</f>
        <v xml:space="preserve">, </v>
      </c>
    </row>
    <row r="5" spans="1:10" x14ac:dyDescent="0.3">
      <c r="A5" s="26" t="s">
        <v>7</v>
      </c>
      <c r="B5" s="25" t="s">
        <v>278</v>
      </c>
      <c r="C5" s="26" t="s">
        <v>36</v>
      </c>
      <c r="D5" s="130"/>
      <c r="E5" s="130"/>
      <c r="F5" s="132"/>
      <c r="G5" s="131"/>
      <c r="H5" s="130"/>
      <c r="I5" s="25" t="str">
        <f t="shared" si="0"/>
        <v xml:space="preserve"> </v>
      </c>
      <c r="J5" s="25" t="str">
        <f t="shared" si="1"/>
        <v xml:space="preserve">, </v>
      </c>
    </row>
    <row r="6" spans="1:10" x14ac:dyDescent="0.3">
      <c r="A6" s="26" t="s">
        <v>7</v>
      </c>
      <c r="B6" s="25" t="s">
        <v>279</v>
      </c>
      <c r="C6" s="26" t="s">
        <v>38</v>
      </c>
      <c r="D6" s="130"/>
      <c r="E6" s="130"/>
      <c r="F6" s="132"/>
      <c r="G6" s="131"/>
      <c r="H6" s="130"/>
      <c r="I6" s="25" t="str">
        <f t="shared" si="0"/>
        <v xml:space="preserve"> </v>
      </c>
      <c r="J6" s="25" t="str">
        <f t="shared" si="1"/>
        <v xml:space="preserve">, </v>
      </c>
    </row>
    <row r="7" spans="1:10" x14ac:dyDescent="0.3">
      <c r="A7" s="26" t="s">
        <v>7</v>
      </c>
      <c r="B7" s="25" t="s">
        <v>280</v>
      </c>
      <c r="C7" s="26" t="s">
        <v>40</v>
      </c>
      <c r="D7" s="130"/>
      <c r="E7" s="130"/>
      <c r="F7" s="132"/>
      <c r="G7" s="131"/>
      <c r="H7" s="130"/>
      <c r="I7" s="25" t="str">
        <f t="shared" si="0"/>
        <v xml:space="preserve"> </v>
      </c>
      <c r="J7" s="25" t="str">
        <f t="shared" si="1"/>
        <v xml:space="preserve">, </v>
      </c>
    </row>
    <row r="8" spans="1:10" x14ac:dyDescent="0.3">
      <c r="A8" s="26" t="s">
        <v>7</v>
      </c>
      <c r="B8" s="25" t="s">
        <v>281</v>
      </c>
      <c r="C8" s="26" t="s">
        <v>42</v>
      </c>
      <c r="D8" s="130"/>
      <c r="E8" s="130"/>
      <c r="F8" s="132"/>
      <c r="G8" s="131"/>
      <c r="H8" s="130"/>
      <c r="I8" s="25" t="str">
        <f t="shared" si="0"/>
        <v xml:space="preserve"> </v>
      </c>
      <c r="J8" s="25" t="str">
        <f t="shared" si="1"/>
        <v xml:space="preserve">, </v>
      </c>
    </row>
    <row r="9" spans="1:10" x14ac:dyDescent="0.3">
      <c r="A9" s="26" t="s">
        <v>7</v>
      </c>
      <c r="B9" s="25" t="s">
        <v>282</v>
      </c>
      <c r="C9" s="26" t="s">
        <v>44</v>
      </c>
      <c r="D9" s="130"/>
      <c r="E9" s="130"/>
      <c r="F9" s="132"/>
      <c r="G9" s="131"/>
      <c r="H9" s="130"/>
      <c r="I9" s="25" t="str">
        <f t="shared" si="0"/>
        <v xml:space="preserve"> </v>
      </c>
      <c r="J9" s="25" t="str">
        <f t="shared" si="1"/>
        <v xml:space="preserve">, </v>
      </c>
    </row>
    <row r="10" spans="1:10" x14ac:dyDescent="0.3">
      <c r="A10" s="26" t="s">
        <v>7</v>
      </c>
      <c r="B10" s="25" t="s">
        <v>283</v>
      </c>
      <c r="C10" s="26" t="s">
        <v>46</v>
      </c>
      <c r="D10" s="130"/>
      <c r="E10" s="130"/>
      <c r="F10" s="132"/>
      <c r="G10" s="131"/>
      <c r="H10" s="130"/>
      <c r="I10" s="25" t="str">
        <f t="shared" si="0"/>
        <v xml:space="preserve"> </v>
      </c>
      <c r="J10" s="25" t="str">
        <f t="shared" si="1"/>
        <v xml:space="preserve">, </v>
      </c>
    </row>
    <row r="11" spans="1:10" x14ac:dyDescent="0.3">
      <c r="A11" s="26" t="s">
        <v>7</v>
      </c>
      <c r="B11" s="25" t="s">
        <v>284</v>
      </c>
      <c r="C11" s="26" t="s">
        <v>48</v>
      </c>
      <c r="D11" s="130"/>
      <c r="E11" s="130"/>
      <c r="F11" s="132"/>
      <c r="G11" s="131"/>
      <c r="H11" s="130"/>
      <c r="I11" s="25" t="str">
        <f t="shared" si="0"/>
        <v xml:space="preserve"> </v>
      </c>
      <c r="J11" s="25" t="str">
        <f t="shared" si="1"/>
        <v xml:space="preserve">, </v>
      </c>
    </row>
    <row r="12" spans="1:10" x14ac:dyDescent="0.3">
      <c r="A12" s="26" t="s">
        <v>7</v>
      </c>
      <c r="B12" s="25" t="s">
        <v>285</v>
      </c>
      <c r="C12" s="26" t="s">
        <v>50</v>
      </c>
      <c r="D12" s="130"/>
      <c r="E12" s="130"/>
      <c r="F12" s="132"/>
      <c r="G12" s="131"/>
      <c r="H12" s="130"/>
      <c r="I12" s="25" t="str">
        <f t="shared" si="0"/>
        <v xml:space="preserve"> </v>
      </c>
      <c r="J12" s="25" t="str">
        <f t="shared" si="1"/>
        <v xml:space="preserve">, </v>
      </c>
    </row>
    <row r="13" spans="1:10" x14ac:dyDescent="0.3">
      <c r="A13" s="26" t="s">
        <v>7</v>
      </c>
      <c r="B13" s="25" t="s">
        <v>286</v>
      </c>
      <c r="C13" s="26" t="s">
        <v>275</v>
      </c>
      <c r="D13" s="130"/>
      <c r="E13" s="130"/>
      <c r="F13" s="132"/>
      <c r="G13" s="131"/>
      <c r="H13" s="130"/>
      <c r="I13" s="25" t="str">
        <f t="shared" si="0"/>
        <v xml:space="preserve"> </v>
      </c>
      <c r="J13" s="25" t="str">
        <f t="shared" si="1"/>
        <v xml:space="preserve">, </v>
      </c>
    </row>
    <row r="14" spans="1:10" x14ac:dyDescent="0.3">
      <c r="A14" s="26" t="s">
        <v>7</v>
      </c>
      <c r="B14" s="25" t="s">
        <v>287</v>
      </c>
      <c r="C14" s="26" t="s">
        <v>275</v>
      </c>
      <c r="D14" s="130"/>
      <c r="E14" s="130"/>
      <c r="F14" s="132"/>
      <c r="G14" s="131"/>
      <c r="H14" s="130"/>
      <c r="I14" s="25" t="str">
        <f t="shared" si="0"/>
        <v xml:space="preserve"> </v>
      </c>
      <c r="J14" s="25" t="str">
        <f t="shared" si="1"/>
        <v xml:space="preserve">, </v>
      </c>
    </row>
    <row r="15" spans="1:10" x14ac:dyDescent="0.3">
      <c r="A15" s="26" t="str">
        <f>A14</f>
        <v>A</v>
      </c>
      <c r="B15" s="25" t="str">
        <f>A15&amp;"13"</f>
        <v>A13</v>
      </c>
      <c r="C15" s="26" t="s">
        <v>275</v>
      </c>
      <c r="D15" s="130"/>
      <c r="E15" s="130"/>
      <c r="F15" s="132"/>
      <c r="G15" s="131"/>
      <c r="H15" s="130"/>
      <c r="I15" s="25" t="str">
        <f t="shared" si="0"/>
        <v xml:space="preserve"> </v>
      </c>
      <c r="J15" s="25" t="str">
        <f t="shared" si="1"/>
        <v xml:space="preserve">, </v>
      </c>
    </row>
    <row r="16" spans="1:10" x14ac:dyDescent="0.3">
      <c r="A16" s="26" t="str">
        <f>A15</f>
        <v>A</v>
      </c>
      <c r="B16" s="25" t="str">
        <f>A16&amp;"14"</f>
        <v>A14</v>
      </c>
      <c r="C16" s="26" t="s">
        <v>275</v>
      </c>
      <c r="D16" s="130"/>
      <c r="E16" s="130"/>
      <c r="F16" s="132"/>
      <c r="G16" s="131"/>
      <c r="H16" s="130"/>
      <c r="I16" s="25" t="str">
        <f t="shared" si="0"/>
        <v xml:space="preserve"> </v>
      </c>
      <c r="J16" s="25" t="str">
        <f t="shared" si="1"/>
        <v xml:space="preserve">, </v>
      </c>
    </row>
    <row r="17" spans="1:10" x14ac:dyDescent="0.3">
      <c r="A17" s="26" t="str">
        <f>A16</f>
        <v>A</v>
      </c>
      <c r="B17" s="25" t="str">
        <f>A17&amp;"15"</f>
        <v>A15</v>
      </c>
      <c r="C17" s="26" t="s">
        <v>275</v>
      </c>
      <c r="D17" s="130"/>
      <c r="E17" s="130"/>
      <c r="F17" s="132"/>
      <c r="G17" s="131"/>
      <c r="H17" s="130"/>
      <c r="I17" s="25" t="str">
        <f t="shared" si="0"/>
        <v xml:space="preserve"> </v>
      </c>
      <c r="J17" s="25" t="str">
        <f t="shared" si="1"/>
        <v xml:space="preserve">, </v>
      </c>
    </row>
    <row r="18" spans="1:10" x14ac:dyDescent="0.3">
      <c r="A18" s="26" t="str">
        <f>A17</f>
        <v>A</v>
      </c>
      <c r="B18" s="25" t="str">
        <f>A18&amp;"16"</f>
        <v>A16</v>
      </c>
      <c r="C18" s="26" t="s">
        <v>275</v>
      </c>
      <c r="D18" s="130"/>
      <c r="E18" s="130"/>
      <c r="F18" s="132"/>
      <c r="G18" s="131"/>
      <c r="H18" s="130"/>
      <c r="I18" s="25" t="str">
        <f t="shared" si="0"/>
        <v xml:space="preserve"> </v>
      </c>
      <c r="J18" s="25" t="str">
        <f t="shared" si="1"/>
        <v xml:space="preserve">, </v>
      </c>
    </row>
    <row r="19" spans="1:10" x14ac:dyDescent="0.3">
      <c r="A19" s="26" t="s">
        <v>8</v>
      </c>
      <c r="B19" s="25" t="s">
        <v>288</v>
      </c>
      <c r="C19" s="26" t="s">
        <v>32</v>
      </c>
      <c r="D19" s="130"/>
      <c r="E19" s="130"/>
      <c r="F19" s="132"/>
      <c r="G19" s="131"/>
      <c r="H19" s="130"/>
      <c r="I19" s="25" t="str">
        <f t="shared" si="0"/>
        <v xml:space="preserve"> </v>
      </c>
      <c r="J19" s="25" t="str">
        <f t="shared" si="1"/>
        <v xml:space="preserve">, </v>
      </c>
    </row>
    <row r="20" spans="1:10" x14ac:dyDescent="0.3">
      <c r="A20" s="26" t="s">
        <v>8</v>
      </c>
      <c r="B20" s="25" t="s">
        <v>289</v>
      </c>
      <c r="C20" s="26" t="s">
        <v>34</v>
      </c>
      <c r="D20" s="130"/>
      <c r="E20" s="130"/>
      <c r="F20" s="132"/>
      <c r="G20" s="131"/>
      <c r="H20" s="130"/>
      <c r="I20" s="25" t="str">
        <f t="shared" si="0"/>
        <v xml:space="preserve"> </v>
      </c>
      <c r="J20" s="25" t="str">
        <f t="shared" si="1"/>
        <v xml:space="preserve">, </v>
      </c>
    </row>
    <row r="21" spans="1:10" x14ac:dyDescent="0.3">
      <c r="A21" s="26" t="s">
        <v>8</v>
      </c>
      <c r="B21" s="25" t="s">
        <v>290</v>
      </c>
      <c r="C21" s="26" t="s">
        <v>36</v>
      </c>
      <c r="D21" s="130"/>
      <c r="E21" s="130"/>
      <c r="F21" s="132"/>
      <c r="G21" s="131"/>
      <c r="H21" s="130"/>
      <c r="I21" s="25" t="str">
        <f t="shared" si="0"/>
        <v xml:space="preserve"> </v>
      </c>
      <c r="J21" s="25" t="str">
        <f t="shared" si="1"/>
        <v xml:space="preserve">, </v>
      </c>
    </row>
    <row r="22" spans="1:10" x14ac:dyDescent="0.3">
      <c r="A22" s="26" t="s">
        <v>8</v>
      </c>
      <c r="B22" s="25" t="s">
        <v>291</v>
      </c>
      <c r="C22" s="26" t="s">
        <v>38</v>
      </c>
      <c r="D22" s="130"/>
      <c r="E22" s="130"/>
      <c r="F22" s="132"/>
      <c r="G22" s="131"/>
      <c r="H22" s="130"/>
      <c r="I22" s="25" t="str">
        <f t="shared" si="0"/>
        <v xml:space="preserve"> </v>
      </c>
      <c r="J22" s="25" t="str">
        <f t="shared" si="1"/>
        <v xml:space="preserve">, </v>
      </c>
    </row>
    <row r="23" spans="1:10" x14ac:dyDescent="0.3">
      <c r="A23" s="26" t="s">
        <v>8</v>
      </c>
      <c r="B23" s="25" t="s">
        <v>292</v>
      </c>
      <c r="C23" s="26" t="s">
        <v>40</v>
      </c>
      <c r="D23" s="130"/>
      <c r="E23" s="130"/>
      <c r="F23" s="132"/>
      <c r="G23" s="131"/>
      <c r="H23" s="130"/>
      <c r="I23" s="25" t="str">
        <f t="shared" si="0"/>
        <v xml:space="preserve"> </v>
      </c>
      <c r="J23" s="25" t="str">
        <f t="shared" si="1"/>
        <v xml:space="preserve">, </v>
      </c>
    </row>
    <row r="24" spans="1:10" x14ac:dyDescent="0.3">
      <c r="A24" s="26" t="s">
        <v>8</v>
      </c>
      <c r="B24" s="25" t="s">
        <v>293</v>
      </c>
      <c r="C24" s="26" t="s">
        <v>42</v>
      </c>
      <c r="D24" s="130"/>
      <c r="E24" s="130"/>
      <c r="F24" s="132"/>
      <c r="G24" s="131"/>
      <c r="H24" s="130"/>
      <c r="I24" s="25" t="str">
        <f t="shared" si="0"/>
        <v xml:space="preserve"> </v>
      </c>
      <c r="J24" s="25" t="str">
        <f t="shared" si="1"/>
        <v xml:space="preserve">, </v>
      </c>
    </row>
    <row r="25" spans="1:10" x14ac:dyDescent="0.3">
      <c r="A25" s="26" t="s">
        <v>8</v>
      </c>
      <c r="B25" s="25" t="s">
        <v>294</v>
      </c>
      <c r="C25" s="26" t="s">
        <v>44</v>
      </c>
      <c r="D25" s="130"/>
      <c r="E25" s="130"/>
      <c r="F25" s="132"/>
      <c r="G25" s="131"/>
      <c r="H25" s="130"/>
      <c r="I25" s="25" t="str">
        <f t="shared" si="0"/>
        <v xml:space="preserve"> </v>
      </c>
      <c r="J25" s="25" t="str">
        <f t="shared" si="1"/>
        <v xml:space="preserve">, </v>
      </c>
    </row>
    <row r="26" spans="1:10" x14ac:dyDescent="0.3">
      <c r="A26" s="26" t="s">
        <v>8</v>
      </c>
      <c r="B26" s="25" t="s">
        <v>295</v>
      </c>
      <c r="C26" s="26" t="s">
        <v>46</v>
      </c>
      <c r="D26" s="130"/>
      <c r="E26" s="130"/>
      <c r="F26" s="132"/>
      <c r="G26" s="131"/>
      <c r="H26" s="130"/>
      <c r="I26" s="25" t="str">
        <f t="shared" si="0"/>
        <v xml:space="preserve"> </v>
      </c>
      <c r="J26" s="25" t="str">
        <f t="shared" si="1"/>
        <v xml:space="preserve">, </v>
      </c>
    </row>
    <row r="27" spans="1:10" x14ac:dyDescent="0.3">
      <c r="A27" s="26" t="s">
        <v>8</v>
      </c>
      <c r="B27" s="25" t="s">
        <v>296</v>
      </c>
      <c r="C27" s="26" t="s">
        <v>48</v>
      </c>
      <c r="D27" s="130"/>
      <c r="E27" s="130"/>
      <c r="F27" s="132"/>
      <c r="G27" s="131"/>
      <c r="H27" s="130"/>
      <c r="I27" s="25" t="str">
        <f t="shared" si="0"/>
        <v xml:space="preserve"> </v>
      </c>
      <c r="J27" s="25" t="str">
        <f t="shared" si="1"/>
        <v xml:space="preserve">, </v>
      </c>
    </row>
    <row r="28" spans="1:10" x14ac:dyDescent="0.3">
      <c r="A28" s="26" t="s">
        <v>8</v>
      </c>
      <c r="B28" s="25" t="s">
        <v>297</v>
      </c>
      <c r="C28" s="26" t="s">
        <v>50</v>
      </c>
      <c r="D28" s="130"/>
      <c r="E28" s="130"/>
      <c r="F28" s="132"/>
      <c r="G28" s="131"/>
      <c r="H28" s="130"/>
      <c r="I28" s="25" t="str">
        <f t="shared" si="0"/>
        <v xml:space="preserve"> </v>
      </c>
      <c r="J28" s="25" t="str">
        <f t="shared" si="1"/>
        <v xml:space="preserve">, </v>
      </c>
    </row>
    <row r="29" spans="1:10" x14ac:dyDescent="0.3">
      <c r="A29" s="26" t="s">
        <v>8</v>
      </c>
      <c r="B29" s="25" t="s">
        <v>298</v>
      </c>
      <c r="C29" s="26" t="s">
        <v>275</v>
      </c>
      <c r="D29" s="130"/>
      <c r="E29" s="130"/>
      <c r="F29" s="132"/>
      <c r="G29" s="131"/>
      <c r="H29" s="130"/>
      <c r="I29" s="25" t="str">
        <f t="shared" si="0"/>
        <v xml:space="preserve"> </v>
      </c>
      <c r="J29" s="25" t="str">
        <f t="shared" si="1"/>
        <v xml:space="preserve">, </v>
      </c>
    </row>
    <row r="30" spans="1:10" x14ac:dyDescent="0.3">
      <c r="A30" s="26" t="s">
        <v>8</v>
      </c>
      <c r="B30" s="25" t="s">
        <v>299</v>
      </c>
      <c r="C30" s="26" t="s">
        <v>275</v>
      </c>
      <c r="D30" s="130"/>
      <c r="E30" s="130"/>
      <c r="F30" s="132"/>
      <c r="G30" s="131"/>
      <c r="H30" s="130"/>
      <c r="I30" s="25" t="str">
        <f t="shared" si="0"/>
        <v xml:space="preserve"> </v>
      </c>
      <c r="J30" s="25" t="str">
        <f t="shared" si="1"/>
        <v xml:space="preserve">, </v>
      </c>
    </row>
    <row r="31" spans="1:10" x14ac:dyDescent="0.3">
      <c r="A31" s="26" t="str">
        <f>A30</f>
        <v>B</v>
      </c>
      <c r="B31" s="25" t="str">
        <f>A31&amp;"13"</f>
        <v>B13</v>
      </c>
      <c r="C31" s="26" t="s">
        <v>275</v>
      </c>
      <c r="D31" s="130"/>
      <c r="E31" s="130"/>
      <c r="F31" s="132"/>
      <c r="G31" s="131"/>
      <c r="H31" s="130"/>
      <c r="I31" s="25" t="str">
        <f t="shared" si="0"/>
        <v xml:space="preserve"> </v>
      </c>
      <c r="J31" s="25" t="str">
        <f t="shared" si="1"/>
        <v xml:space="preserve">, </v>
      </c>
    </row>
    <row r="32" spans="1:10" x14ac:dyDescent="0.3">
      <c r="A32" s="26" t="str">
        <f>A31</f>
        <v>B</v>
      </c>
      <c r="B32" s="25" t="str">
        <f>A32&amp;"14"</f>
        <v>B14</v>
      </c>
      <c r="C32" s="26" t="s">
        <v>275</v>
      </c>
      <c r="D32" s="130"/>
      <c r="E32" s="130"/>
      <c r="F32" s="132"/>
      <c r="G32" s="131"/>
      <c r="H32" s="130"/>
      <c r="I32" s="25" t="str">
        <f t="shared" si="0"/>
        <v xml:space="preserve"> </v>
      </c>
      <c r="J32" s="25" t="str">
        <f t="shared" si="1"/>
        <v xml:space="preserve">, </v>
      </c>
    </row>
    <row r="33" spans="1:10" x14ac:dyDescent="0.3">
      <c r="A33" s="26" t="str">
        <f>A32</f>
        <v>B</v>
      </c>
      <c r="B33" s="25" t="str">
        <f>A33&amp;"15"</f>
        <v>B15</v>
      </c>
      <c r="C33" s="26" t="s">
        <v>275</v>
      </c>
      <c r="D33" s="130"/>
      <c r="E33" s="130"/>
      <c r="F33" s="132"/>
      <c r="G33" s="131"/>
      <c r="H33" s="130"/>
      <c r="I33" s="25" t="str">
        <f t="shared" si="0"/>
        <v xml:space="preserve"> </v>
      </c>
      <c r="J33" s="25" t="str">
        <f t="shared" si="1"/>
        <v xml:space="preserve">, </v>
      </c>
    </row>
    <row r="34" spans="1:10" x14ac:dyDescent="0.3">
      <c r="A34" s="26" t="str">
        <f>A33</f>
        <v>B</v>
      </c>
      <c r="B34" s="25" t="str">
        <f>A34&amp;"16"</f>
        <v>B16</v>
      </c>
      <c r="C34" s="26" t="s">
        <v>275</v>
      </c>
      <c r="D34" s="130"/>
      <c r="E34" s="130"/>
      <c r="F34" s="132"/>
      <c r="G34" s="131"/>
      <c r="H34" s="130"/>
      <c r="I34" s="25" t="str">
        <f t="shared" si="0"/>
        <v xml:space="preserve"> </v>
      </c>
      <c r="J34" s="25" t="str">
        <f t="shared" si="1"/>
        <v xml:space="preserve">, </v>
      </c>
    </row>
    <row r="35" spans="1:10" x14ac:dyDescent="0.3">
      <c r="A35" s="26" t="s">
        <v>9</v>
      </c>
      <c r="B35" s="25" t="s">
        <v>300</v>
      </c>
      <c r="C35" s="26" t="s">
        <v>32</v>
      </c>
      <c r="D35" s="130"/>
      <c r="E35" s="130"/>
      <c r="F35" s="132"/>
      <c r="G35" s="131"/>
      <c r="H35" s="130"/>
      <c r="I35" s="25" t="str">
        <f t="shared" si="0"/>
        <v xml:space="preserve"> </v>
      </c>
      <c r="J35" s="25" t="str">
        <f t="shared" si="1"/>
        <v xml:space="preserve">, </v>
      </c>
    </row>
    <row r="36" spans="1:10" x14ac:dyDescent="0.3">
      <c r="A36" s="26" t="s">
        <v>9</v>
      </c>
      <c r="B36" s="25" t="s">
        <v>301</v>
      </c>
      <c r="C36" s="26" t="s">
        <v>34</v>
      </c>
      <c r="D36" s="130"/>
      <c r="E36" s="130"/>
      <c r="F36" s="132"/>
      <c r="G36" s="131"/>
      <c r="H36" s="130"/>
      <c r="I36" s="25" t="str">
        <f t="shared" si="0"/>
        <v xml:space="preserve"> </v>
      </c>
      <c r="J36" s="25" t="str">
        <f t="shared" si="1"/>
        <v xml:space="preserve">, </v>
      </c>
    </row>
    <row r="37" spans="1:10" x14ac:dyDescent="0.3">
      <c r="A37" s="26" t="s">
        <v>9</v>
      </c>
      <c r="B37" s="25" t="s">
        <v>302</v>
      </c>
      <c r="C37" s="26" t="s">
        <v>36</v>
      </c>
      <c r="D37" s="130"/>
      <c r="E37" s="130"/>
      <c r="F37" s="132"/>
      <c r="G37" s="131"/>
      <c r="H37" s="130"/>
      <c r="I37" s="25" t="str">
        <f t="shared" si="0"/>
        <v xml:space="preserve"> </v>
      </c>
      <c r="J37" s="25" t="str">
        <f t="shared" si="1"/>
        <v xml:space="preserve">, </v>
      </c>
    </row>
    <row r="38" spans="1:10" x14ac:dyDescent="0.3">
      <c r="A38" s="26" t="s">
        <v>9</v>
      </c>
      <c r="B38" s="25" t="s">
        <v>303</v>
      </c>
      <c r="C38" s="26" t="s">
        <v>38</v>
      </c>
      <c r="D38" s="130"/>
      <c r="E38" s="130"/>
      <c r="F38" s="132"/>
      <c r="G38" s="131"/>
      <c r="H38" s="130"/>
      <c r="I38" s="25" t="str">
        <f t="shared" si="0"/>
        <v xml:space="preserve"> </v>
      </c>
      <c r="J38" s="25" t="str">
        <f t="shared" si="1"/>
        <v xml:space="preserve">, </v>
      </c>
    </row>
    <row r="39" spans="1:10" x14ac:dyDescent="0.3">
      <c r="A39" s="26" t="s">
        <v>9</v>
      </c>
      <c r="B39" s="25" t="s">
        <v>304</v>
      </c>
      <c r="C39" s="26" t="s">
        <v>40</v>
      </c>
      <c r="D39" s="130"/>
      <c r="E39" s="130"/>
      <c r="F39" s="132"/>
      <c r="G39" s="131"/>
      <c r="H39" s="130"/>
      <c r="I39" s="25" t="str">
        <f t="shared" si="0"/>
        <v xml:space="preserve"> </v>
      </c>
      <c r="J39" s="25" t="str">
        <f t="shared" si="1"/>
        <v xml:space="preserve">, </v>
      </c>
    </row>
    <row r="40" spans="1:10" x14ac:dyDescent="0.3">
      <c r="A40" s="26" t="s">
        <v>9</v>
      </c>
      <c r="B40" s="25" t="s">
        <v>305</v>
      </c>
      <c r="C40" s="26" t="s">
        <v>42</v>
      </c>
      <c r="D40" s="130"/>
      <c r="E40" s="130"/>
      <c r="F40" s="132"/>
      <c r="G40" s="131"/>
      <c r="H40" s="130"/>
      <c r="I40" s="25" t="str">
        <f t="shared" si="0"/>
        <v xml:space="preserve"> </v>
      </c>
      <c r="J40" s="25" t="str">
        <f t="shared" si="1"/>
        <v xml:space="preserve">, </v>
      </c>
    </row>
    <row r="41" spans="1:10" x14ac:dyDescent="0.3">
      <c r="A41" s="26" t="s">
        <v>9</v>
      </c>
      <c r="B41" s="25" t="s">
        <v>306</v>
      </c>
      <c r="C41" s="26" t="s">
        <v>44</v>
      </c>
      <c r="D41" s="130"/>
      <c r="E41" s="130"/>
      <c r="F41" s="132"/>
      <c r="G41" s="131"/>
      <c r="H41" s="130"/>
      <c r="I41" s="25" t="str">
        <f t="shared" si="0"/>
        <v xml:space="preserve"> </v>
      </c>
      <c r="J41" s="25" t="str">
        <f t="shared" si="1"/>
        <v xml:space="preserve">, </v>
      </c>
    </row>
    <row r="42" spans="1:10" x14ac:dyDescent="0.3">
      <c r="A42" s="26" t="s">
        <v>9</v>
      </c>
      <c r="B42" s="25" t="s">
        <v>307</v>
      </c>
      <c r="C42" s="26" t="s">
        <v>46</v>
      </c>
      <c r="D42" s="130"/>
      <c r="E42" s="130"/>
      <c r="F42" s="132"/>
      <c r="G42" s="131"/>
      <c r="H42" s="130"/>
      <c r="I42" s="25" t="str">
        <f t="shared" si="0"/>
        <v xml:space="preserve"> </v>
      </c>
      <c r="J42" s="25" t="str">
        <f t="shared" si="1"/>
        <v xml:space="preserve">, </v>
      </c>
    </row>
    <row r="43" spans="1:10" x14ac:dyDescent="0.3">
      <c r="A43" s="26" t="s">
        <v>9</v>
      </c>
      <c r="B43" s="25" t="s">
        <v>308</v>
      </c>
      <c r="C43" s="26" t="s">
        <v>48</v>
      </c>
      <c r="D43" s="130"/>
      <c r="E43" s="130"/>
      <c r="F43" s="132"/>
      <c r="G43" s="131"/>
      <c r="H43" s="130"/>
      <c r="I43" s="25" t="str">
        <f t="shared" si="0"/>
        <v xml:space="preserve"> </v>
      </c>
      <c r="J43" s="25" t="str">
        <f t="shared" si="1"/>
        <v xml:space="preserve">, </v>
      </c>
    </row>
    <row r="44" spans="1:10" x14ac:dyDescent="0.3">
      <c r="A44" s="26" t="s">
        <v>9</v>
      </c>
      <c r="B44" s="25" t="s">
        <v>309</v>
      </c>
      <c r="C44" s="26" t="s">
        <v>50</v>
      </c>
      <c r="D44" s="130"/>
      <c r="E44" s="130"/>
      <c r="F44" s="132"/>
      <c r="G44" s="131"/>
      <c r="H44" s="130"/>
      <c r="I44" s="25" t="str">
        <f t="shared" si="0"/>
        <v xml:space="preserve"> </v>
      </c>
      <c r="J44" s="25" t="str">
        <f t="shared" si="1"/>
        <v xml:space="preserve">, </v>
      </c>
    </row>
    <row r="45" spans="1:10" x14ac:dyDescent="0.3">
      <c r="A45" s="26" t="s">
        <v>9</v>
      </c>
      <c r="B45" s="25" t="s">
        <v>310</v>
      </c>
      <c r="C45" s="26" t="s">
        <v>275</v>
      </c>
      <c r="D45" s="130"/>
      <c r="E45" s="130"/>
      <c r="F45" s="132"/>
      <c r="G45" s="131"/>
      <c r="H45" s="130"/>
      <c r="I45" s="25" t="str">
        <f t="shared" si="0"/>
        <v xml:space="preserve"> </v>
      </c>
      <c r="J45" s="25" t="str">
        <f t="shared" si="1"/>
        <v xml:space="preserve">, </v>
      </c>
    </row>
    <row r="46" spans="1:10" x14ac:dyDescent="0.3">
      <c r="A46" s="26" t="s">
        <v>9</v>
      </c>
      <c r="B46" s="25" t="s">
        <v>311</v>
      </c>
      <c r="C46" s="26" t="s">
        <v>275</v>
      </c>
      <c r="D46" s="130"/>
      <c r="E46" s="130"/>
      <c r="F46" s="132"/>
      <c r="G46" s="131"/>
      <c r="H46" s="130"/>
      <c r="I46" s="25" t="str">
        <f t="shared" si="0"/>
        <v xml:space="preserve"> </v>
      </c>
      <c r="J46" s="25" t="str">
        <f t="shared" si="1"/>
        <v xml:space="preserve">, </v>
      </c>
    </row>
    <row r="47" spans="1:10" x14ac:dyDescent="0.3">
      <c r="A47" s="26" t="str">
        <f>A46</f>
        <v>C</v>
      </c>
      <c r="B47" s="25" t="str">
        <f>A47&amp;"13"</f>
        <v>C13</v>
      </c>
      <c r="C47" s="26" t="s">
        <v>275</v>
      </c>
      <c r="D47" s="130"/>
      <c r="E47" s="130"/>
      <c r="F47" s="132"/>
      <c r="G47" s="131"/>
      <c r="H47" s="130"/>
      <c r="I47" s="25" t="str">
        <f t="shared" si="0"/>
        <v xml:space="preserve"> </v>
      </c>
      <c r="J47" s="25" t="str">
        <f t="shared" si="1"/>
        <v xml:space="preserve">, </v>
      </c>
    </row>
    <row r="48" spans="1:10" x14ac:dyDescent="0.3">
      <c r="A48" s="26" t="str">
        <f>A47</f>
        <v>C</v>
      </c>
      <c r="B48" s="25" t="str">
        <f>A48&amp;"14"</f>
        <v>C14</v>
      </c>
      <c r="C48" s="26" t="s">
        <v>275</v>
      </c>
      <c r="D48" s="130"/>
      <c r="E48" s="130"/>
      <c r="F48" s="132"/>
      <c r="G48" s="131"/>
      <c r="H48" s="130"/>
      <c r="I48" s="25" t="str">
        <f t="shared" si="0"/>
        <v xml:space="preserve"> </v>
      </c>
      <c r="J48" s="25" t="str">
        <f t="shared" si="1"/>
        <v xml:space="preserve">, </v>
      </c>
    </row>
    <row r="49" spans="1:10" x14ac:dyDescent="0.3">
      <c r="A49" s="26" t="str">
        <f>A48</f>
        <v>C</v>
      </c>
      <c r="B49" s="25" t="str">
        <f>A49&amp;"15"</f>
        <v>C15</v>
      </c>
      <c r="C49" s="26" t="s">
        <v>275</v>
      </c>
      <c r="D49" s="130"/>
      <c r="E49" s="130"/>
      <c r="F49" s="132"/>
      <c r="G49" s="131"/>
      <c r="H49" s="130"/>
      <c r="I49" s="25" t="str">
        <f t="shared" si="0"/>
        <v xml:space="preserve"> </v>
      </c>
      <c r="J49" s="25" t="str">
        <f t="shared" si="1"/>
        <v xml:space="preserve">, </v>
      </c>
    </row>
    <row r="50" spans="1:10" x14ac:dyDescent="0.3">
      <c r="A50" s="26" t="str">
        <f>A49</f>
        <v>C</v>
      </c>
      <c r="B50" s="25" t="str">
        <f>A50&amp;"16"</f>
        <v>C16</v>
      </c>
      <c r="C50" s="26" t="s">
        <v>275</v>
      </c>
      <c r="D50" s="130"/>
      <c r="E50" s="130"/>
      <c r="F50" s="132"/>
      <c r="G50" s="131"/>
      <c r="H50" s="130"/>
      <c r="I50" s="25" t="str">
        <f t="shared" si="0"/>
        <v xml:space="preserve"> </v>
      </c>
      <c r="J50" s="25" t="str">
        <f t="shared" si="1"/>
        <v xml:space="preserve">, </v>
      </c>
    </row>
    <row r="51" spans="1:10" x14ac:dyDescent="0.3">
      <c r="A51" s="26" t="s">
        <v>10</v>
      </c>
      <c r="B51" s="25" t="s">
        <v>312</v>
      </c>
      <c r="C51" s="26" t="s">
        <v>32</v>
      </c>
      <c r="D51" s="130"/>
      <c r="E51" s="130"/>
      <c r="F51" s="132"/>
      <c r="G51" s="131"/>
      <c r="H51" s="130"/>
      <c r="I51" s="25" t="str">
        <f t="shared" si="0"/>
        <v xml:space="preserve"> </v>
      </c>
      <c r="J51" s="25" t="str">
        <f t="shared" si="1"/>
        <v xml:space="preserve">, </v>
      </c>
    </row>
    <row r="52" spans="1:10" x14ac:dyDescent="0.3">
      <c r="A52" s="26" t="s">
        <v>10</v>
      </c>
      <c r="B52" s="25" t="s">
        <v>313</v>
      </c>
      <c r="C52" s="26" t="s">
        <v>34</v>
      </c>
      <c r="D52" s="130"/>
      <c r="E52" s="130"/>
      <c r="F52" s="132"/>
      <c r="G52" s="131"/>
      <c r="H52" s="130"/>
      <c r="I52" s="25" t="str">
        <f t="shared" si="0"/>
        <v xml:space="preserve"> </v>
      </c>
      <c r="J52" s="25" t="str">
        <f t="shared" si="1"/>
        <v xml:space="preserve">, </v>
      </c>
    </row>
    <row r="53" spans="1:10" x14ac:dyDescent="0.3">
      <c r="A53" s="26" t="s">
        <v>10</v>
      </c>
      <c r="B53" s="25" t="s">
        <v>314</v>
      </c>
      <c r="C53" s="26" t="s">
        <v>36</v>
      </c>
      <c r="D53" s="130"/>
      <c r="E53" s="130"/>
      <c r="F53" s="132"/>
      <c r="G53" s="131"/>
      <c r="H53" s="130"/>
      <c r="I53" s="25" t="str">
        <f t="shared" si="0"/>
        <v xml:space="preserve"> </v>
      </c>
      <c r="J53" s="25" t="str">
        <f t="shared" si="1"/>
        <v xml:space="preserve">, </v>
      </c>
    </row>
    <row r="54" spans="1:10" x14ac:dyDescent="0.3">
      <c r="A54" s="26" t="s">
        <v>10</v>
      </c>
      <c r="B54" s="25" t="s">
        <v>315</v>
      </c>
      <c r="C54" s="26" t="s">
        <v>38</v>
      </c>
      <c r="D54" s="130"/>
      <c r="E54" s="130"/>
      <c r="F54" s="132"/>
      <c r="G54" s="131"/>
      <c r="H54" s="130"/>
      <c r="I54" s="25" t="str">
        <f t="shared" si="0"/>
        <v xml:space="preserve"> </v>
      </c>
      <c r="J54" s="25" t="str">
        <f t="shared" si="1"/>
        <v xml:space="preserve">, </v>
      </c>
    </row>
    <row r="55" spans="1:10" x14ac:dyDescent="0.3">
      <c r="A55" s="26" t="s">
        <v>10</v>
      </c>
      <c r="B55" s="25" t="s">
        <v>316</v>
      </c>
      <c r="C55" s="26" t="s">
        <v>40</v>
      </c>
      <c r="D55" s="130"/>
      <c r="E55" s="130"/>
      <c r="F55" s="132"/>
      <c r="G55" s="131"/>
      <c r="H55" s="130"/>
      <c r="I55" s="25" t="str">
        <f t="shared" si="0"/>
        <v xml:space="preserve"> </v>
      </c>
      <c r="J55" s="25" t="str">
        <f t="shared" si="1"/>
        <v xml:space="preserve">, </v>
      </c>
    </row>
    <row r="56" spans="1:10" x14ac:dyDescent="0.3">
      <c r="A56" s="26" t="s">
        <v>10</v>
      </c>
      <c r="B56" s="25" t="s">
        <v>317</v>
      </c>
      <c r="C56" s="26" t="s">
        <v>42</v>
      </c>
      <c r="D56" s="130"/>
      <c r="E56" s="130"/>
      <c r="F56" s="132"/>
      <c r="G56" s="131"/>
      <c r="H56" s="130"/>
      <c r="I56" s="25" t="str">
        <f t="shared" si="0"/>
        <v xml:space="preserve"> </v>
      </c>
      <c r="J56" s="25" t="str">
        <f t="shared" si="1"/>
        <v xml:space="preserve">, </v>
      </c>
    </row>
    <row r="57" spans="1:10" x14ac:dyDescent="0.3">
      <c r="A57" s="26" t="s">
        <v>10</v>
      </c>
      <c r="B57" s="25" t="s">
        <v>318</v>
      </c>
      <c r="C57" s="26" t="s">
        <v>44</v>
      </c>
      <c r="D57" s="130"/>
      <c r="E57" s="130"/>
      <c r="F57" s="132"/>
      <c r="G57" s="131"/>
      <c r="H57" s="130"/>
      <c r="I57" s="25" t="str">
        <f t="shared" si="0"/>
        <v xml:space="preserve"> </v>
      </c>
      <c r="J57" s="25" t="str">
        <f t="shared" si="1"/>
        <v xml:space="preserve">, </v>
      </c>
    </row>
    <row r="58" spans="1:10" x14ac:dyDescent="0.3">
      <c r="A58" s="26" t="s">
        <v>10</v>
      </c>
      <c r="B58" s="25" t="s">
        <v>319</v>
      </c>
      <c r="C58" s="26" t="s">
        <v>46</v>
      </c>
      <c r="D58" s="130"/>
      <c r="E58" s="130"/>
      <c r="F58" s="132"/>
      <c r="G58" s="131"/>
      <c r="H58" s="130"/>
      <c r="I58" s="25" t="str">
        <f t="shared" si="0"/>
        <v xml:space="preserve"> </v>
      </c>
      <c r="J58" s="25" t="str">
        <f t="shared" si="1"/>
        <v xml:space="preserve">, </v>
      </c>
    </row>
    <row r="59" spans="1:10" x14ac:dyDescent="0.3">
      <c r="A59" s="26" t="s">
        <v>10</v>
      </c>
      <c r="B59" s="25" t="s">
        <v>320</v>
      </c>
      <c r="C59" s="26" t="s">
        <v>48</v>
      </c>
      <c r="D59" s="130"/>
      <c r="E59" s="130"/>
      <c r="F59" s="132"/>
      <c r="G59" s="131"/>
      <c r="H59" s="130"/>
      <c r="I59" s="25" t="str">
        <f t="shared" si="0"/>
        <v xml:space="preserve"> </v>
      </c>
      <c r="J59" s="25" t="str">
        <f t="shared" si="1"/>
        <v xml:space="preserve">, </v>
      </c>
    </row>
    <row r="60" spans="1:10" x14ac:dyDescent="0.3">
      <c r="A60" s="26" t="s">
        <v>10</v>
      </c>
      <c r="B60" s="25" t="s">
        <v>321</v>
      </c>
      <c r="C60" s="26" t="s">
        <v>50</v>
      </c>
      <c r="D60" s="130"/>
      <c r="E60" s="130"/>
      <c r="F60" s="132"/>
      <c r="G60" s="131"/>
      <c r="H60" s="130"/>
      <c r="I60" s="25" t="str">
        <f t="shared" si="0"/>
        <v xml:space="preserve"> </v>
      </c>
      <c r="J60" s="25" t="str">
        <f t="shared" si="1"/>
        <v xml:space="preserve">, </v>
      </c>
    </row>
    <row r="61" spans="1:10" x14ac:dyDescent="0.3">
      <c r="A61" s="26" t="s">
        <v>10</v>
      </c>
      <c r="B61" s="25" t="s">
        <v>322</v>
      </c>
      <c r="C61" s="26" t="s">
        <v>275</v>
      </c>
      <c r="D61" s="130"/>
      <c r="E61" s="130"/>
      <c r="F61" s="132"/>
      <c r="G61" s="131"/>
      <c r="H61" s="130"/>
      <c r="I61" s="25" t="str">
        <f t="shared" si="0"/>
        <v xml:space="preserve"> </v>
      </c>
      <c r="J61" s="25" t="str">
        <f t="shared" si="1"/>
        <v xml:space="preserve">, </v>
      </c>
    </row>
    <row r="62" spans="1:10" x14ac:dyDescent="0.3">
      <c r="A62" s="26" t="s">
        <v>10</v>
      </c>
      <c r="B62" s="25" t="s">
        <v>323</v>
      </c>
      <c r="C62" s="26" t="s">
        <v>275</v>
      </c>
      <c r="D62" s="130"/>
      <c r="E62" s="130"/>
      <c r="F62" s="132"/>
      <c r="G62" s="131"/>
      <c r="H62" s="130"/>
      <c r="I62" s="25" t="str">
        <f t="shared" si="0"/>
        <v xml:space="preserve"> </v>
      </c>
      <c r="J62" s="25" t="str">
        <f t="shared" si="1"/>
        <v xml:space="preserve">, </v>
      </c>
    </row>
    <row r="63" spans="1:10" x14ac:dyDescent="0.3">
      <c r="A63" s="26" t="str">
        <f>A62</f>
        <v>D</v>
      </c>
      <c r="B63" s="25" t="str">
        <f>A63&amp;"13"</f>
        <v>D13</v>
      </c>
      <c r="C63" s="26" t="s">
        <v>275</v>
      </c>
      <c r="D63" s="130"/>
      <c r="E63" s="130"/>
      <c r="F63" s="132"/>
      <c r="G63" s="131"/>
      <c r="H63" s="130"/>
      <c r="I63" s="25" t="str">
        <f t="shared" si="0"/>
        <v xml:space="preserve"> </v>
      </c>
      <c r="J63" s="25" t="str">
        <f t="shared" si="1"/>
        <v xml:space="preserve">, </v>
      </c>
    </row>
    <row r="64" spans="1:10" x14ac:dyDescent="0.3">
      <c r="A64" s="26" t="str">
        <f>A63</f>
        <v>D</v>
      </c>
      <c r="B64" s="25" t="str">
        <f>A64&amp;"14"</f>
        <v>D14</v>
      </c>
      <c r="C64" s="26" t="s">
        <v>275</v>
      </c>
      <c r="D64" s="130"/>
      <c r="E64" s="130"/>
      <c r="F64" s="132"/>
      <c r="G64" s="131"/>
      <c r="H64" s="130"/>
      <c r="I64" s="25" t="str">
        <f t="shared" si="0"/>
        <v xml:space="preserve"> </v>
      </c>
      <c r="J64" s="25" t="str">
        <f t="shared" si="1"/>
        <v xml:space="preserve">, </v>
      </c>
    </row>
    <row r="65" spans="1:10" x14ac:dyDescent="0.3">
      <c r="A65" s="26" t="str">
        <f>A64</f>
        <v>D</v>
      </c>
      <c r="B65" s="25" t="str">
        <f>A65&amp;"15"</f>
        <v>D15</v>
      </c>
      <c r="C65" s="26" t="s">
        <v>275</v>
      </c>
      <c r="D65" s="130"/>
      <c r="E65" s="130"/>
      <c r="F65" s="132"/>
      <c r="G65" s="131"/>
      <c r="H65" s="130"/>
      <c r="I65" s="25" t="str">
        <f t="shared" si="0"/>
        <v xml:space="preserve"> </v>
      </c>
      <c r="J65" s="25" t="str">
        <f t="shared" si="1"/>
        <v xml:space="preserve">, </v>
      </c>
    </row>
    <row r="66" spans="1:10" x14ac:dyDescent="0.3">
      <c r="A66" s="26" t="str">
        <f>A65</f>
        <v>D</v>
      </c>
      <c r="B66" s="25" t="str">
        <f>A66&amp;"16"</f>
        <v>D16</v>
      </c>
      <c r="C66" s="26" t="s">
        <v>275</v>
      </c>
      <c r="D66" s="130"/>
      <c r="E66" s="130"/>
      <c r="F66" s="132"/>
      <c r="G66" s="131"/>
      <c r="H66" s="130"/>
      <c r="I66" s="25" t="str">
        <f t="shared" si="0"/>
        <v xml:space="preserve"> </v>
      </c>
      <c r="J66" s="25" t="str">
        <f t="shared" si="1"/>
        <v xml:space="preserve">, </v>
      </c>
    </row>
    <row r="67" spans="1:10" x14ac:dyDescent="0.3">
      <c r="A67" s="26" t="s">
        <v>11</v>
      </c>
      <c r="B67" s="25" t="s">
        <v>324</v>
      </c>
      <c r="C67" s="26" t="s">
        <v>32</v>
      </c>
      <c r="D67" s="130"/>
      <c r="E67" s="130"/>
      <c r="F67" s="132"/>
      <c r="G67" s="131"/>
      <c r="H67" s="130"/>
      <c r="I67" s="25" t="str">
        <f t="shared" si="0"/>
        <v xml:space="preserve"> </v>
      </c>
      <c r="J67" s="25" t="str">
        <f t="shared" si="1"/>
        <v xml:space="preserve">, </v>
      </c>
    </row>
    <row r="68" spans="1:10" x14ac:dyDescent="0.3">
      <c r="A68" s="26" t="s">
        <v>11</v>
      </c>
      <c r="B68" s="25" t="s">
        <v>325</v>
      </c>
      <c r="C68" s="26" t="s">
        <v>34</v>
      </c>
      <c r="D68" s="130"/>
      <c r="E68" s="130"/>
      <c r="F68" s="132"/>
      <c r="G68" s="131"/>
      <c r="H68" s="130"/>
      <c r="I68" s="25" t="str">
        <f t="shared" ref="I68:I131" si="2">D68&amp;" "&amp;E68</f>
        <v xml:space="preserve"> </v>
      </c>
      <c r="J68" s="25" t="str">
        <f t="shared" ref="J68:J131" si="3">E68&amp;", "&amp;D68</f>
        <v xml:space="preserve">, </v>
      </c>
    </row>
    <row r="69" spans="1:10" x14ac:dyDescent="0.3">
      <c r="A69" s="26" t="s">
        <v>11</v>
      </c>
      <c r="B69" s="25" t="s">
        <v>326</v>
      </c>
      <c r="C69" s="26" t="s">
        <v>36</v>
      </c>
      <c r="D69" s="130"/>
      <c r="E69" s="130"/>
      <c r="F69" s="132"/>
      <c r="G69" s="131"/>
      <c r="H69" s="130"/>
      <c r="I69" s="25" t="str">
        <f t="shared" si="2"/>
        <v xml:space="preserve"> </v>
      </c>
      <c r="J69" s="25" t="str">
        <f t="shared" si="3"/>
        <v xml:space="preserve">, </v>
      </c>
    </row>
    <row r="70" spans="1:10" x14ac:dyDescent="0.3">
      <c r="A70" s="26" t="s">
        <v>11</v>
      </c>
      <c r="B70" s="25" t="s">
        <v>327</v>
      </c>
      <c r="C70" s="26" t="s">
        <v>38</v>
      </c>
      <c r="D70" s="130"/>
      <c r="E70" s="130"/>
      <c r="F70" s="132"/>
      <c r="G70" s="131"/>
      <c r="H70" s="130"/>
      <c r="I70" s="25" t="str">
        <f t="shared" si="2"/>
        <v xml:space="preserve"> </v>
      </c>
      <c r="J70" s="25" t="str">
        <f t="shared" si="3"/>
        <v xml:space="preserve">, </v>
      </c>
    </row>
    <row r="71" spans="1:10" x14ac:dyDescent="0.3">
      <c r="A71" s="26" t="s">
        <v>11</v>
      </c>
      <c r="B71" s="25" t="s">
        <v>328</v>
      </c>
      <c r="C71" s="26" t="s">
        <v>40</v>
      </c>
      <c r="D71" s="130"/>
      <c r="E71" s="130"/>
      <c r="F71" s="132"/>
      <c r="G71" s="131"/>
      <c r="H71" s="130"/>
      <c r="I71" s="25" t="str">
        <f t="shared" si="2"/>
        <v xml:space="preserve"> </v>
      </c>
      <c r="J71" s="25" t="str">
        <f t="shared" si="3"/>
        <v xml:space="preserve">, </v>
      </c>
    </row>
    <row r="72" spans="1:10" x14ac:dyDescent="0.3">
      <c r="A72" s="26" t="s">
        <v>11</v>
      </c>
      <c r="B72" s="25" t="s">
        <v>329</v>
      </c>
      <c r="C72" s="26" t="s">
        <v>42</v>
      </c>
      <c r="D72" s="130"/>
      <c r="E72" s="130"/>
      <c r="F72" s="132"/>
      <c r="G72" s="131"/>
      <c r="H72" s="130"/>
      <c r="I72" s="25" t="str">
        <f t="shared" si="2"/>
        <v xml:space="preserve"> </v>
      </c>
      <c r="J72" s="25" t="str">
        <f t="shared" si="3"/>
        <v xml:space="preserve">, </v>
      </c>
    </row>
    <row r="73" spans="1:10" x14ac:dyDescent="0.3">
      <c r="A73" s="26" t="s">
        <v>11</v>
      </c>
      <c r="B73" s="25" t="s">
        <v>330</v>
      </c>
      <c r="C73" s="26" t="s">
        <v>44</v>
      </c>
      <c r="D73" s="130"/>
      <c r="E73" s="130"/>
      <c r="F73" s="132"/>
      <c r="G73" s="131"/>
      <c r="H73" s="130"/>
      <c r="I73" s="25" t="str">
        <f t="shared" si="2"/>
        <v xml:space="preserve"> </v>
      </c>
      <c r="J73" s="25" t="str">
        <f t="shared" si="3"/>
        <v xml:space="preserve">, </v>
      </c>
    </row>
    <row r="74" spans="1:10" x14ac:dyDescent="0.3">
      <c r="A74" s="26" t="s">
        <v>11</v>
      </c>
      <c r="B74" s="25" t="s">
        <v>331</v>
      </c>
      <c r="C74" s="26" t="s">
        <v>46</v>
      </c>
      <c r="D74" s="130"/>
      <c r="E74" s="130"/>
      <c r="F74" s="132"/>
      <c r="G74" s="131"/>
      <c r="H74" s="130"/>
      <c r="I74" s="25" t="str">
        <f t="shared" si="2"/>
        <v xml:space="preserve"> </v>
      </c>
      <c r="J74" s="25" t="str">
        <f t="shared" si="3"/>
        <v xml:space="preserve">, </v>
      </c>
    </row>
    <row r="75" spans="1:10" x14ac:dyDescent="0.3">
      <c r="A75" s="26" t="s">
        <v>11</v>
      </c>
      <c r="B75" s="25" t="s">
        <v>332</v>
      </c>
      <c r="C75" s="26" t="s">
        <v>48</v>
      </c>
      <c r="D75" s="130"/>
      <c r="E75" s="130"/>
      <c r="F75" s="132"/>
      <c r="G75" s="131"/>
      <c r="H75" s="130"/>
      <c r="I75" s="25" t="str">
        <f t="shared" si="2"/>
        <v xml:space="preserve"> </v>
      </c>
      <c r="J75" s="25" t="str">
        <f t="shared" si="3"/>
        <v xml:space="preserve">, </v>
      </c>
    </row>
    <row r="76" spans="1:10" x14ac:dyDescent="0.3">
      <c r="A76" s="26" t="s">
        <v>11</v>
      </c>
      <c r="B76" s="25" t="s">
        <v>333</v>
      </c>
      <c r="C76" s="26" t="s">
        <v>50</v>
      </c>
      <c r="D76" s="130"/>
      <c r="E76" s="130"/>
      <c r="F76" s="132"/>
      <c r="G76" s="131"/>
      <c r="H76" s="130"/>
      <c r="I76" s="25" t="str">
        <f t="shared" si="2"/>
        <v xml:space="preserve"> </v>
      </c>
      <c r="J76" s="25" t="str">
        <f t="shared" si="3"/>
        <v xml:space="preserve">, </v>
      </c>
    </row>
    <row r="77" spans="1:10" x14ac:dyDescent="0.3">
      <c r="A77" s="26" t="s">
        <v>11</v>
      </c>
      <c r="B77" s="25" t="s">
        <v>334</v>
      </c>
      <c r="C77" s="26" t="s">
        <v>275</v>
      </c>
      <c r="D77" s="130"/>
      <c r="E77" s="130"/>
      <c r="F77" s="132"/>
      <c r="G77" s="131"/>
      <c r="H77" s="130"/>
      <c r="I77" s="25" t="str">
        <f t="shared" si="2"/>
        <v xml:space="preserve"> </v>
      </c>
      <c r="J77" s="25" t="str">
        <f t="shared" si="3"/>
        <v xml:space="preserve">, </v>
      </c>
    </row>
    <row r="78" spans="1:10" x14ac:dyDescent="0.3">
      <c r="A78" s="26" t="s">
        <v>11</v>
      </c>
      <c r="B78" s="25" t="s">
        <v>335</v>
      </c>
      <c r="C78" s="26" t="s">
        <v>275</v>
      </c>
      <c r="D78" s="130"/>
      <c r="E78" s="130"/>
      <c r="F78" s="132"/>
      <c r="G78" s="131"/>
      <c r="H78" s="130"/>
      <c r="I78" s="25" t="str">
        <f t="shared" si="2"/>
        <v xml:space="preserve"> </v>
      </c>
      <c r="J78" s="25" t="str">
        <f t="shared" si="3"/>
        <v xml:space="preserve">, </v>
      </c>
    </row>
    <row r="79" spans="1:10" x14ac:dyDescent="0.3">
      <c r="A79" s="26" t="str">
        <f>A78</f>
        <v>E</v>
      </c>
      <c r="B79" s="25" t="str">
        <f>A79&amp;"13"</f>
        <v>E13</v>
      </c>
      <c r="C79" s="26" t="s">
        <v>275</v>
      </c>
      <c r="D79" s="130"/>
      <c r="E79" s="130"/>
      <c r="F79" s="132"/>
      <c r="G79" s="131"/>
      <c r="H79" s="130"/>
      <c r="I79" s="25" t="str">
        <f t="shared" si="2"/>
        <v xml:space="preserve"> </v>
      </c>
      <c r="J79" s="25" t="str">
        <f t="shared" si="3"/>
        <v xml:space="preserve">, </v>
      </c>
    </row>
    <row r="80" spans="1:10" x14ac:dyDescent="0.3">
      <c r="A80" s="26" t="str">
        <f>A79</f>
        <v>E</v>
      </c>
      <c r="B80" s="25" t="str">
        <f>A80&amp;"14"</f>
        <v>E14</v>
      </c>
      <c r="C80" s="26" t="s">
        <v>275</v>
      </c>
      <c r="D80" s="130"/>
      <c r="E80" s="130"/>
      <c r="F80" s="132"/>
      <c r="G80" s="131"/>
      <c r="H80" s="130"/>
      <c r="I80" s="25" t="str">
        <f t="shared" si="2"/>
        <v xml:space="preserve"> </v>
      </c>
      <c r="J80" s="25" t="str">
        <f t="shared" si="3"/>
        <v xml:space="preserve">, </v>
      </c>
    </row>
    <row r="81" spans="1:10" x14ac:dyDescent="0.3">
      <c r="A81" s="26" t="str">
        <f>A80</f>
        <v>E</v>
      </c>
      <c r="B81" s="25" t="str">
        <f>A81&amp;"15"</f>
        <v>E15</v>
      </c>
      <c r="C81" s="26" t="s">
        <v>275</v>
      </c>
      <c r="D81" s="130"/>
      <c r="E81" s="130"/>
      <c r="F81" s="132"/>
      <c r="G81" s="131"/>
      <c r="H81" s="130"/>
      <c r="I81" s="25" t="str">
        <f t="shared" si="2"/>
        <v xml:space="preserve"> </v>
      </c>
      <c r="J81" s="25" t="str">
        <f t="shared" si="3"/>
        <v xml:space="preserve">, </v>
      </c>
    </row>
    <row r="82" spans="1:10" x14ac:dyDescent="0.3">
      <c r="A82" s="26" t="str">
        <f>A81</f>
        <v>E</v>
      </c>
      <c r="B82" s="25" t="str">
        <f>A82&amp;"16"</f>
        <v>E16</v>
      </c>
      <c r="C82" s="26" t="s">
        <v>275</v>
      </c>
      <c r="D82" s="130"/>
      <c r="E82" s="130"/>
      <c r="F82" s="132"/>
      <c r="G82" s="131"/>
      <c r="H82" s="130"/>
      <c r="I82" s="25" t="str">
        <f t="shared" si="2"/>
        <v xml:space="preserve"> </v>
      </c>
      <c r="J82" s="25" t="str">
        <f t="shared" si="3"/>
        <v xml:space="preserve">, </v>
      </c>
    </row>
    <row r="83" spans="1:10" x14ac:dyDescent="0.3">
      <c r="A83" s="26" t="s">
        <v>12</v>
      </c>
      <c r="B83" s="25" t="s">
        <v>336</v>
      </c>
      <c r="C83" s="26" t="s">
        <v>32</v>
      </c>
      <c r="D83" s="130"/>
      <c r="E83" s="130"/>
      <c r="F83" s="132"/>
      <c r="G83" s="131"/>
      <c r="H83" s="130"/>
      <c r="I83" s="25" t="str">
        <f t="shared" si="2"/>
        <v xml:space="preserve"> </v>
      </c>
      <c r="J83" s="25" t="str">
        <f t="shared" si="3"/>
        <v xml:space="preserve">, </v>
      </c>
    </row>
    <row r="84" spans="1:10" x14ac:dyDescent="0.3">
      <c r="A84" s="26" t="s">
        <v>12</v>
      </c>
      <c r="B84" s="25" t="s">
        <v>337</v>
      </c>
      <c r="C84" s="26" t="s">
        <v>34</v>
      </c>
      <c r="D84" s="130"/>
      <c r="E84" s="130"/>
      <c r="F84" s="132"/>
      <c r="G84" s="131"/>
      <c r="H84" s="130"/>
      <c r="I84" s="25" t="str">
        <f t="shared" si="2"/>
        <v xml:space="preserve"> </v>
      </c>
      <c r="J84" s="25" t="str">
        <f t="shared" si="3"/>
        <v xml:space="preserve">, </v>
      </c>
    </row>
    <row r="85" spans="1:10" x14ac:dyDescent="0.3">
      <c r="A85" s="26" t="s">
        <v>12</v>
      </c>
      <c r="B85" s="25" t="s">
        <v>338</v>
      </c>
      <c r="C85" s="26" t="s">
        <v>36</v>
      </c>
      <c r="D85" s="130"/>
      <c r="E85" s="130"/>
      <c r="F85" s="132"/>
      <c r="G85" s="131"/>
      <c r="H85" s="130"/>
      <c r="I85" s="25" t="str">
        <f t="shared" si="2"/>
        <v xml:space="preserve"> </v>
      </c>
      <c r="J85" s="25" t="str">
        <f t="shared" si="3"/>
        <v xml:space="preserve">, </v>
      </c>
    </row>
    <row r="86" spans="1:10" x14ac:dyDescent="0.3">
      <c r="A86" s="26" t="s">
        <v>12</v>
      </c>
      <c r="B86" s="25" t="s">
        <v>339</v>
      </c>
      <c r="C86" s="26" t="s">
        <v>38</v>
      </c>
      <c r="D86" s="130"/>
      <c r="E86" s="130"/>
      <c r="F86" s="132"/>
      <c r="G86" s="131"/>
      <c r="H86" s="130"/>
      <c r="I86" s="25" t="str">
        <f t="shared" si="2"/>
        <v xml:space="preserve"> </v>
      </c>
      <c r="J86" s="25" t="str">
        <f t="shared" si="3"/>
        <v xml:space="preserve">, </v>
      </c>
    </row>
    <row r="87" spans="1:10" x14ac:dyDescent="0.3">
      <c r="A87" s="26" t="s">
        <v>12</v>
      </c>
      <c r="B87" s="25" t="s">
        <v>340</v>
      </c>
      <c r="C87" s="26" t="s">
        <v>40</v>
      </c>
      <c r="D87" s="130"/>
      <c r="E87" s="130"/>
      <c r="F87" s="132"/>
      <c r="G87" s="131"/>
      <c r="H87" s="130"/>
      <c r="I87" s="25" t="str">
        <f t="shared" si="2"/>
        <v xml:space="preserve"> </v>
      </c>
      <c r="J87" s="25" t="str">
        <f t="shared" si="3"/>
        <v xml:space="preserve">, </v>
      </c>
    </row>
    <row r="88" spans="1:10" x14ac:dyDescent="0.3">
      <c r="A88" s="26" t="s">
        <v>12</v>
      </c>
      <c r="B88" s="25" t="s">
        <v>341</v>
      </c>
      <c r="C88" s="26" t="s">
        <v>42</v>
      </c>
      <c r="D88" s="130"/>
      <c r="E88" s="130"/>
      <c r="F88" s="132"/>
      <c r="G88" s="131"/>
      <c r="H88" s="130"/>
      <c r="I88" s="25" t="str">
        <f t="shared" si="2"/>
        <v xml:space="preserve"> </v>
      </c>
      <c r="J88" s="25" t="str">
        <f t="shared" si="3"/>
        <v xml:space="preserve">, </v>
      </c>
    </row>
    <row r="89" spans="1:10" x14ac:dyDescent="0.3">
      <c r="A89" s="26" t="s">
        <v>12</v>
      </c>
      <c r="B89" s="25" t="s">
        <v>342</v>
      </c>
      <c r="C89" s="26" t="s">
        <v>44</v>
      </c>
      <c r="D89" s="130"/>
      <c r="E89" s="130"/>
      <c r="F89" s="132"/>
      <c r="G89" s="131"/>
      <c r="H89" s="130"/>
      <c r="I89" s="25" t="str">
        <f t="shared" si="2"/>
        <v xml:space="preserve"> </v>
      </c>
      <c r="J89" s="25" t="str">
        <f t="shared" si="3"/>
        <v xml:space="preserve">, </v>
      </c>
    </row>
    <row r="90" spans="1:10" x14ac:dyDescent="0.3">
      <c r="A90" s="26" t="s">
        <v>12</v>
      </c>
      <c r="B90" s="25" t="s">
        <v>343</v>
      </c>
      <c r="C90" s="26" t="s">
        <v>46</v>
      </c>
      <c r="D90" s="130"/>
      <c r="E90" s="130"/>
      <c r="F90" s="132"/>
      <c r="G90" s="131"/>
      <c r="H90" s="130"/>
      <c r="I90" s="25" t="str">
        <f t="shared" si="2"/>
        <v xml:space="preserve"> </v>
      </c>
      <c r="J90" s="25" t="str">
        <f t="shared" si="3"/>
        <v xml:space="preserve">, </v>
      </c>
    </row>
    <row r="91" spans="1:10" x14ac:dyDescent="0.3">
      <c r="A91" s="26" t="s">
        <v>12</v>
      </c>
      <c r="B91" s="25" t="s">
        <v>344</v>
      </c>
      <c r="C91" s="26" t="s">
        <v>48</v>
      </c>
      <c r="D91" s="130"/>
      <c r="E91" s="130"/>
      <c r="F91" s="132"/>
      <c r="G91" s="131"/>
      <c r="H91" s="130"/>
      <c r="I91" s="25" t="str">
        <f t="shared" si="2"/>
        <v xml:space="preserve"> </v>
      </c>
      <c r="J91" s="25" t="str">
        <f t="shared" si="3"/>
        <v xml:space="preserve">, </v>
      </c>
    </row>
    <row r="92" spans="1:10" x14ac:dyDescent="0.3">
      <c r="A92" s="26" t="s">
        <v>12</v>
      </c>
      <c r="B92" s="25" t="s">
        <v>345</v>
      </c>
      <c r="C92" s="26" t="s">
        <v>50</v>
      </c>
      <c r="D92" s="130"/>
      <c r="E92" s="130"/>
      <c r="F92" s="132"/>
      <c r="G92" s="131"/>
      <c r="H92" s="130"/>
      <c r="I92" s="25" t="str">
        <f t="shared" si="2"/>
        <v xml:space="preserve"> </v>
      </c>
      <c r="J92" s="25" t="str">
        <f t="shared" si="3"/>
        <v xml:space="preserve">, </v>
      </c>
    </row>
    <row r="93" spans="1:10" x14ac:dyDescent="0.3">
      <c r="A93" s="26" t="s">
        <v>12</v>
      </c>
      <c r="B93" s="25" t="s">
        <v>346</v>
      </c>
      <c r="C93" s="26" t="s">
        <v>275</v>
      </c>
      <c r="D93" s="130"/>
      <c r="E93" s="130"/>
      <c r="F93" s="132"/>
      <c r="G93" s="131"/>
      <c r="H93" s="130"/>
      <c r="I93" s="25" t="str">
        <f t="shared" si="2"/>
        <v xml:space="preserve"> </v>
      </c>
      <c r="J93" s="25" t="str">
        <f t="shared" si="3"/>
        <v xml:space="preserve">, </v>
      </c>
    </row>
    <row r="94" spans="1:10" x14ac:dyDescent="0.3">
      <c r="A94" s="26" t="s">
        <v>12</v>
      </c>
      <c r="B94" s="25" t="s">
        <v>347</v>
      </c>
      <c r="C94" s="26" t="s">
        <v>275</v>
      </c>
      <c r="D94" s="130"/>
      <c r="E94" s="130"/>
      <c r="F94" s="132"/>
      <c r="G94" s="131"/>
      <c r="H94" s="130"/>
      <c r="I94" s="25" t="str">
        <f t="shared" si="2"/>
        <v xml:space="preserve"> </v>
      </c>
      <c r="J94" s="25" t="str">
        <f t="shared" si="3"/>
        <v xml:space="preserve">, </v>
      </c>
    </row>
    <row r="95" spans="1:10" x14ac:dyDescent="0.3">
      <c r="A95" s="26" t="str">
        <f>A94</f>
        <v>F</v>
      </c>
      <c r="B95" s="25" t="str">
        <f>A95&amp;"13"</f>
        <v>F13</v>
      </c>
      <c r="C95" s="26" t="s">
        <v>275</v>
      </c>
      <c r="D95" s="130"/>
      <c r="E95" s="130"/>
      <c r="F95" s="132"/>
      <c r="G95" s="131"/>
      <c r="H95" s="130"/>
      <c r="I95" s="25" t="str">
        <f t="shared" si="2"/>
        <v xml:space="preserve"> </v>
      </c>
      <c r="J95" s="25" t="str">
        <f t="shared" si="3"/>
        <v xml:space="preserve">, </v>
      </c>
    </row>
    <row r="96" spans="1:10" x14ac:dyDescent="0.3">
      <c r="A96" s="26" t="str">
        <f>A95</f>
        <v>F</v>
      </c>
      <c r="B96" s="25" t="str">
        <f>A96&amp;"14"</f>
        <v>F14</v>
      </c>
      <c r="C96" s="26" t="s">
        <v>275</v>
      </c>
      <c r="D96" s="130"/>
      <c r="E96" s="130"/>
      <c r="F96" s="132"/>
      <c r="G96" s="131"/>
      <c r="H96" s="130"/>
      <c r="I96" s="25" t="str">
        <f t="shared" si="2"/>
        <v xml:space="preserve"> </v>
      </c>
      <c r="J96" s="25" t="str">
        <f t="shared" si="3"/>
        <v xml:space="preserve">, </v>
      </c>
    </row>
    <row r="97" spans="1:10" x14ac:dyDescent="0.3">
      <c r="A97" s="26" t="str">
        <f>A96</f>
        <v>F</v>
      </c>
      <c r="B97" s="25" t="str">
        <f>A97&amp;"15"</f>
        <v>F15</v>
      </c>
      <c r="C97" s="26" t="s">
        <v>275</v>
      </c>
      <c r="D97" s="130"/>
      <c r="E97" s="130"/>
      <c r="F97" s="132"/>
      <c r="G97" s="131"/>
      <c r="H97" s="130"/>
      <c r="I97" s="25" t="str">
        <f t="shared" si="2"/>
        <v xml:space="preserve"> </v>
      </c>
      <c r="J97" s="25" t="str">
        <f t="shared" si="3"/>
        <v xml:space="preserve">, </v>
      </c>
    </row>
    <row r="98" spans="1:10" x14ac:dyDescent="0.3">
      <c r="A98" s="26" t="str">
        <f>A97</f>
        <v>F</v>
      </c>
      <c r="B98" s="25" t="str">
        <f>A98&amp;"16"</f>
        <v>F16</v>
      </c>
      <c r="C98" s="26" t="s">
        <v>275</v>
      </c>
      <c r="D98" s="130"/>
      <c r="E98" s="130"/>
      <c r="F98" s="132"/>
      <c r="G98" s="131"/>
      <c r="H98" s="130"/>
      <c r="I98" s="25" t="str">
        <f t="shared" si="2"/>
        <v xml:space="preserve"> </v>
      </c>
      <c r="J98" s="25" t="str">
        <f t="shared" si="3"/>
        <v xml:space="preserve">, </v>
      </c>
    </row>
    <row r="99" spans="1:10" x14ac:dyDescent="0.3">
      <c r="A99" s="26" t="s">
        <v>13</v>
      </c>
      <c r="B99" s="25" t="s">
        <v>348</v>
      </c>
      <c r="C99" s="26" t="s">
        <v>32</v>
      </c>
      <c r="D99" s="130"/>
      <c r="E99" s="130"/>
      <c r="F99" s="132"/>
      <c r="G99" s="131"/>
      <c r="H99" s="130"/>
      <c r="I99" s="25" t="str">
        <f t="shared" si="2"/>
        <v xml:space="preserve"> </v>
      </c>
      <c r="J99" s="25" t="str">
        <f t="shared" si="3"/>
        <v xml:space="preserve">, </v>
      </c>
    </row>
    <row r="100" spans="1:10" x14ac:dyDescent="0.3">
      <c r="A100" s="26" t="s">
        <v>13</v>
      </c>
      <c r="B100" s="25" t="s">
        <v>349</v>
      </c>
      <c r="C100" s="26" t="s">
        <v>34</v>
      </c>
      <c r="D100" s="130"/>
      <c r="E100" s="130"/>
      <c r="F100" s="132"/>
      <c r="G100" s="131"/>
      <c r="H100" s="130"/>
      <c r="I100" s="25" t="str">
        <f t="shared" si="2"/>
        <v xml:space="preserve"> </v>
      </c>
      <c r="J100" s="25" t="str">
        <f t="shared" si="3"/>
        <v xml:space="preserve">, </v>
      </c>
    </row>
    <row r="101" spans="1:10" x14ac:dyDescent="0.3">
      <c r="A101" s="26" t="s">
        <v>13</v>
      </c>
      <c r="B101" s="25" t="s">
        <v>350</v>
      </c>
      <c r="C101" s="26" t="s">
        <v>36</v>
      </c>
      <c r="D101" s="130"/>
      <c r="E101" s="130"/>
      <c r="F101" s="132"/>
      <c r="G101" s="131"/>
      <c r="H101" s="130"/>
      <c r="I101" s="25" t="str">
        <f t="shared" si="2"/>
        <v xml:space="preserve"> </v>
      </c>
      <c r="J101" s="25" t="str">
        <f t="shared" si="3"/>
        <v xml:space="preserve">, </v>
      </c>
    </row>
    <row r="102" spans="1:10" x14ac:dyDescent="0.3">
      <c r="A102" s="26" t="s">
        <v>13</v>
      </c>
      <c r="B102" s="25" t="s">
        <v>351</v>
      </c>
      <c r="C102" s="26" t="s">
        <v>38</v>
      </c>
      <c r="D102" s="130"/>
      <c r="E102" s="130"/>
      <c r="F102" s="132"/>
      <c r="G102" s="131"/>
      <c r="H102" s="130"/>
      <c r="I102" s="25" t="str">
        <f t="shared" si="2"/>
        <v xml:space="preserve"> </v>
      </c>
      <c r="J102" s="25" t="str">
        <f t="shared" si="3"/>
        <v xml:space="preserve">, </v>
      </c>
    </row>
    <row r="103" spans="1:10" x14ac:dyDescent="0.3">
      <c r="A103" s="26" t="s">
        <v>13</v>
      </c>
      <c r="B103" s="25" t="s">
        <v>352</v>
      </c>
      <c r="C103" s="26" t="s">
        <v>40</v>
      </c>
      <c r="D103" s="130"/>
      <c r="E103" s="130"/>
      <c r="F103" s="132"/>
      <c r="G103" s="131"/>
      <c r="H103" s="130"/>
      <c r="I103" s="25" t="str">
        <f t="shared" si="2"/>
        <v xml:space="preserve"> </v>
      </c>
      <c r="J103" s="25" t="str">
        <f t="shared" si="3"/>
        <v xml:space="preserve">, </v>
      </c>
    </row>
    <row r="104" spans="1:10" x14ac:dyDescent="0.3">
      <c r="A104" s="26" t="s">
        <v>13</v>
      </c>
      <c r="B104" s="25" t="s">
        <v>353</v>
      </c>
      <c r="C104" s="26" t="s">
        <v>42</v>
      </c>
      <c r="D104" s="130"/>
      <c r="E104" s="130"/>
      <c r="F104" s="132"/>
      <c r="G104" s="131"/>
      <c r="H104" s="130"/>
      <c r="I104" s="25" t="str">
        <f t="shared" si="2"/>
        <v xml:space="preserve"> </v>
      </c>
      <c r="J104" s="25" t="str">
        <f t="shared" si="3"/>
        <v xml:space="preserve">, </v>
      </c>
    </row>
    <row r="105" spans="1:10" x14ac:dyDescent="0.3">
      <c r="A105" s="26" t="s">
        <v>13</v>
      </c>
      <c r="B105" s="25" t="s">
        <v>354</v>
      </c>
      <c r="C105" s="26" t="s">
        <v>44</v>
      </c>
      <c r="D105" s="130"/>
      <c r="E105" s="130"/>
      <c r="F105" s="132"/>
      <c r="G105" s="131"/>
      <c r="H105" s="130"/>
      <c r="I105" s="25" t="str">
        <f t="shared" si="2"/>
        <v xml:space="preserve"> </v>
      </c>
      <c r="J105" s="25" t="str">
        <f t="shared" si="3"/>
        <v xml:space="preserve">, </v>
      </c>
    </row>
    <row r="106" spans="1:10" x14ac:dyDescent="0.3">
      <c r="A106" s="26" t="s">
        <v>13</v>
      </c>
      <c r="B106" s="25" t="s">
        <v>355</v>
      </c>
      <c r="C106" s="26" t="s">
        <v>46</v>
      </c>
      <c r="D106" s="130"/>
      <c r="E106" s="130"/>
      <c r="F106" s="132"/>
      <c r="G106" s="131"/>
      <c r="H106" s="130"/>
      <c r="I106" s="25" t="str">
        <f t="shared" si="2"/>
        <v xml:space="preserve"> </v>
      </c>
      <c r="J106" s="25" t="str">
        <f t="shared" si="3"/>
        <v xml:space="preserve">, </v>
      </c>
    </row>
    <row r="107" spans="1:10" x14ac:dyDescent="0.3">
      <c r="A107" s="26" t="s">
        <v>13</v>
      </c>
      <c r="B107" s="25" t="s">
        <v>356</v>
      </c>
      <c r="C107" s="26" t="s">
        <v>48</v>
      </c>
      <c r="D107" s="130"/>
      <c r="E107" s="130"/>
      <c r="F107" s="132"/>
      <c r="G107" s="131"/>
      <c r="H107" s="130"/>
      <c r="I107" s="25" t="str">
        <f t="shared" si="2"/>
        <v xml:space="preserve"> </v>
      </c>
      <c r="J107" s="25" t="str">
        <f t="shared" si="3"/>
        <v xml:space="preserve">, </v>
      </c>
    </row>
    <row r="108" spans="1:10" x14ac:dyDescent="0.3">
      <c r="A108" s="26" t="s">
        <v>13</v>
      </c>
      <c r="B108" s="25" t="s">
        <v>357</v>
      </c>
      <c r="C108" s="26" t="s">
        <v>50</v>
      </c>
      <c r="D108" s="130"/>
      <c r="E108" s="130"/>
      <c r="F108" s="132"/>
      <c r="G108" s="131"/>
      <c r="H108" s="130"/>
      <c r="I108" s="25" t="str">
        <f t="shared" si="2"/>
        <v xml:space="preserve"> </v>
      </c>
      <c r="J108" s="25" t="str">
        <f t="shared" si="3"/>
        <v xml:space="preserve">, </v>
      </c>
    </row>
    <row r="109" spans="1:10" x14ac:dyDescent="0.3">
      <c r="A109" s="26" t="s">
        <v>13</v>
      </c>
      <c r="B109" s="25" t="s">
        <v>358</v>
      </c>
      <c r="C109" s="26" t="s">
        <v>275</v>
      </c>
      <c r="D109" s="130"/>
      <c r="E109" s="130"/>
      <c r="F109" s="132"/>
      <c r="G109" s="131"/>
      <c r="H109" s="130"/>
      <c r="I109" s="25" t="str">
        <f t="shared" si="2"/>
        <v xml:space="preserve"> </v>
      </c>
      <c r="J109" s="25" t="str">
        <f t="shared" si="3"/>
        <v xml:space="preserve">, </v>
      </c>
    </row>
    <row r="110" spans="1:10" x14ac:dyDescent="0.3">
      <c r="A110" s="26" t="s">
        <v>13</v>
      </c>
      <c r="B110" s="25" t="s">
        <v>359</v>
      </c>
      <c r="C110" s="26" t="s">
        <v>275</v>
      </c>
      <c r="D110" s="130"/>
      <c r="E110" s="130"/>
      <c r="F110" s="132"/>
      <c r="G110" s="131"/>
      <c r="H110" s="130"/>
      <c r="I110" s="25" t="str">
        <f t="shared" si="2"/>
        <v xml:space="preserve"> </v>
      </c>
      <c r="J110" s="25" t="str">
        <f t="shared" si="3"/>
        <v xml:space="preserve">, </v>
      </c>
    </row>
    <row r="111" spans="1:10" x14ac:dyDescent="0.3">
      <c r="A111" s="26" t="str">
        <f>A110</f>
        <v>G</v>
      </c>
      <c r="B111" s="25" t="str">
        <f>A111&amp;"13"</f>
        <v>G13</v>
      </c>
      <c r="C111" s="26" t="s">
        <v>275</v>
      </c>
      <c r="D111" s="130"/>
      <c r="E111" s="130"/>
      <c r="F111" s="132"/>
      <c r="G111" s="131"/>
      <c r="H111" s="130"/>
      <c r="I111" s="25" t="str">
        <f t="shared" si="2"/>
        <v xml:space="preserve"> </v>
      </c>
      <c r="J111" s="25" t="str">
        <f t="shared" si="3"/>
        <v xml:space="preserve">, </v>
      </c>
    </row>
    <row r="112" spans="1:10" x14ac:dyDescent="0.3">
      <c r="A112" s="26" t="str">
        <f>A111</f>
        <v>G</v>
      </c>
      <c r="B112" s="25" t="str">
        <f>A112&amp;"14"</f>
        <v>G14</v>
      </c>
      <c r="C112" s="26" t="s">
        <v>275</v>
      </c>
      <c r="D112" s="130"/>
      <c r="E112" s="130"/>
      <c r="F112" s="132"/>
      <c r="G112" s="131"/>
      <c r="H112" s="130"/>
      <c r="I112" s="25" t="str">
        <f t="shared" si="2"/>
        <v xml:space="preserve"> </v>
      </c>
      <c r="J112" s="25" t="str">
        <f t="shared" si="3"/>
        <v xml:space="preserve">, </v>
      </c>
    </row>
    <row r="113" spans="1:10" x14ac:dyDescent="0.3">
      <c r="A113" s="26" t="str">
        <f>A112</f>
        <v>G</v>
      </c>
      <c r="B113" s="25" t="str">
        <f>A113&amp;"15"</f>
        <v>G15</v>
      </c>
      <c r="C113" s="26" t="s">
        <v>275</v>
      </c>
      <c r="D113" s="130"/>
      <c r="E113" s="130"/>
      <c r="F113" s="132"/>
      <c r="G113" s="131"/>
      <c r="H113" s="130"/>
      <c r="I113" s="25" t="str">
        <f t="shared" si="2"/>
        <v xml:space="preserve"> </v>
      </c>
      <c r="J113" s="25" t="str">
        <f t="shared" si="3"/>
        <v xml:space="preserve">, </v>
      </c>
    </row>
    <row r="114" spans="1:10" x14ac:dyDescent="0.3">
      <c r="A114" s="26" t="str">
        <f>A113</f>
        <v>G</v>
      </c>
      <c r="B114" s="25" t="str">
        <f>A114&amp;"16"</f>
        <v>G16</v>
      </c>
      <c r="C114" s="26" t="s">
        <v>275</v>
      </c>
      <c r="D114" s="130"/>
      <c r="E114" s="130"/>
      <c r="F114" s="132"/>
      <c r="G114" s="131"/>
      <c r="H114" s="130"/>
      <c r="I114" s="25" t="str">
        <f t="shared" si="2"/>
        <v xml:space="preserve"> </v>
      </c>
      <c r="J114" s="25" t="str">
        <f t="shared" si="3"/>
        <v xml:space="preserve">, </v>
      </c>
    </row>
    <row r="115" spans="1:10" x14ac:dyDescent="0.3">
      <c r="A115" s="26" t="s">
        <v>14</v>
      </c>
      <c r="B115" s="25" t="s">
        <v>360</v>
      </c>
      <c r="C115" s="26" t="s">
        <v>32</v>
      </c>
      <c r="D115" s="130"/>
      <c r="E115" s="130"/>
      <c r="F115" s="132"/>
      <c r="G115" s="131"/>
      <c r="H115" s="130"/>
      <c r="I115" s="25" t="str">
        <f t="shared" si="2"/>
        <v xml:space="preserve"> </v>
      </c>
      <c r="J115" s="25" t="str">
        <f t="shared" si="3"/>
        <v xml:space="preserve">, </v>
      </c>
    </row>
    <row r="116" spans="1:10" x14ac:dyDescent="0.3">
      <c r="A116" s="26" t="s">
        <v>14</v>
      </c>
      <c r="B116" s="25" t="s">
        <v>361</v>
      </c>
      <c r="C116" s="26" t="s">
        <v>34</v>
      </c>
      <c r="D116" s="130"/>
      <c r="E116" s="130"/>
      <c r="F116" s="132"/>
      <c r="G116" s="131"/>
      <c r="H116" s="130"/>
      <c r="I116" s="25" t="str">
        <f t="shared" si="2"/>
        <v xml:space="preserve"> </v>
      </c>
      <c r="J116" s="25" t="str">
        <f t="shared" si="3"/>
        <v xml:space="preserve">, </v>
      </c>
    </row>
    <row r="117" spans="1:10" x14ac:dyDescent="0.3">
      <c r="A117" s="26" t="s">
        <v>14</v>
      </c>
      <c r="B117" s="25" t="s">
        <v>362</v>
      </c>
      <c r="C117" s="26" t="s">
        <v>36</v>
      </c>
      <c r="D117" s="130"/>
      <c r="E117" s="130"/>
      <c r="F117" s="132"/>
      <c r="G117" s="131"/>
      <c r="H117" s="130"/>
      <c r="I117" s="25" t="str">
        <f t="shared" si="2"/>
        <v xml:space="preserve"> </v>
      </c>
      <c r="J117" s="25" t="str">
        <f t="shared" si="3"/>
        <v xml:space="preserve">, </v>
      </c>
    </row>
    <row r="118" spans="1:10" x14ac:dyDescent="0.3">
      <c r="A118" s="26" t="s">
        <v>14</v>
      </c>
      <c r="B118" s="25" t="s">
        <v>363</v>
      </c>
      <c r="C118" s="26" t="s">
        <v>38</v>
      </c>
      <c r="D118" s="130"/>
      <c r="E118" s="130"/>
      <c r="F118" s="132"/>
      <c r="G118" s="131"/>
      <c r="H118" s="130"/>
      <c r="I118" s="25" t="str">
        <f t="shared" si="2"/>
        <v xml:space="preserve"> </v>
      </c>
      <c r="J118" s="25" t="str">
        <f t="shared" si="3"/>
        <v xml:space="preserve">, </v>
      </c>
    </row>
    <row r="119" spans="1:10" x14ac:dyDescent="0.3">
      <c r="A119" s="26" t="s">
        <v>14</v>
      </c>
      <c r="B119" s="25" t="s">
        <v>364</v>
      </c>
      <c r="C119" s="26" t="s">
        <v>40</v>
      </c>
      <c r="D119" s="130"/>
      <c r="E119" s="130"/>
      <c r="F119" s="132"/>
      <c r="G119" s="131"/>
      <c r="H119" s="130"/>
      <c r="I119" s="25" t="str">
        <f t="shared" si="2"/>
        <v xml:space="preserve"> </v>
      </c>
      <c r="J119" s="25" t="str">
        <f t="shared" si="3"/>
        <v xml:space="preserve">, </v>
      </c>
    </row>
    <row r="120" spans="1:10" x14ac:dyDescent="0.3">
      <c r="A120" s="26" t="s">
        <v>14</v>
      </c>
      <c r="B120" s="25" t="s">
        <v>365</v>
      </c>
      <c r="C120" s="26" t="s">
        <v>42</v>
      </c>
      <c r="D120" s="130"/>
      <c r="E120" s="130"/>
      <c r="F120" s="132"/>
      <c r="G120" s="131"/>
      <c r="H120" s="130"/>
      <c r="I120" s="25" t="str">
        <f t="shared" si="2"/>
        <v xml:space="preserve"> </v>
      </c>
      <c r="J120" s="25" t="str">
        <f t="shared" si="3"/>
        <v xml:space="preserve">, </v>
      </c>
    </row>
    <row r="121" spans="1:10" x14ac:dyDescent="0.3">
      <c r="A121" s="26" t="s">
        <v>14</v>
      </c>
      <c r="B121" s="25" t="s">
        <v>366</v>
      </c>
      <c r="C121" s="26" t="s">
        <v>44</v>
      </c>
      <c r="D121" s="130"/>
      <c r="E121" s="130"/>
      <c r="F121" s="132"/>
      <c r="G121" s="131"/>
      <c r="H121" s="130"/>
      <c r="I121" s="25" t="str">
        <f t="shared" si="2"/>
        <v xml:space="preserve"> </v>
      </c>
      <c r="J121" s="25" t="str">
        <f t="shared" si="3"/>
        <v xml:space="preserve">, </v>
      </c>
    </row>
    <row r="122" spans="1:10" x14ac:dyDescent="0.3">
      <c r="A122" s="26" t="s">
        <v>14</v>
      </c>
      <c r="B122" s="25" t="s">
        <v>367</v>
      </c>
      <c r="C122" s="26" t="s">
        <v>46</v>
      </c>
      <c r="D122" s="130"/>
      <c r="E122" s="130"/>
      <c r="F122" s="132"/>
      <c r="G122" s="131"/>
      <c r="H122" s="130"/>
      <c r="I122" s="25" t="str">
        <f t="shared" si="2"/>
        <v xml:space="preserve"> </v>
      </c>
      <c r="J122" s="25" t="str">
        <f t="shared" si="3"/>
        <v xml:space="preserve">, </v>
      </c>
    </row>
    <row r="123" spans="1:10" x14ac:dyDescent="0.3">
      <c r="A123" s="26" t="s">
        <v>14</v>
      </c>
      <c r="B123" s="25" t="s">
        <v>368</v>
      </c>
      <c r="C123" s="26" t="s">
        <v>48</v>
      </c>
      <c r="D123" s="130"/>
      <c r="E123" s="130"/>
      <c r="F123" s="132"/>
      <c r="G123" s="131"/>
      <c r="H123" s="130"/>
      <c r="I123" s="25" t="str">
        <f t="shared" si="2"/>
        <v xml:space="preserve"> </v>
      </c>
      <c r="J123" s="25" t="str">
        <f t="shared" si="3"/>
        <v xml:space="preserve">, </v>
      </c>
    </row>
    <row r="124" spans="1:10" x14ac:dyDescent="0.3">
      <c r="A124" s="26" t="s">
        <v>14</v>
      </c>
      <c r="B124" s="25" t="s">
        <v>369</v>
      </c>
      <c r="C124" s="26" t="s">
        <v>50</v>
      </c>
      <c r="D124" s="130"/>
      <c r="E124" s="130"/>
      <c r="F124" s="132"/>
      <c r="G124" s="131"/>
      <c r="H124" s="130"/>
      <c r="I124" s="25" t="str">
        <f t="shared" si="2"/>
        <v xml:space="preserve"> </v>
      </c>
      <c r="J124" s="25" t="str">
        <f t="shared" si="3"/>
        <v xml:space="preserve">, </v>
      </c>
    </row>
    <row r="125" spans="1:10" x14ac:dyDescent="0.3">
      <c r="A125" s="26" t="s">
        <v>14</v>
      </c>
      <c r="B125" s="25" t="s">
        <v>370</v>
      </c>
      <c r="C125" s="26" t="s">
        <v>275</v>
      </c>
      <c r="D125" s="130"/>
      <c r="E125" s="130"/>
      <c r="F125" s="132"/>
      <c r="G125" s="131"/>
      <c r="H125" s="130"/>
      <c r="I125" s="25" t="str">
        <f t="shared" si="2"/>
        <v xml:space="preserve"> </v>
      </c>
      <c r="J125" s="25" t="str">
        <f t="shared" si="3"/>
        <v xml:space="preserve">, </v>
      </c>
    </row>
    <row r="126" spans="1:10" x14ac:dyDescent="0.3">
      <c r="A126" s="26" t="s">
        <v>14</v>
      </c>
      <c r="B126" s="25" t="s">
        <v>371</v>
      </c>
      <c r="C126" s="26" t="s">
        <v>275</v>
      </c>
      <c r="D126" s="130"/>
      <c r="E126" s="130"/>
      <c r="F126" s="132"/>
      <c r="G126" s="131"/>
      <c r="H126" s="130"/>
      <c r="I126" s="25" t="str">
        <f t="shared" si="2"/>
        <v xml:space="preserve"> </v>
      </c>
      <c r="J126" s="25" t="str">
        <f t="shared" si="3"/>
        <v xml:space="preserve">, </v>
      </c>
    </row>
    <row r="127" spans="1:10" x14ac:dyDescent="0.3">
      <c r="A127" s="26" t="str">
        <f>A126</f>
        <v>H</v>
      </c>
      <c r="B127" s="25" t="str">
        <f>A127&amp;"13"</f>
        <v>H13</v>
      </c>
      <c r="C127" s="26" t="s">
        <v>275</v>
      </c>
      <c r="D127" s="130"/>
      <c r="E127" s="130"/>
      <c r="F127" s="132"/>
      <c r="G127" s="131"/>
      <c r="H127" s="130"/>
      <c r="I127" s="25" t="str">
        <f t="shared" si="2"/>
        <v xml:space="preserve"> </v>
      </c>
      <c r="J127" s="25" t="str">
        <f t="shared" si="3"/>
        <v xml:space="preserve">, </v>
      </c>
    </row>
    <row r="128" spans="1:10" x14ac:dyDescent="0.3">
      <c r="A128" s="26" t="str">
        <f>A127</f>
        <v>H</v>
      </c>
      <c r="B128" s="25" t="str">
        <f>A128&amp;"14"</f>
        <v>H14</v>
      </c>
      <c r="C128" s="26" t="s">
        <v>275</v>
      </c>
      <c r="D128" s="130"/>
      <c r="E128" s="130"/>
      <c r="F128" s="132"/>
      <c r="G128" s="131"/>
      <c r="H128" s="130"/>
      <c r="I128" s="25" t="str">
        <f t="shared" si="2"/>
        <v xml:space="preserve"> </v>
      </c>
      <c r="J128" s="25" t="str">
        <f t="shared" si="3"/>
        <v xml:space="preserve">, </v>
      </c>
    </row>
    <row r="129" spans="1:10" x14ac:dyDescent="0.3">
      <c r="A129" s="26" t="str">
        <f>A128</f>
        <v>H</v>
      </c>
      <c r="B129" s="25" t="str">
        <f>A129&amp;"15"</f>
        <v>H15</v>
      </c>
      <c r="C129" s="26" t="s">
        <v>275</v>
      </c>
      <c r="D129" s="130"/>
      <c r="E129" s="130"/>
      <c r="F129" s="132"/>
      <c r="G129" s="131"/>
      <c r="H129" s="130"/>
      <c r="I129" s="25" t="str">
        <f t="shared" si="2"/>
        <v xml:space="preserve"> </v>
      </c>
      <c r="J129" s="25" t="str">
        <f t="shared" si="3"/>
        <v xml:space="preserve">, </v>
      </c>
    </row>
    <row r="130" spans="1:10" x14ac:dyDescent="0.3">
      <c r="A130" s="26" t="str">
        <f>A129</f>
        <v>H</v>
      </c>
      <c r="B130" s="25" t="str">
        <f>A130&amp;"16"</f>
        <v>H16</v>
      </c>
      <c r="C130" s="26" t="s">
        <v>275</v>
      </c>
      <c r="D130" s="130"/>
      <c r="E130" s="130"/>
      <c r="F130" s="132"/>
      <c r="G130" s="131"/>
      <c r="H130" s="130"/>
      <c r="I130" s="25" t="str">
        <f t="shared" si="2"/>
        <v xml:space="preserve"> </v>
      </c>
      <c r="J130" s="25" t="str">
        <f t="shared" si="3"/>
        <v xml:space="preserve">, </v>
      </c>
    </row>
    <row r="131" spans="1:10" x14ac:dyDescent="0.3">
      <c r="A131" s="26" t="s">
        <v>15</v>
      </c>
      <c r="B131" s="25" t="s">
        <v>372</v>
      </c>
      <c r="C131" s="26" t="s">
        <v>32</v>
      </c>
      <c r="D131" s="130"/>
      <c r="E131" s="130"/>
      <c r="F131" s="132"/>
      <c r="G131" s="131"/>
      <c r="H131" s="130"/>
      <c r="I131" s="25" t="str">
        <f t="shared" si="2"/>
        <v xml:space="preserve"> </v>
      </c>
      <c r="J131" s="25" t="str">
        <f t="shared" si="3"/>
        <v xml:space="preserve">, </v>
      </c>
    </row>
    <row r="132" spans="1:10" x14ac:dyDescent="0.3">
      <c r="A132" s="26" t="s">
        <v>15</v>
      </c>
      <c r="B132" s="25" t="s">
        <v>373</v>
      </c>
      <c r="C132" s="26" t="s">
        <v>34</v>
      </c>
      <c r="D132" s="130"/>
      <c r="E132" s="130"/>
      <c r="F132" s="132"/>
      <c r="G132" s="131"/>
      <c r="H132" s="130"/>
      <c r="I132" s="25" t="str">
        <f t="shared" ref="I132:I195" si="4">D132&amp;" "&amp;E132</f>
        <v xml:space="preserve"> </v>
      </c>
      <c r="J132" s="25" t="str">
        <f t="shared" ref="J132:J195" si="5">E132&amp;", "&amp;D132</f>
        <v xml:space="preserve">, </v>
      </c>
    </row>
    <row r="133" spans="1:10" x14ac:dyDescent="0.3">
      <c r="A133" s="26" t="s">
        <v>15</v>
      </c>
      <c r="B133" s="25" t="s">
        <v>374</v>
      </c>
      <c r="C133" s="26" t="s">
        <v>36</v>
      </c>
      <c r="D133" s="130"/>
      <c r="E133" s="130"/>
      <c r="F133" s="132"/>
      <c r="G133" s="131"/>
      <c r="H133" s="130"/>
      <c r="I133" s="25" t="str">
        <f t="shared" si="4"/>
        <v xml:space="preserve"> </v>
      </c>
      <c r="J133" s="25" t="str">
        <f t="shared" si="5"/>
        <v xml:space="preserve">, </v>
      </c>
    </row>
    <row r="134" spans="1:10" x14ac:dyDescent="0.3">
      <c r="A134" s="26" t="s">
        <v>15</v>
      </c>
      <c r="B134" s="25" t="s">
        <v>375</v>
      </c>
      <c r="C134" s="26" t="s">
        <v>38</v>
      </c>
      <c r="D134" s="130"/>
      <c r="E134" s="130"/>
      <c r="F134" s="132"/>
      <c r="G134" s="131"/>
      <c r="H134" s="130"/>
      <c r="I134" s="25" t="str">
        <f t="shared" si="4"/>
        <v xml:space="preserve"> </v>
      </c>
      <c r="J134" s="25" t="str">
        <f t="shared" si="5"/>
        <v xml:space="preserve">, </v>
      </c>
    </row>
    <row r="135" spans="1:10" x14ac:dyDescent="0.3">
      <c r="A135" s="26" t="s">
        <v>15</v>
      </c>
      <c r="B135" s="25" t="s">
        <v>376</v>
      </c>
      <c r="C135" s="26" t="s">
        <v>40</v>
      </c>
      <c r="D135" s="130"/>
      <c r="E135" s="130"/>
      <c r="F135" s="132"/>
      <c r="G135" s="131"/>
      <c r="H135" s="130"/>
      <c r="I135" s="25" t="str">
        <f t="shared" si="4"/>
        <v xml:space="preserve"> </v>
      </c>
      <c r="J135" s="25" t="str">
        <f t="shared" si="5"/>
        <v xml:space="preserve">, </v>
      </c>
    </row>
    <row r="136" spans="1:10" x14ac:dyDescent="0.3">
      <c r="A136" s="26" t="s">
        <v>15</v>
      </c>
      <c r="B136" s="25" t="s">
        <v>377</v>
      </c>
      <c r="C136" s="26" t="s">
        <v>42</v>
      </c>
      <c r="D136" s="130"/>
      <c r="E136" s="130"/>
      <c r="F136" s="132"/>
      <c r="G136" s="131"/>
      <c r="H136" s="130"/>
      <c r="I136" s="25" t="str">
        <f t="shared" si="4"/>
        <v xml:space="preserve"> </v>
      </c>
      <c r="J136" s="25" t="str">
        <f t="shared" si="5"/>
        <v xml:space="preserve">, </v>
      </c>
    </row>
    <row r="137" spans="1:10" x14ac:dyDescent="0.3">
      <c r="A137" s="26" t="s">
        <v>15</v>
      </c>
      <c r="B137" s="25" t="s">
        <v>378</v>
      </c>
      <c r="C137" s="26" t="s">
        <v>44</v>
      </c>
      <c r="D137" s="130"/>
      <c r="E137" s="130"/>
      <c r="F137" s="132"/>
      <c r="G137" s="131"/>
      <c r="H137" s="130"/>
      <c r="I137" s="25" t="str">
        <f t="shared" si="4"/>
        <v xml:space="preserve"> </v>
      </c>
      <c r="J137" s="25" t="str">
        <f t="shared" si="5"/>
        <v xml:space="preserve">, </v>
      </c>
    </row>
    <row r="138" spans="1:10" x14ac:dyDescent="0.3">
      <c r="A138" s="26" t="s">
        <v>15</v>
      </c>
      <c r="B138" s="25" t="s">
        <v>379</v>
      </c>
      <c r="C138" s="26" t="s">
        <v>46</v>
      </c>
      <c r="D138" s="130"/>
      <c r="E138" s="130"/>
      <c r="F138" s="132"/>
      <c r="G138" s="131"/>
      <c r="H138" s="130"/>
      <c r="I138" s="25" t="str">
        <f t="shared" si="4"/>
        <v xml:space="preserve"> </v>
      </c>
      <c r="J138" s="25" t="str">
        <f t="shared" si="5"/>
        <v xml:space="preserve">, </v>
      </c>
    </row>
    <row r="139" spans="1:10" x14ac:dyDescent="0.3">
      <c r="A139" s="26" t="s">
        <v>15</v>
      </c>
      <c r="B139" s="25" t="s">
        <v>380</v>
      </c>
      <c r="C139" s="26" t="s">
        <v>48</v>
      </c>
      <c r="D139" s="130"/>
      <c r="E139" s="130"/>
      <c r="F139" s="132"/>
      <c r="G139" s="131"/>
      <c r="H139" s="130"/>
      <c r="I139" s="25" t="str">
        <f t="shared" si="4"/>
        <v xml:space="preserve"> </v>
      </c>
      <c r="J139" s="25" t="str">
        <f t="shared" si="5"/>
        <v xml:space="preserve">, </v>
      </c>
    </row>
    <row r="140" spans="1:10" x14ac:dyDescent="0.3">
      <c r="A140" s="26" t="s">
        <v>15</v>
      </c>
      <c r="B140" s="25" t="s">
        <v>381</v>
      </c>
      <c r="C140" s="26" t="s">
        <v>50</v>
      </c>
      <c r="D140" s="130"/>
      <c r="E140" s="130"/>
      <c r="F140" s="132"/>
      <c r="G140" s="131"/>
      <c r="H140" s="130"/>
      <c r="I140" s="25" t="str">
        <f t="shared" si="4"/>
        <v xml:space="preserve"> </v>
      </c>
      <c r="J140" s="25" t="str">
        <f t="shared" si="5"/>
        <v xml:space="preserve">, </v>
      </c>
    </row>
    <row r="141" spans="1:10" x14ac:dyDescent="0.3">
      <c r="A141" s="26" t="s">
        <v>15</v>
      </c>
      <c r="B141" s="25" t="s">
        <v>382</v>
      </c>
      <c r="C141" s="26" t="s">
        <v>275</v>
      </c>
      <c r="D141" s="130"/>
      <c r="E141" s="130"/>
      <c r="F141" s="132"/>
      <c r="G141" s="131"/>
      <c r="H141" s="130"/>
      <c r="I141" s="25" t="str">
        <f t="shared" si="4"/>
        <v xml:space="preserve"> </v>
      </c>
      <c r="J141" s="25" t="str">
        <f t="shared" si="5"/>
        <v xml:space="preserve">, </v>
      </c>
    </row>
    <row r="142" spans="1:10" x14ac:dyDescent="0.3">
      <c r="A142" s="26" t="s">
        <v>15</v>
      </c>
      <c r="B142" s="25" t="s">
        <v>383</v>
      </c>
      <c r="C142" s="26" t="s">
        <v>275</v>
      </c>
      <c r="D142" s="130"/>
      <c r="E142" s="130"/>
      <c r="F142" s="132"/>
      <c r="G142" s="131"/>
      <c r="H142" s="130"/>
      <c r="I142" s="25" t="str">
        <f t="shared" si="4"/>
        <v xml:space="preserve"> </v>
      </c>
      <c r="J142" s="25" t="str">
        <f t="shared" si="5"/>
        <v xml:space="preserve">, </v>
      </c>
    </row>
    <row r="143" spans="1:10" x14ac:dyDescent="0.3">
      <c r="A143" s="26" t="str">
        <f>A142</f>
        <v>I</v>
      </c>
      <c r="B143" s="25" t="str">
        <f>A143&amp;"13"</f>
        <v>I13</v>
      </c>
      <c r="C143" s="26" t="s">
        <v>275</v>
      </c>
      <c r="D143" s="130"/>
      <c r="E143" s="130"/>
      <c r="F143" s="132"/>
      <c r="G143" s="131"/>
      <c r="H143" s="130"/>
      <c r="I143" s="25" t="str">
        <f t="shared" si="4"/>
        <v xml:space="preserve"> </v>
      </c>
      <c r="J143" s="25" t="str">
        <f t="shared" si="5"/>
        <v xml:space="preserve">, </v>
      </c>
    </row>
    <row r="144" spans="1:10" x14ac:dyDescent="0.3">
      <c r="A144" s="26" t="str">
        <f>A143</f>
        <v>I</v>
      </c>
      <c r="B144" s="25" t="str">
        <f>A144&amp;"14"</f>
        <v>I14</v>
      </c>
      <c r="C144" s="26" t="s">
        <v>275</v>
      </c>
      <c r="D144" s="130"/>
      <c r="E144" s="130"/>
      <c r="F144" s="132"/>
      <c r="G144" s="131"/>
      <c r="H144" s="130"/>
      <c r="I144" s="25" t="str">
        <f t="shared" si="4"/>
        <v xml:space="preserve"> </v>
      </c>
      <c r="J144" s="25" t="str">
        <f t="shared" si="5"/>
        <v xml:space="preserve">, </v>
      </c>
    </row>
    <row r="145" spans="1:10" x14ac:dyDescent="0.3">
      <c r="A145" s="26" t="str">
        <f>A144</f>
        <v>I</v>
      </c>
      <c r="B145" s="25" t="str">
        <f>A145&amp;"15"</f>
        <v>I15</v>
      </c>
      <c r="C145" s="26" t="s">
        <v>275</v>
      </c>
      <c r="D145" s="130"/>
      <c r="E145" s="130"/>
      <c r="F145" s="132"/>
      <c r="G145" s="131"/>
      <c r="H145" s="130"/>
      <c r="I145" s="25" t="str">
        <f t="shared" si="4"/>
        <v xml:space="preserve"> </v>
      </c>
      <c r="J145" s="25" t="str">
        <f t="shared" si="5"/>
        <v xml:space="preserve">, </v>
      </c>
    </row>
    <row r="146" spans="1:10" x14ac:dyDescent="0.3">
      <c r="A146" s="26" t="str">
        <f>A145</f>
        <v>I</v>
      </c>
      <c r="B146" s="25" t="str">
        <f>A146&amp;"16"</f>
        <v>I16</v>
      </c>
      <c r="C146" s="26" t="s">
        <v>275</v>
      </c>
      <c r="D146" s="130"/>
      <c r="E146" s="130"/>
      <c r="F146" s="132"/>
      <c r="G146" s="131"/>
      <c r="H146" s="130"/>
      <c r="I146" s="25" t="str">
        <f t="shared" si="4"/>
        <v xml:space="preserve"> </v>
      </c>
      <c r="J146" s="25" t="str">
        <f t="shared" si="5"/>
        <v xml:space="preserve">, </v>
      </c>
    </row>
    <row r="147" spans="1:10" x14ac:dyDescent="0.3">
      <c r="A147" s="26" t="s">
        <v>16</v>
      </c>
      <c r="B147" s="25" t="s">
        <v>384</v>
      </c>
      <c r="C147" s="26" t="s">
        <v>32</v>
      </c>
      <c r="D147" s="130"/>
      <c r="E147" s="130"/>
      <c r="F147" s="132"/>
      <c r="G147" s="131"/>
      <c r="H147" s="130"/>
      <c r="I147" s="25" t="str">
        <f t="shared" si="4"/>
        <v xml:space="preserve"> </v>
      </c>
      <c r="J147" s="25" t="str">
        <f t="shared" si="5"/>
        <v xml:space="preserve">, </v>
      </c>
    </row>
    <row r="148" spans="1:10" x14ac:dyDescent="0.3">
      <c r="A148" s="26" t="s">
        <v>16</v>
      </c>
      <c r="B148" s="25" t="s">
        <v>385</v>
      </c>
      <c r="C148" s="26" t="s">
        <v>34</v>
      </c>
      <c r="D148" s="130"/>
      <c r="E148" s="130"/>
      <c r="F148" s="132"/>
      <c r="G148" s="131"/>
      <c r="H148" s="130"/>
      <c r="I148" s="25" t="str">
        <f t="shared" si="4"/>
        <v xml:space="preserve"> </v>
      </c>
      <c r="J148" s="25" t="str">
        <f t="shared" si="5"/>
        <v xml:space="preserve">, </v>
      </c>
    </row>
    <row r="149" spans="1:10" x14ac:dyDescent="0.3">
      <c r="A149" s="26" t="s">
        <v>16</v>
      </c>
      <c r="B149" s="25" t="s">
        <v>386</v>
      </c>
      <c r="C149" s="26" t="s">
        <v>36</v>
      </c>
      <c r="D149" s="130"/>
      <c r="E149" s="130"/>
      <c r="F149" s="132"/>
      <c r="G149" s="131"/>
      <c r="H149" s="130"/>
      <c r="I149" s="25" t="str">
        <f t="shared" si="4"/>
        <v xml:space="preserve"> </v>
      </c>
      <c r="J149" s="25" t="str">
        <f t="shared" si="5"/>
        <v xml:space="preserve">, </v>
      </c>
    </row>
    <row r="150" spans="1:10" x14ac:dyDescent="0.3">
      <c r="A150" s="26" t="s">
        <v>16</v>
      </c>
      <c r="B150" s="25" t="s">
        <v>387</v>
      </c>
      <c r="C150" s="26" t="s">
        <v>38</v>
      </c>
      <c r="D150" s="130"/>
      <c r="E150" s="130"/>
      <c r="F150" s="132"/>
      <c r="G150" s="131"/>
      <c r="H150" s="130"/>
      <c r="I150" s="25" t="str">
        <f t="shared" si="4"/>
        <v xml:space="preserve"> </v>
      </c>
      <c r="J150" s="25" t="str">
        <f t="shared" si="5"/>
        <v xml:space="preserve">, </v>
      </c>
    </row>
    <row r="151" spans="1:10" x14ac:dyDescent="0.3">
      <c r="A151" s="26" t="s">
        <v>16</v>
      </c>
      <c r="B151" s="25" t="s">
        <v>388</v>
      </c>
      <c r="C151" s="26" t="s">
        <v>40</v>
      </c>
      <c r="D151" s="130"/>
      <c r="E151" s="130"/>
      <c r="F151" s="132"/>
      <c r="G151" s="131"/>
      <c r="H151" s="130"/>
      <c r="I151" s="25" t="str">
        <f t="shared" si="4"/>
        <v xml:space="preserve"> </v>
      </c>
      <c r="J151" s="25" t="str">
        <f t="shared" si="5"/>
        <v xml:space="preserve">, </v>
      </c>
    </row>
    <row r="152" spans="1:10" x14ac:dyDescent="0.3">
      <c r="A152" s="26" t="s">
        <v>16</v>
      </c>
      <c r="B152" s="25" t="s">
        <v>389</v>
      </c>
      <c r="C152" s="26" t="s">
        <v>42</v>
      </c>
      <c r="D152" s="130"/>
      <c r="E152" s="130"/>
      <c r="F152" s="132"/>
      <c r="G152" s="131"/>
      <c r="H152" s="130"/>
      <c r="I152" s="25" t="str">
        <f t="shared" si="4"/>
        <v xml:space="preserve"> </v>
      </c>
      <c r="J152" s="25" t="str">
        <f t="shared" si="5"/>
        <v xml:space="preserve">, </v>
      </c>
    </row>
    <row r="153" spans="1:10" x14ac:dyDescent="0.3">
      <c r="A153" s="26" t="s">
        <v>16</v>
      </c>
      <c r="B153" s="25" t="s">
        <v>390</v>
      </c>
      <c r="C153" s="26" t="s">
        <v>44</v>
      </c>
      <c r="D153" s="130"/>
      <c r="E153" s="130"/>
      <c r="F153" s="132"/>
      <c r="G153" s="131"/>
      <c r="H153" s="130"/>
      <c r="I153" s="25" t="str">
        <f t="shared" si="4"/>
        <v xml:space="preserve"> </v>
      </c>
      <c r="J153" s="25" t="str">
        <f t="shared" si="5"/>
        <v xml:space="preserve">, </v>
      </c>
    </row>
    <row r="154" spans="1:10" x14ac:dyDescent="0.3">
      <c r="A154" s="26" t="s">
        <v>16</v>
      </c>
      <c r="B154" s="25" t="s">
        <v>391</v>
      </c>
      <c r="C154" s="26" t="s">
        <v>46</v>
      </c>
      <c r="D154" s="130"/>
      <c r="E154" s="130"/>
      <c r="F154" s="132"/>
      <c r="G154" s="131"/>
      <c r="H154" s="130"/>
      <c r="I154" s="25" t="str">
        <f t="shared" si="4"/>
        <v xml:space="preserve"> </v>
      </c>
      <c r="J154" s="25" t="str">
        <f t="shared" si="5"/>
        <v xml:space="preserve">, </v>
      </c>
    </row>
    <row r="155" spans="1:10" x14ac:dyDescent="0.3">
      <c r="A155" s="26" t="s">
        <v>16</v>
      </c>
      <c r="B155" s="25" t="s">
        <v>392</v>
      </c>
      <c r="C155" s="26" t="s">
        <v>48</v>
      </c>
      <c r="D155" s="130"/>
      <c r="E155" s="130"/>
      <c r="F155" s="132"/>
      <c r="G155" s="131"/>
      <c r="H155" s="130"/>
      <c r="I155" s="25" t="str">
        <f t="shared" si="4"/>
        <v xml:space="preserve"> </v>
      </c>
      <c r="J155" s="25" t="str">
        <f t="shared" si="5"/>
        <v xml:space="preserve">, </v>
      </c>
    </row>
    <row r="156" spans="1:10" x14ac:dyDescent="0.3">
      <c r="A156" s="26" t="s">
        <v>16</v>
      </c>
      <c r="B156" s="25" t="s">
        <v>393</v>
      </c>
      <c r="C156" s="26" t="s">
        <v>50</v>
      </c>
      <c r="D156" s="130"/>
      <c r="E156" s="130"/>
      <c r="F156" s="132"/>
      <c r="G156" s="131"/>
      <c r="H156" s="130"/>
      <c r="I156" s="25" t="str">
        <f t="shared" si="4"/>
        <v xml:space="preserve"> </v>
      </c>
      <c r="J156" s="25" t="str">
        <f t="shared" si="5"/>
        <v xml:space="preserve">, </v>
      </c>
    </row>
    <row r="157" spans="1:10" x14ac:dyDescent="0.3">
      <c r="A157" s="26" t="s">
        <v>16</v>
      </c>
      <c r="B157" s="25" t="s">
        <v>394</v>
      </c>
      <c r="C157" s="26" t="s">
        <v>275</v>
      </c>
      <c r="D157" s="130"/>
      <c r="E157" s="130"/>
      <c r="F157" s="132"/>
      <c r="G157" s="131"/>
      <c r="H157" s="130"/>
      <c r="I157" s="25" t="str">
        <f t="shared" si="4"/>
        <v xml:space="preserve"> </v>
      </c>
      <c r="J157" s="25" t="str">
        <f t="shared" si="5"/>
        <v xml:space="preserve">, </v>
      </c>
    </row>
    <row r="158" spans="1:10" x14ac:dyDescent="0.3">
      <c r="A158" s="26" t="s">
        <v>16</v>
      </c>
      <c r="B158" s="25" t="s">
        <v>395</v>
      </c>
      <c r="C158" s="26" t="s">
        <v>275</v>
      </c>
      <c r="D158" s="130"/>
      <c r="E158" s="130"/>
      <c r="F158" s="132"/>
      <c r="G158" s="131"/>
      <c r="H158" s="130"/>
      <c r="I158" s="25" t="str">
        <f t="shared" si="4"/>
        <v xml:space="preserve"> </v>
      </c>
      <c r="J158" s="25" t="str">
        <f t="shared" si="5"/>
        <v xml:space="preserve">, </v>
      </c>
    </row>
    <row r="159" spans="1:10" x14ac:dyDescent="0.3">
      <c r="A159" s="26" t="str">
        <f>A158</f>
        <v>J</v>
      </c>
      <c r="B159" s="25" t="str">
        <f>A159&amp;"13"</f>
        <v>J13</v>
      </c>
      <c r="C159" s="26" t="s">
        <v>275</v>
      </c>
      <c r="D159" s="130"/>
      <c r="E159" s="130"/>
      <c r="F159" s="132"/>
      <c r="G159" s="131"/>
      <c r="H159" s="130"/>
      <c r="I159" s="25" t="str">
        <f t="shared" si="4"/>
        <v xml:space="preserve"> </v>
      </c>
      <c r="J159" s="25" t="str">
        <f t="shared" si="5"/>
        <v xml:space="preserve">, </v>
      </c>
    </row>
    <row r="160" spans="1:10" x14ac:dyDescent="0.3">
      <c r="A160" s="26" t="str">
        <f>A159</f>
        <v>J</v>
      </c>
      <c r="B160" s="25" t="str">
        <f>A160&amp;"14"</f>
        <v>J14</v>
      </c>
      <c r="C160" s="26" t="s">
        <v>275</v>
      </c>
      <c r="D160" s="130"/>
      <c r="E160" s="130"/>
      <c r="F160" s="132"/>
      <c r="G160" s="131"/>
      <c r="H160" s="130"/>
      <c r="I160" s="25" t="str">
        <f t="shared" si="4"/>
        <v xml:space="preserve"> </v>
      </c>
      <c r="J160" s="25" t="str">
        <f t="shared" si="5"/>
        <v xml:space="preserve">, </v>
      </c>
    </row>
    <row r="161" spans="1:10" x14ac:dyDescent="0.3">
      <c r="A161" s="26" t="str">
        <f>A160</f>
        <v>J</v>
      </c>
      <c r="B161" s="25" t="str">
        <f>A161&amp;"15"</f>
        <v>J15</v>
      </c>
      <c r="C161" s="26" t="s">
        <v>275</v>
      </c>
      <c r="D161" s="130"/>
      <c r="E161" s="130"/>
      <c r="F161" s="132"/>
      <c r="G161" s="131"/>
      <c r="H161" s="130"/>
      <c r="I161" s="25" t="str">
        <f t="shared" si="4"/>
        <v xml:space="preserve"> </v>
      </c>
      <c r="J161" s="25" t="str">
        <f t="shared" si="5"/>
        <v xml:space="preserve">, </v>
      </c>
    </row>
    <row r="162" spans="1:10" x14ac:dyDescent="0.3">
      <c r="A162" s="26" t="str">
        <f>A161</f>
        <v>J</v>
      </c>
      <c r="B162" s="25" t="str">
        <f>A162&amp;"16"</f>
        <v>J16</v>
      </c>
      <c r="C162" s="26" t="s">
        <v>275</v>
      </c>
      <c r="D162" s="130"/>
      <c r="E162" s="130"/>
      <c r="F162" s="132"/>
      <c r="G162" s="131"/>
      <c r="H162" s="130"/>
      <c r="I162" s="25" t="str">
        <f t="shared" si="4"/>
        <v xml:space="preserve"> </v>
      </c>
      <c r="J162" s="25" t="str">
        <f t="shared" si="5"/>
        <v xml:space="preserve">, </v>
      </c>
    </row>
    <row r="163" spans="1:10" x14ac:dyDescent="0.3">
      <c r="A163" s="26" t="s">
        <v>17</v>
      </c>
      <c r="B163" s="25" t="s">
        <v>396</v>
      </c>
      <c r="C163" s="26" t="s">
        <v>32</v>
      </c>
      <c r="D163" s="130"/>
      <c r="E163" s="130"/>
      <c r="F163" s="132"/>
      <c r="G163" s="131"/>
      <c r="H163" s="130"/>
      <c r="I163" s="25" t="str">
        <f t="shared" si="4"/>
        <v xml:space="preserve"> </v>
      </c>
      <c r="J163" s="25" t="str">
        <f t="shared" si="5"/>
        <v xml:space="preserve">, </v>
      </c>
    </row>
    <row r="164" spans="1:10" x14ac:dyDescent="0.3">
      <c r="A164" s="26" t="s">
        <v>17</v>
      </c>
      <c r="B164" s="25" t="s">
        <v>397</v>
      </c>
      <c r="C164" s="26" t="s">
        <v>34</v>
      </c>
      <c r="D164" s="130"/>
      <c r="E164" s="130"/>
      <c r="F164" s="132"/>
      <c r="G164" s="131"/>
      <c r="H164" s="130"/>
      <c r="I164" s="25" t="str">
        <f t="shared" si="4"/>
        <v xml:space="preserve"> </v>
      </c>
      <c r="J164" s="25" t="str">
        <f t="shared" si="5"/>
        <v xml:space="preserve">, </v>
      </c>
    </row>
    <row r="165" spans="1:10" x14ac:dyDescent="0.3">
      <c r="A165" s="26" t="s">
        <v>17</v>
      </c>
      <c r="B165" s="25" t="s">
        <v>398</v>
      </c>
      <c r="C165" s="26" t="s">
        <v>36</v>
      </c>
      <c r="D165" s="130"/>
      <c r="E165" s="130"/>
      <c r="F165" s="132"/>
      <c r="G165" s="131"/>
      <c r="H165" s="130"/>
      <c r="I165" s="25" t="str">
        <f t="shared" si="4"/>
        <v xml:space="preserve"> </v>
      </c>
      <c r="J165" s="25" t="str">
        <f t="shared" si="5"/>
        <v xml:space="preserve">, </v>
      </c>
    </row>
    <row r="166" spans="1:10" x14ac:dyDescent="0.3">
      <c r="A166" s="26" t="s">
        <v>17</v>
      </c>
      <c r="B166" s="25" t="s">
        <v>399</v>
      </c>
      <c r="C166" s="26" t="s">
        <v>38</v>
      </c>
      <c r="D166" s="130"/>
      <c r="E166" s="130"/>
      <c r="F166" s="132"/>
      <c r="G166" s="131"/>
      <c r="H166" s="130"/>
      <c r="I166" s="25" t="str">
        <f t="shared" si="4"/>
        <v xml:space="preserve"> </v>
      </c>
      <c r="J166" s="25" t="str">
        <f t="shared" si="5"/>
        <v xml:space="preserve">, </v>
      </c>
    </row>
    <row r="167" spans="1:10" x14ac:dyDescent="0.3">
      <c r="A167" s="26" t="s">
        <v>17</v>
      </c>
      <c r="B167" s="25" t="s">
        <v>400</v>
      </c>
      <c r="C167" s="26" t="s">
        <v>40</v>
      </c>
      <c r="D167" s="130"/>
      <c r="E167" s="130"/>
      <c r="F167" s="132"/>
      <c r="G167" s="131"/>
      <c r="H167" s="130"/>
      <c r="I167" s="25" t="str">
        <f t="shared" si="4"/>
        <v xml:space="preserve"> </v>
      </c>
      <c r="J167" s="25" t="str">
        <f t="shared" si="5"/>
        <v xml:space="preserve">, </v>
      </c>
    </row>
    <row r="168" spans="1:10" x14ac:dyDescent="0.3">
      <c r="A168" s="26" t="s">
        <v>17</v>
      </c>
      <c r="B168" s="25" t="s">
        <v>401</v>
      </c>
      <c r="C168" s="26" t="s">
        <v>42</v>
      </c>
      <c r="D168" s="130"/>
      <c r="E168" s="130"/>
      <c r="F168" s="132"/>
      <c r="G168" s="131"/>
      <c r="H168" s="130"/>
      <c r="I168" s="25" t="str">
        <f t="shared" si="4"/>
        <v xml:space="preserve"> </v>
      </c>
      <c r="J168" s="25" t="str">
        <f t="shared" si="5"/>
        <v xml:space="preserve">, </v>
      </c>
    </row>
    <row r="169" spans="1:10" x14ac:dyDescent="0.3">
      <c r="A169" s="26" t="s">
        <v>17</v>
      </c>
      <c r="B169" s="25" t="s">
        <v>402</v>
      </c>
      <c r="C169" s="26" t="s">
        <v>44</v>
      </c>
      <c r="D169" s="130"/>
      <c r="E169" s="130"/>
      <c r="F169" s="132"/>
      <c r="G169" s="131"/>
      <c r="H169" s="130"/>
      <c r="I169" s="25" t="str">
        <f t="shared" si="4"/>
        <v xml:space="preserve"> </v>
      </c>
      <c r="J169" s="25" t="str">
        <f t="shared" si="5"/>
        <v xml:space="preserve">, </v>
      </c>
    </row>
    <row r="170" spans="1:10" x14ac:dyDescent="0.3">
      <c r="A170" s="26" t="s">
        <v>17</v>
      </c>
      <c r="B170" s="25" t="s">
        <v>403</v>
      </c>
      <c r="C170" s="26" t="s">
        <v>46</v>
      </c>
      <c r="D170" s="130"/>
      <c r="E170" s="130"/>
      <c r="F170" s="132"/>
      <c r="G170" s="131"/>
      <c r="H170" s="130"/>
      <c r="I170" s="25" t="str">
        <f t="shared" si="4"/>
        <v xml:space="preserve"> </v>
      </c>
      <c r="J170" s="25" t="str">
        <f t="shared" si="5"/>
        <v xml:space="preserve">, </v>
      </c>
    </row>
    <row r="171" spans="1:10" x14ac:dyDescent="0.3">
      <c r="A171" s="26" t="s">
        <v>17</v>
      </c>
      <c r="B171" s="25" t="s">
        <v>404</v>
      </c>
      <c r="C171" s="26" t="s">
        <v>48</v>
      </c>
      <c r="D171" s="130"/>
      <c r="E171" s="130"/>
      <c r="F171" s="132"/>
      <c r="G171" s="131"/>
      <c r="H171" s="130"/>
      <c r="I171" s="25" t="str">
        <f t="shared" si="4"/>
        <v xml:space="preserve"> </v>
      </c>
      <c r="J171" s="25" t="str">
        <f t="shared" si="5"/>
        <v xml:space="preserve">, </v>
      </c>
    </row>
    <row r="172" spans="1:10" x14ac:dyDescent="0.3">
      <c r="A172" s="26" t="s">
        <v>17</v>
      </c>
      <c r="B172" s="25" t="s">
        <v>405</v>
      </c>
      <c r="C172" s="26" t="s">
        <v>50</v>
      </c>
      <c r="D172" s="130"/>
      <c r="E172" s="130"/>
      <c r="F172" s="132"/>
      <c r="G172" s="131"/>
      <c r="H172" s="130"/>
      <c r="I172" s="25" t="str">
        <f t="shared" si="4"/>
        <v xml:space="preserve"> </v>
      </c>
      <c r="J172" s="25" t="str">
        <f t="shared" si="5"/>
        <v xml:space="preserve">, </v>
      </c>
    </row>
    <row r="173" spans="1:10" x14ac:dyDescent="0.3">
      <c r="A173" s="26" t="s">
        <v>17</v>
      </c>
      <c r="B173" s="25" t="s">
        <v>406</v>
      </c>
      <c r="C173" s="26" t="s">
        <v>275</v>
      </c>
      <c r="D173" s="130"/>
      <c r="E173" s="130"/>
      <c r="F173" s="132"/>
      <c r="G173" s="131"/>
      <c r="H173" s="130"/>
      <c r="I173" s="25" t="str">
        <f t="shared" si="4"/>
        <v xml:space="preserve"> </v>
      </c>
      <c r="J173" s="25" t="str">
        <f t="shared" si="5"/>
        <v xml:space="preserve">, </v>
      </c>
    </row>
    <row r="174" spans="1:10" x14ac:dyDescent="0.3">
      <c r="A174" s="26" t="s">
        <v>17</v>
      </c>
      <c r="B174" s="25" t="s">
        <v>407</v>
      </c>
      <c r="C174" s="26" t="s">
        <v>275</v>
      </c>
      <c r="D174" s="130"/>
      <c r="E174" s="130"/>
      <c r="F174" s="132"/>
      <c r="G174" s="131"/>
      <c r="H174" s="130"/>
      <c r="I174" s="25" t="str">
        <f t="shared" si="4"/>
        <v xml:space="preserve"> </v>
      </c>
      <c r="J174" s="25" t="str">
        <f t="shared" si="5"/>
        <v xml:space="preserve">, </v>
      </c>
    </row>
    <row r="175" spans="1:10" x14ac:dyDescent="0.3">
      <c r="A175" s="26" t="str">
        <f>A174</f>
        <v>K</v>
      </c>
      <c r="B175" s="25" t="str">
        <f>A175&amp;"13"</f>
        <v>K13</v>
      </c>
      <c r="C175" s="26" t="s">
        <v>275</v>
      </c>
      <c r="D175" s="130"/>
      <c r="E175" s="130"/>
      <c r="F175" s="132"/>
      <c r="G175" s="131"/>
      <c r="H175" s="130"/>
      <c r="I175" s="25" t="str">
        <f t="shared" si="4"/>
        <v xml:space="preserve"> </v>
      </c>
      <c r="J175" s="25" t="str">
        <f t="shared" si="5"/>
        <v xml:space="preserve">, </v>
      </c>
    </row>
    <row r="176" spans="1:10" x14ac:dyDescent="0.3">
      <c r="A176" s="26" t="str">
        <f>A175</f>
        <v>K</v>
      </c>
      <c r="B176" s="25" t="str">
        <f>A176&amp;"14"</f>
        <v>K14</v>
      </c>
      <c r="C176" s="26" t="s">
        <v>275</v>
      </c>
      <c r="D176" s="130"/>
      <c r="E176" s="130"/>
      <c r="F176" s="132"/>
      <c r="G176" s="131"/>
      <c r="H176" s="130"/>
      <c r="I176" s="25" t="str">
        <f t="shared" si="4"/>
        <v xml:space="preserve"> </v>
      </c>
      <c r="J176" s="25" t="str">
        <f t="shared" si="5"/>
        <v xml:space="preserve">, </v>
      </c>
    </row>
    <row r="177" spans="1:10" x14ac:dyDescent="0.3">
      <c r="A177" s="26" t="str">
        <f>A176</f>
        <v>K</v>
      </c>
      <c r="B177" s="25" t="str">
        <f>A177&amp;"15"</f>
        <v>K15</v>
      </c>
      <c r="C177" s="26" t="s">
        <v>275</v>
      </c>
      <c r="D177" s="130"/>
      <c r="E177" s="130"/>
      <c r="F177" s="132"/>
      <c r="G177" s="131"/>
      <c r="H177" s="130"/>
      <c r="I177" s="25" t="str">
        <f t="shared" si="4"/>
        <v xml:space="preserve"> </v>
      </c>
      <c r="J177" s="25" t="str">
        <f t="shared" si="5"/>
        <v xml:space="preserve">, </v>
      </c>
    </row>
    <row r="178" spans="1:10" x14ac:dyDescent="0.3">
      <c r="A178" s="26" t="str">
        <f>A177</f>
        <v>K</v>
      </c>
      <c r="B178" s="25" t="str">
        <f>A178&amp;"16"</f>
        <v>K16</v>
      </c>
      <c r="C178" s="26" t="s">
        <v>275</v>
      </c>
      <c r="D178" s="130"/>
      <c r="E178" s="130"/>
      <c r="F178" s="132"/>
      <c r="G178" s="131"/>
      <c r="H178" s="130"/>
      <c r="I178" s="25" t="str">
        <f t="shared" si="4"/>
        <v xml:space="preserve"> </v>
      </c>
      <c r="J178" s="25" t="str">
        <f t="shared" si="5"/>
        <v xml:space="preserve">, </v>
      </c>
    </row>
    <row r="179" spans="1:10" x14ac:dyDescent="0.3">
      <c r="A179" s="26" t="s">
        <v>18</v>
      </c>
      <c r="B179" s="25" t="s">
        <v>408</v>
      </c>
      <c r="C179" s="26" t="s">
        <v>32</v>
      </c>
      <c r="D179" s="130"/>
      <c r="E179" s="130"/>
      <c r="F179" s="132"/>
      <c r="G179" s="131"/>
      <c r="H179" s="130"/>
      <c r="I179" s="25" t="str">
        <f t="shared" si="4"/>
        <v xml:space="preserve"> </v>
      </c>
      <c r="J179" s="25" t="str">
        <f t="shared" si="5"/>
        <v xml:space="preserve">, </v>
      </c>
    </row>
    <row r="180" spans="1:10" x14ac:dyDescent="0.3">
      <c r="A180" s="26" t="s">
        <v>18</v>
      </c>
      <c r="B180" s="25" t="s">
        <v>409</v>
      </c>
      <c r="C180" s="26" t="s">
        <v>34</v>
      </c>
      <c r="D180" s="130"/>
      <c r="E180" s="130"/>
      <c r="F180" s="132"/>
      <c r="G180" s="131"/>
      <c r="H180" s="130"/>
      <c r="I180" s="25" t="str">
        <f t="shared" si="4"/>
        <v xml:space="preserve"> </v>
      </c>
      <c r="J180" s="25" t="str">
        <f t="shared" si="5"/>
        <v xml:space="preserve">, </v>
      </c>
    </row>
    <row r="181" spans="1:10" x14ac:dyDescent="0.3">
      <c r="A181" s="26" t="s">
        <v>18</v>
      </c>
      <c r="B181" s="25" t="s">
        <v>410</v>
      </c>
      <c r="C181" s="26" t="s">
        <v>36</v>
      </c>
      <c r="D181" s="130"/>
      <c r="E181" s="130"/>
      <c r="F181" s="132"/>
      <c r="G181" s="131"/>
      <c r="H181" s="130"/>
      <c r="I181" s="25" t="str">
        <f t="shared" si="4"/>
        <v xml:space="preserve"> </v>
      </c>
      <c r="J181" s="25" t="str">
        <f t="shared" si="5"/>
        <v xml:space="preserve">, </v>
      </c>
    </row>
    <row r="182" spans="1:10" x14ac:dyDescent="0.3">
      <c r="A182" s="26" t="s">
        <v>18</v>
      </c>
      <c r="B182" s="25" t="s">
        <v>411</v>
      </c>
      <c r="C182" s="26" t="s">
        <v>38</v>
      </c>
      <c r="D182" s="130"/>
      <c r="E182" s="130"/>
      <c r="F182" s="132"/>
      <c r="G182" s="131"/>
      <c r="H182" s="130"/>
      <c r="I182" s="25" t="str">
        <f t="shared" si="4"/>
        <v xml:space="preserve"> </v>
      </c>
      <c r="J182" s="25" t="str">
        <f t="shared" si="5"/>
        <v xml:space="preserve">, </v>
      </c>
    </row>
    <row r="183" spans="1:10" x14ac:dyDescent="0.3">
      <c r="A183" s="26" t="s">
        <v>18</v>
      </c>
      <c r="B183" s="25" t="s">
        <v>412</v>
      </c>
      <c r="C183" s="26" t="s">
        <v>40</v>
      </c>
      <c r="D183" s="130"/>
      <c r="E183" s="130"/>
      <c r="F183" s="132"/>
      <c r="G183" s="131"/>
      <c r="H183" s="130"/>
      <c r="I183" s="25" t="str">
        <f t="shared" si="4"/>
        <v xml:space="preserve"> </v>
      </c>
      <c r="J183" s="25" t="str">
        <f t="shared" si="5"/>
        <v xml:space="preserve">, </v>
      </c>
    </row>
    <row r="184" spans="1:10" x14ac:dyDescent="0.3">
      <c r="A184" s="26" t="s">
        <v>18</v>
      </c>
      <c r="B184" s="25" t="s">
        <v>413</v>
      </c>
      <c r="C184" s="26" t="s">
        <v>42</v>
      </c>
      <c r="D184" s="130"/>
      <c r="E184" s="130"/>
      <c r="F184" s="132"/>
      <c r="G184" s="131"/>
      <c r="H184" s="130"/>
      <c r="I184" s="25" t="str">
        <f t="shared" si="4"/>
        <v xml:space="preserve"> </v>
      </c>
      <c r="J184" s="25" t="str">
        <f t="shared" si="5"/>
        <v xml:space="preserve">, </v>
      </c>
    </row>
    <row r="185" spans="1:10" x14ac:dyDescent="0.3">
      <c r="A185" s="26" t="s">
        <v>18</v>
      </c>
      <c r="B185" s="25" t="s">
        <v>414</v>
      </c>
      <c r="C185" s="26" t="s">
        <v>44</v>
      </c>
      <c r="D185" s="130"/>
      <c r="E185" s="130"/>
      <c r="F185" s="132"/>
      <c r="G185" s="131"/>
      <c r="H185" s="130"/>
      <c r="I185" s="25" t="str">
        <f t="shared" si="4"/>
        <v xml:space="preserve"> </v>
      </c>
      <c r="J185" s="25" t="str">
        <f t="shared" si="5"/>
        <v xml:space="preserve">, </v>
      </c>
    </row>
    <row r="186" spans="1:10" x14ac:dyDescent="0.3">
      <c r="A186" s="26" t="s">
        <v>18</v>
      </c>
      <c r="B186" s="25" t="s">
        <v>415</v>
      </c>
      <c r="C186" s="26" t="s">
        <v>46</v>
      </c>
      <c r="D186" s="130"/>
      <c r="E186" s="130"/>
      <c r="F186" s="132"/>
      <c r="G186" s="131"/>
      <c r="H186" s="130"/>
      <c r="I186" s="25" t="str">
        <f t="shared" si="4"/>
        <v xml:space="preserve"> </v>
      </c>
      <c r="J186" s="25" t="str">
        <f t="shared" si="5"/>
        <v xml:space="preserve">, </v>
      </c>
    </row>
    <row r="187" spans="1:10" x14ac:dyDescent="0.3">
      <c r="A187" s="26" t="s">
        <v>18</v>
      </c>
      <c r="B187" s="25" t="s">
        <v>416</v>
      </c>
      <c r="C187" s="26" t="s">
        <v>48</v>
      </c>
      <c r="D187" s="130"/>
      <c r="E187" s="130"/>
      <c r="F187" s="132"/>
      <c r="G187" s="131"/>
      <c r="H187" s="130"/>
      <c r="I187" s="25" t="str">
        <f t="shared" si="4"/>
        <v xml:space="preserve"> </v>
      </c>
      <c r="J187" s="25" t="str">
        <f t="shared" si="5"/>
        <v xml:space="preserve">, </v>
      </c>
    </row>
    <row r="188" spans="1:10" x14ac:dyDescent="0.3">
      <c r="A188" s="26" t="s">
        <v>18</v>
      </c>
      <c r="B188" s="25" t="s">
        <v>417</v>
      </c>
      <c r="C188" s="26" t="s">
        <v>50</v>
      </c>
      <c r="D188" s="130"/>
      <c r="E188" s="130"/>
      <c r="F188" s="132"/>
      <c r="G188" s="131"/>
      <c r="H188" s="130"/>
      <c r="I188" s="25" t="str">
        <f t="shared" si="4"/>
        <v xml:space="preserve"> </v>
      </c>
      <c r="J188" s="25" t="str">
        <f t="shared" si="5"/>
        <v xml:space="preserve">, </v>
      </c>
    </row>
    <row r="189" spans="1:10" x14ac:dyDescent="0.3">
      <c r="A189" s="26" t="s">
        <v>18</v>
      </c>
      <c r="B189" s="25" t="s">
        <v>418</v>
      </c>
      <c r="C189" s="26" t="s">
        <v>275</v>
      </c>
      <c r="D189" s="130"/>
      <c r="E189" s="130"/>
      <c r="F189" s="132"/>
      <c r="G189" s="131"/>
      <c r="H189" s="130"/>
      <c r="I189" s="25" t="str">
        <f t="shared" si="4"/>
        <v xml:space="preserve"> </v>
      </c>
      <c r="J189" s="25" t="str">
        <f t="shared" si="5"/>
        <v xml:space="preserve">, </v>
      </c>
    </row>
    <row r="190" spans="1:10" x14ac:dyDescent="0.3">
      <c r="A190" s="26" t="s">
        <v>18</v>
      </c>
      <c r="B190" s="25" t="s">
        <v>419</v>
      </c>
      <c r="C190" s="26" t="s">
        <v>275</v>
      </c>
      <c r="D190" s="130"/>
      <c r="E190" s="130"/>
      <c r="F190" s="132"/>
      <c r="G190" s="131"/>
      <c r="H190" s="130"/>
      <c r="I190" s="25" t="str">
        <f t="shared" si="4"/>
        <v xml:space="preserve"> </v>
      </c>
      <c r="J190" s="25" t="str">
        <f t="shared" si="5"/>
        <v xml:space="preserve">, </v>
      </c>
    </row>
    <row r="191" spans="1:10" x14ac:dyDescent="0.3">
      <c r="A191" s="26" t="str">
        <f>A190</f>
        <v>L</v>
      </c>
      <c r="B191" s="25" t="str">
        <f>A191&amp;"13"</f>
        <v>L13</v>
      </c>
      <c r="C191" s="26" t="s">
        <v>275</v>
      </c>
      <c r="D191" s="130"/>
      <c r="E191" s="130"/>
      <c r="F191" s="132"/>
      <c r="G191" s="131"/>
      <c r="H191" s="130"/>
      <c r="I191" s="25" t="str">
        <f t="shared" si="4"/>
        <v xml:space="preserve"> </v>
      </c>
      <c r="J191" s="25" t="str">
        <f t="shared" si="5"/>
        <v xml:space="preserve">, </v>
      </c>
    </row>
    <row r="192" spans="1:10" x14ac:dyDescent="0.3">
      <c r="A192" s="26" t="str">
        <f>A191</f>
        <v>L</v>
      </c>
      <c r="B192" s="25" t="str">
        <f>A192&amp;"14"</f>
        <v>L14</v>
      </c>
      <c r="C192" s="26" t="s">
        <v>275</v>
      </c>
      <c r="D192" s="130"/>
      <c r="E192" s="130"/>
      <c r="F192" s="132"/>
      <c r="G192" s="131"/>
      <c r="H192" s="130"/>
      <c r="I192" s="25" t="str">
        <f t="shared" si="4"/>
        <v xml:space="preserve"> </v>
      </c>
      <c r="J192" s="25" t="str">
        <f t="shared" si="5"/>
        <v xml:space="preserve">, </v>
      </c>
    </row>
    <row r="193" spans="1:10" x14ac:dyDescent="0.3">
      <c r="A193" s="26" t="str">
        <f>A192</f>
        <v>L</v>
      </c>
      <c r="B193" s="25" t="str">
        <f>A193&amp;"15"</f>
        <v>L15</v>
      </c>
      <c r="C193" s="26" t="s">
        <v>275</v>
      </c>
      <c r="D193" s="130"/>
      <c r="E193" s="130"/>
      <c r="F193" s="132"/>
      <c r="G193" s="131"/>
      <c r="H193" s="130"/>
      <c r="I193" s="25" t="str">
        <f t="shared" si="4"/>
        <v xml:space="preserve"> </v>
      </c>
      <c r="J193" s="25" t="str">
        <f t="shared" si="5"/>
        <v xml:space="preserve">, </v>
      </c>
    </row>
    <row r="194" spans="1:10" x14ac:dyDescent="0.3">
      <c r="A194" s="26" t="str">
        <f>A193</f>
        <v>L</v>
      </c>
      <c r="B194" s="25" t="str">
        <f>A194&amp;"16"</f>
        <v>L16</v>
      </c>
      <c r="C194" s="26" t="s">
        <v>275</v>
      </c>
      <c r="D194" s="130"/>
      <c r="E194" s="130"/>
      <c r="F194" s="132"/>
      <c r="G194" s="131"/>
      <c r="H194" s="130"/>
      <c r="I194" s="25" t="str">
        <f t="shared" si="4"/>
        <v xml:space="preserve"> </v>
      </c>
      <c r="J194" s="25" t="str">
        <f t="shared" si="5"/>
        <v xml:space="preserve">, </v>
      </c>
    </row>
    <row r="195" spans="1:10" x14ac:dyDescent="0.3">
      <c r="A195" s="26" t="s">
        <v>19</v>
      </c>
      <c r="B195" s="25" t="s">
        <v>420</v>
      </c>
      <c r="C195" s="26" t="s">
        <v>32</v>
      </c>
      <c r="D195" s="130"/>
      <c r="E195" s="130"/>
      <c r="F195" s="132"/>
      <c r="G195" s="131"/>
      <c r="H195" s="130"/>
      <c r="I195" s="25" t="str">
        <f t="shared" si="4"/>
        <v xml:space="preserve"> </v>
      </c>
      <c r="J195" s="25" t="str">
        <f t="shared" si="5"/>
        <v xml:space="preserve">, </v>
      </c>
    </row>
    <row r="196" spans="1:10" x14ac:dyDescent="0.3">
      <c r="A196" s="26" t="s">
        <v>19</v>
      </c>
      <c r="B196" s="25" t="s">
        <v>421</v>
      </c>
      <c r="C196" s="26" t="s">
        <v>34</v>
      </c>
      <c r="D196" s="130"/>
      <c r="E196" s="130"/>
      <c r="F196" s="132"/>
      <c r="G196" s="131"/>
      <c r="H196" s="130"/>
      <c r="I196" s="25" t="str">
        <f t="shared" ref="I196:I259" si="6">D196&amp;" "&amp;E196</f>
        <v xml:space="preserve"> </v>
      </c>
      <c r="J196" s="25" t="str">
        <f t="shared" ref="J196:J259" si="7">E196&amp;", "&amp;D196</f>
        <v xml:space="preserve">, </v>
      </c>
    </row>
    <row r="197" spans="1:10" x14ac:dyDescent="0.3">
      <c r="A197" s="26" t="s">
        <v>19</v>
      </c>
      <c r="B197" s="25" t="s">
        <v>422</v>
      </c>
      <c r="C197" s="26" t="s">
        <v>36</v>
      </c>
      <c r="D197" s="130"/>
      <c r="E197" s="130"/>
      <c r="F197" s="132"/>
      <c r="G197" s="131"/>
      <c r="H197" s="130"/>
      <c r="I197" s="25" t="str">
        <f t="shared" si="6"/>
        <v xml:space="preserve"> </v>
      </c>
      <c r="J197" s="25" t="str">
        <f t="shared" si="7"/>
        <v xml:space="preserve">, </v>
      </c>
    </row>
    <row r="198" spans="1:10" x14ac:dyDescent="0.3">
      <c r="A198" s="26" t="s">
        <v>19</v>
      </c>
      <c r="B198" s="25" t="s">
        <v>423</v>
      </c>
      <c r="C198" s="26" t="s">
        <v>38</v>
      </c>
      <c r="D198" s="130"/>
      <c r="E198" s="130"/>
      <c r="F198" s="132"/>
      <c r="G198" s="131"/>
      <c r="H198" s="130"/>
      <c r="I198" s="25" t="str">
        <f t="shared" si="6"/>
        <v xml:space="preserve"> </v>
      </c>
      <c r="J198" s="25" t="str">
        <f t="shared" si="7"/>
        <v xml:space="preserve">, </v>
      </c>
    </row>
    <row r="199" spans="1:10" x14ac:dyDescent="0.3">
      <c r="A199" s="26" t="s">
        <v>19</v>
      </c>
      <c r="B199" s="25" t="s">
        <v>424</v>
      </c>
      <c r="C199" s="26" t="s">
        <v>40</v>
      </c>
      <c r="D199" s="130"/>
      <c r="E199" s="130"/>
      <c r="F199" s="132"/>
      <c r="G199" s="131"/>
      <c r="H199" s="130"/>
      <c r="I199" s="25" t="str">
        <f t="shared" si="6"/>
        <v xml:space="preserve"> </v>
      </c>
      <c r="J199" s="25" t="str">
        <f t="shared" si="7"/>
        <v xml:space="preserve">, </v>
      </c>
    </row>
    <row r="200" spans="1:10" x14ac:dyDescent="0.3">
      <c r="A200" s="26" t="s">
        <v>19</v>
      </c>
      <c r="B200" s="25" t="s">
        <v>425</v>
      </c>
      <c r="C200" s="26" t="s">
        <v>42</v>
      </c>
      <c r="D200" s="130"/>
      <c r="E200" s="130"/>
      <c r="F200" s="132"/>
      <c r="G200" s="131"/>
      <c r="H200" s="130"/>
      <c r="I200" s="25" t="str">
        <f t="shared" si="6"/>
        <v xml:space="preserve"> </v>
      </c>
      <c r="J200" s="25" t="str">
        <f t="shared" si="7"/>
        <v xml:space="preserve">, </v>
      </c>
    </row>
    <row r="201" spans="1:10" x14ac:dyDescent="0.3">
      <c r="A201" s="26" t="s">
        <v>19</v>
      </c>
      <c r="B201" s="25" t="s">
        <v>426</v>
      </c>
      <c r="C201" s="26" t="s">
        <v>44</v>
      </c>
      <c r="D201" s="130"/>
      <c r="E201" s="130"/>
      <c r="F201" s="132"/>
      <c r="G201" s="131"/>
      <c r="H201" s="130"/>
      <c r="I201" s="25" t="str">
        <f t="shared" si="6"/>
        <v xml:space="preserve"> </v>
      </c>
      <c r="J201" s="25" t="str">
        <f t="shared" si="7"/>
        <v xml:space="preserve">, </v>
      </c>
    </row>
    <row r="202" spans="1:10" x14ac:dyDescent="0.3">
      <c r="A202" s="26" t="s">
        <v>19</v>
      </c>
      <c r="B202" s="25" t="s">
        <v>427</v>
      </c>
      <c r="C202" s="26" t="s">
        <v>46</v>
      </c>
      <c r="D202" s="130"/>
      <c r="E202" s="130"/>
      <c r="F202" s="132"/>
      <c r="G202" s="131"/>
      <c r="H202" s="130"/>
      <c r="I202" s="25" t="str">
        <f t="shared" si="6"/>
        <v xml:space="preserve"> </v>
      </c>
      <c r="J202" s="25" t="str">
        <f t="shared" si="7"/>
        <v xml:space="preserve">, </v>
      </c>
    </row>
    <row r="203" spans="1:10" x14ac:dyDescent="0.3">
      <c r="A203" s="26" t="s">
        <v>19</v>
      </c>
      <c r="B203" s="25" t="s">
        <v>428</v>
      </c>
      <c r="C203" s="26" t="s">
        <v>48</v>
      </c>
      <c r="D203" s="130"/>
      <c r="E203" s="130"/>
      <c r="F203" s="132"/>
      <c r="G203" s="131"/>
      <c r="H203" s="130"/>
      <c r="I203" s="25" t="str">
        <f t="shared" si="6"/>
        <v xml:space="preserve"> </v>
      </c>
      <c r="J203" s="25" t="str">
        <f t="shared" si="7"/>
        <v xml:space="preserve">, </v>
      </c>
    </row>
    <row r="204" spans="1:10" x14ac:dyDescent="0.3">
      <c r="A204" s="26" t="s">
        <v>19</v>
      </c>
      <c r="B204" s="25" t="s">
        <v>429</v>
      </c>
      <c r="C204" s="26" t="s">
        <v>50</v>
      </c>
      <c r="D204" s="130"/>
      <c r="E204" s="130"/>
      <c r="F204" s="132"/>
      <c r="G204" s="131"/>
      <c r="H204" s="130"/>
      <c r="I204" s="25" t="str">
        <f t="shared" si="6"/>
        <v xml:space="preserve"> </v>
      </c>
      <c r="J204" s="25" t="str">
        <f t="shared" si="7"/>
        <v xml:space="preserve">, </v>
      </c>
    </row>
    <row r="205" spans="1:10" x14ac:dyDescent="0.3">
      <c r="A205" s="26" t="s">
        <v>19</v>
      </c>
      <c r="B205" s="25" t="s">
        <v>430</v>
      </c>
      <c r="C205" s="26" t="s">
        <v>275</v>
      </c>
      <c r="D205" s="130"/>
      <c r="E205" s="130"/>
      <c r="F205" s="132"/>
      <c r="G205" s="131"/>
      <c r="H205" s="130"/>
      <c r="I205" s="25" t="str">
        <f t="shared" si="6"/>
        <v xml:space="preserve"> </v>
      </c>
      <c r="J205" s="25" t="str">
        <f t="shared" si="7"/>
        <v xml:space="preserve">, </v>
      </c>
    </row>
    <row r="206" spans="1:10" x14ac:dyDescent="0.3">
      <c r="A206" s="26" t="s">
        <v>19</v>
      </c>
      <c r="B206" s="25" t="s">
        <v>431</v>
      </c>
      <c r="C206" s="26" t="s">
        <v>275</v>
      </c>
      <c r="D206" s="130"/>
      <c r="E206" s="130"/>
      <c r="F206" s="132"/>
      <c r="G206" s="131"/>
      <c r="H206" s="130"/>
      <c r="I206" s="25" t="str">
        <f t="shared" si="6"/>
        <v xml:space="preserve"> </v>
      </c>
      <c r="J206" s="25" t="str">
        <f t="shared" si="7"/>
        <v xml:space="preserve">, </v>
      </c>
    </row>
    <row r="207" spans="1:10" x14ac:dyDescent="0.3">
      <c r="A207" s="26" t="str">
        <f>A206</f>
        <v>M</v>
      </c>
      <c r="B207" s="25" t="str">
        <f>A207&amp;"13"</f>
        <v>M13</v>
      </c>
      <c r="C207" s="26" t="s">
        <v>275</v>
      </c>
      <c r="D207" s="130"/>
      <c r="E207" s="130"/>
      <c r="F207" s="132"/>
      <c r="G207" s="131"/>
      <c r="H207" s="130"/>
      <c r="I207" s="25" t="str">
        <f t="shared" si="6"/>
        <v xml:space="preserve"> </v>
      </c>
      <c r="J207" s="25" t="str">
        <f t="shared" si="7"/>
        <v xml:space="preserve">, </v>
      </c>
    </row>
    <row r="208" spans="1:10" x14ac:dyDescent="0.3">
      <c r="A208" s="26" t="str">
        <f>A207</f>
        <v>M</v>
      </c>
      <c r="B208" s="25" t="str">
        <f>A208&amp;"14"</f>
        <v>M14</v>
      </c>
      <c r="C208" s="26" t="s">
        <v>275</v>
      </c>
      <c r="D208" s="130"/>
      <c r="E208" s="130"/>
      <c r="F208" s="132"/>
      <c r="G208" s="131"/>
      <c r="H208" s="130"/>
      <c r="I208" s="25" t="str">
        <f t="shared" si="6"/>
        <v xml:space="preserve"> </v>
      </c>
      <c r="J208" s="25" t="str">
        <f t="shared" si="7"/>
        <v xml:space="preserve">, </v>
      </c>
    </row>
    <row r="209" spans="1:10" x14ac:dyDescent="0.3">
      <c r="A209" s="26" t="str">
        <f>A208</f>
        <v>M</v>
      </c>
      <c r="B209" s="25" t="str">
        <f>A209&amp;"15"</f>
        <v>M15</v>
      </c>
      <c r="C209" s="26" t="s">
        <v>275</v>
      </c>
      <c r="D209" s="130"/>
      <c r="E209" s="130"/>
      <c r="F209" s="132"/>
      <c r="G209" s="131"/>
      <c r="H209" s="130"/>
      <c r="I209" s="25" t="str">
        <f t="shared" si="6"/>
        <v xml:space="preserve"> </v>
      </c>
      <c r="J209" s="25" t="str">
        <f t="shared" si="7"/>
        <v xml:space="preserve">, </v>
      </c>
    </row>
    <row r="210" spans="1:10" x14ac:dyDescent="0.3">
      <c r="A210" s="26" t="str">
        <f>A209</f>
        <v>M</v>
      </c>
      <c r="B210" s="25" t="str">
        <f>A210&amp;"16"</f>
        <v>M16</v>
      </c>
      <c r="C210" s="26" t="s">
        <v>275</v>
      </c>
      <c r="D210" s="130"/>
      <c r="E210" s="130"/>
      <c r="F210" s="132"/>
      <c r="G210" s="131"/>
      <c r="H210" s="130"/>
      <c r="I210" s="25" t="str">
        <f t="shared" si="6"/>
        <v xml:space="preserve"> </v>
      </c>
      <c r="J210" s="25" t="str">
        <f t="shared" si="7"/>
        <v xml:space="preserve">, </v>
      </c>
    </row>
    <row r="211" spans="1:10" x14ac:dyDescent="0.3">
      <c r="A211" s="26" t="s">
        <v>20</v>
      </c>
      <c r="B211" s="25" t="s">
        <v>432</v>
      </c>
      <c r="C211" s="26" t="s">
        <v>32</v>
      </c>
      <c r="D211" s="130"/>
      <c r="E211" s="130"/>
      <c r="F211" s="132"/>
      <c r="G211" s="131"/>
      <c r="H211" s="130"/>
      <c r="I211" s="25" t="str">
        <f t="shared" si="6"/>
        <v xml:space="preserve"> </v>
      </c>
      <c r="J211" s="25" t="str">
        <f t="shared" si="7"/>
        <v xml:space="preserve">, </v>
      </c>
    </row>
    <row r="212" spans="1:10" x14ac:dyDescent="0.3">
      <c r="A212" s="26" t="s">
        <v>20</v>
      </c>
      <c r="B212" s="25" t="s">
        <v>433</v>
      </c>
      <c r="C212" s="26" t="s">
        <v>34</v>
      </c>
      <c r="D212" s="130"/>
      <c r="E212" s="130"/>
      <c r="F212" s="132"/>
      <c r="G212" s="131"/>
      <c r="H212" s="130"/>
      <c r="I212" s="25" t="str">
        <f t="shared" si="6"/>
        <v xml:space="preserve"> </v>
      </c>
      <c r="J212" s="25" t="str">
        <f t="shared" si="7"/>
        <v xml:space="preserve">, </v>
      </c>
    </row>
    <row r="213" spans="1:10" x14ac:dyDescent="0.3">
      <c r="A213" s="26" t="s">
        <v>20</v>
      </c>
      <c r="B213" s="25" t="s">
        <v>434</v>
      </c>
      <c r="C213" s="26" t="s">
        <v>36</v>
      </c>
      <c r="D213" s="130"/>
      <c r="E213" s="130"/>
      <c r="F213" s="132"/>
      <c r="G213" s="131"/>
      <c r="H213" s="130"/>
      <c r="I213" s="25" t="str">
        <f t="shared" si="6"/>
        <v xml:space="preserve"> </v>
      </c>
      <c r="J213" s="25" t="str">
        <f t="shared" si="7"/>
        <v xml:space="preserve">, </v>
      </c>
    </row>
    <row r="214" spans="1:10" x14ac:dyDescent="0.3">
      <c r="A214" s="26" t="s">
        <v>20</v>
      </c>
      <c r="B214" s="25" t="s">
        <v>435</v>
      </c>
      <c r="C214" s="26" t="s">
        <v>38</v>
      </c>
      <c r="D214" s="130"/>
      <c r="E214" s="130"/>
      <c r="F214" s="132"/>
      <c r="G214" s="131"/>
      <c r="H214" s="130"/>
      <c r="I214" s="25" t="str">
        <f t="shared" si="6"/>
        <v xml:space="preserve"> </v>
      </c>
      <c r="J214" s="25" t="str">
        <f t="shared" si="7"/>
        <v xml:space="preserve">, </v>
      </c>
    </row>
    <row r="215" spans="1:10" x14ac:dyDescent="0.3">
      <c r="A215" s="26" t="s">
        <v>20</v>
      </c>
      <c r="B215" s="25" t="s">
        <v>436</v>
      </c>
      <c r="C215" s="26" t="s">
        <v>40</v>
      </c>
      <c r="D215" s="130"/>
      <c r="E215" s="130"/>
      <c r="F215" s="132"/>
      <c r="G215" s="131"/>
      <c r="H215" s="130"/>
      <c r="I215" s="25" t="str">
        <f t="shared" si="6"/>
        <v xml:space="preserve"> </v>
      </c>
      <c r="J215" s="25" t="str">
        <f t="shared" si="7"/>
        <v xml:space="preserve">, </v>
      </c>
    </row>
    <row r="216" spans="1:10" x14ac:dyDescent="0.3">
      <c r="A216" s="26" t="s">
        <v>20</v>
      </c>
      <c r="B216" s="25" t="s">
        <v>437</v>
      </c>
      <c r="C216" s="26" t="s">
        <v>42</v>
      </c>
      <c r="D216" s="130"/>
      <c r="E216" s="130"/>
      <c r="F216" s="132"/>
      <c r="G216" s="131"/>
      <c r="H216" s="130"/>
      <c r="I216" s="25" t="str">
        <f t="shared" si="6"/>
        <v xml:space="preserve"> </v>
      </c>
      <c r="J216" s="25" t="str">
        <f t="shared" si="7"/>
        <v xml:space="preserve">, </v>
      </c>
    </row>
    <row r="217" spans="1:10" x14ac:dyDescent="0.3">
      <c r="A217" s="26" t="s">
        <v>20</v>
      </c>
      <c r="B217" s="25" t="s">
        <v>438</v>
      </c>
      <c r="C217" s="26" t="s">
        <v>44</v>
      </c>
      <c r="D217" s="130"/>
      <c r="E217" s="130"/>
      <c r="F217" s="132"/>
      <c r="G217" s="131"/>
      <c r="H217" s="130"/>
      <c r="I217" s="25" t="str">
        <f t="shared" si="6"/>
        <v xml:space="preserve"> </v>
      </c>
      <c r="J217" s="25" t="str">
        <f t="shared" si="7"/>
        <v xml:space="preserve">, </v>
      </c>
    </row>
    <row r="218" spans="1:10" x14ac:dyDescent="0.3">
      <c r="A218" s="26" t="s">
        <v>20</v>
      </c>
      <c r="B218" s="25" t="s">
        <v>439</v>
      </c>
      <c r="C218" s="26" t="s">
        <v>46</v>
      </c>
      <c r="D218" s="130"/>
      <c r="E218" s="130"/>
      <c r="F218" s="132"/>
      <c r="G218" s="131"/>
      <c r="H218" s="130"/>
      <c r="I218" s="25" t="str">
        <f t="shared" si="6"/>
        <v xml:space="preserve"> </v>
      </c>
      <c r="J218" s="25" t="str">
        <f t="shared" si="7"/>
        <v xml:space="preserve">, </v>
      </c>
    </row>
    <row r="219" spans="1:10" x14ac:dyDescent="0.3">
      <c r="A219" s="26" t="s">
        <v>20</v>
      </c>
      <c r="B219" s="25" t="s">
        <v>440</v>
      </c>
      <c r="C219" s="26" t="s">
        <v>48</v>
      </c>
      <c r="D219" s="130"/>
      <c r="E219" s="130"/>
      <c r="F219" s="132"/>
      <c r="G219" s="131"/>
      <c r="H219" s="130"/>
      <c r="I219" s="25" t="str">
        <f t="shared" si="6"/>
        <v xml:space="preserve"> </v>
      </c>
      <c r="J219" s="25" t="str">
        <f t="shared" si="7"/>
        <v xml:space="preserve">, </v>
      </c>
    </row>
    <row r="220" spans="1:10" x14ac:dyDescent="0.3">
      <c r="A220" s="26" t="s">
        <v>20</v>
      </c>
      <c r="B220" s="25" t="s">
        <v>441</v>
      </c>
      <c r="C220" s="26" t="s">
        <v>50</v>
      </c>
      <c r="D220" s="130"/>
      <c r="E220" s="130"/>
      <c r="F220" s="132"/>
      <c r="G220" s="131"/>
      <c r="H220" s="130"/>
      <c r="I220" s="25" t="str">
        <f t="shared" si="6"/>
        <v xml:space="preserve"> </v>
      </c>
      <c r="J220" s="25" t="str">
        <f t="shared" si="7"/>
        <v xml:space="preserve">, </v>
      </c>
    </row>
    <row r="221" spans="1:10" x14ac:dyDescent="0.3">
      <c r="A221" s="26" t="s">
        <v>20</v>
      </c>
      <c r="B221" s="25" t="s">
        <v>442</v>
      </c>
      <c r="C221" s="26" t="s">
        <v>275</v>
      </c>
      <c r="D221" s="130"/>
      <c r="E221" s="130"/>
      <c r="F221" s="132"/>
      <c r="G221" s="131"/>
      <c r="H221" s="130"/>
      <c r="I221" s="25" t="str">
        <f t="shared" si="6"/>
        <v xml:space="preserve"> </v>
      </c>
      <c r="J221" s="25" t="str">
        <f t="shared" si="7"/>
        <v xml:space="preserve">, </v>
      </c>
    </row>
    <row r="222" spans="1:10" x14ac:dyDescent="0.3">
      <c r="A222" s="26" t="s">
        <v>20</v>
      </c>
      <c r="B222" s="25" t="s">
        <v>443</v>
      </c>
      <c r="C222" s="26" t="s">
        <v>275</v>
      </c>
      <c r="D222" s="130"/>
      <c r="E222" s="130"/>
      <c r="F222" s="132"/>
      <c r="G222" s="131"/>
      <c r="H222" s="130"/>
      <c r="I222" s="25" t="str">
        <f t="shared" si="6"/>
        <v xml:space="preserve"> </v>
      </c>
      <c r="J222" s="25" t="str">
        <f t="shared" si="7"/>
        <v xml:space="preserve">, </v>
      </c>
    </row>
    <row r="223" spans="1:10" x14ac:dyDescent="0.3">
      <c r="A223" s="26" t="str">
        <f>A222</f>
        <v>N</v>
      </c>
      <c r="B223" s="25" t="str">
        <f>A223&amp;"13"</f>
        <v>N13</v>
      </c>
      <c r="C223" s="26" t="s">
        <v>275</v>
      </c>
      <c r="D223" s="130"/>
      <c r="E223" s="130"/>
      <c r="F223" s="132"/>
      <c r="G223" s="131"/>
      <c r="H223" s="130"/>
      <c r="I223" s="25" t="str">
        <f t="shared" si="6"/>
        <v xml:space="preserve"> </v>
      </c>
      <c r="J223" s="25" t="str">
        <f t="shared" si="7"/>
        <v xml:space="preserve">, </v>
      </c>
    </row>
    <row r="224" spans="1:10" x14ac:dyDescent="0.3">
      <c r="A224" s="26" t="str">
        <f>A223</f>
        <v>N</v>
      </c>
      <c r="B224" s="25" t="str">
        <f>A224&amp;"14"</f>
        <v>N14</v>
      </c>
      <c r="C224" s="26" t="s">
        <v>275</v>
      </c>
      <c r="D224" s="130"/>
      <c r="E224" s="130"/>
      <c r="F224" s="132"/>
      <c r="G224" s="131"/>
      <c r="H224" s="130"/>
      <c r="I224" s="25" t="str">
        <f t="shared" si="6"/>
        <v xml:space="preserve"> </v>
      </c>
      <c r="J224" s="25" t="str">
        <f t="shared" si="7"/>
        <v xml:space="preserve">, </v>
      </c>
    </row>
    <row r="225" spans="1:10" x14ac:dyDescent="0.3">
      <c r="A225" s="26" t="str">
        <f>A224</f>
        <v>N</v>
      </c>
      <c r="B225" s="25" t="str">
        <f>A225&amp;"15"</f>
        <v>N15</v>
      </c>
      <c r="C225" s="26" t="s">
        <v>275</v>
      </c>
      <c r="D225" s="130"/>
      <c r="E225" s="130"/>
      <c r="F225" s="132"/>
      <c r="G225" s="131"/>
      <c r="H225" s="130"/>
      <c r="I225" s="25" t="str">
        <f t="shared" si="6"/>
        <v xml:space="preserve"> </v>
      </c>
      <c r="J225" s="25" t="str">
        <f t="shared" si="7"/>
        <v xml:space="preserve">, </v>
      </c>
    </row>
    <row r="226" spans="1:10" x14ac:dyDescent="0.3">
      <c r="A226" s="26" t="str">
        <f>A225</f>
        <v>N</v>
      </c>
      <c r="B226" s="25" t="str">
        <f>A226&amp;"16"</f>
        <v>N16</v>
      </c>
      <c r="C226" s="26" t="s">
        <v>275</v>
      </c>
      <c r="D226" s="130"/>
      <c r="E226" s="130"/>
      <c r="F226" s="132"/>
      <c r="G226" s="131"/>
      <c r="H226" s="130"/>
      <c r="I226" s="25" t="str">
        <f t="shared" si="6"/>
        <v xml:space="preserve"> </v>
      </c>
      <c r="J226" s="25" t="str">
        <f t="shared" si="7"/>
        <v xml:space="preserve">, </v>
      </c>
    </row>
    <row r="227" spans="1:10" x14ac:dyDescent="0.3">
      <c r="A227" s="26" t="s">
        <v>186</v>
      </c>
      <c r="B227" s="25" t="str">
        <f t="shared" ref="B227:B236" si="8">A227&amp;""&amp;C227</f>
        <v>O01</v>
      </c>
      <c r="C227" s="26" t="s">
        <v>32</v>
      </c>
      <c r="D227" s="130"/>
      <c r="E227" s="130"/>
      <c r="F227" s="132"/>
      <c r="G227" s="131"/>
      <c r="H227" s="130"/>
      <c r="I227" s="25" t="str">
        <f t="shared" si="6"/>
        <v xml:space="preserve"> </v>
      </c>
      <c r="J227" s="25" t="str">
        <f t="shared" si="7"/>
        <v xml:space="preserve">, </v>
      </c>
    </row>
    <row r="228" spans="1:10" x14ac:dyDescent="0.3">
      <c r="A228" s="26" t="str">
        <f>A227</f>
        <v>O</v>
      </c>
      <c r="B228" s="25" t="str">
        <f t="shared" si="8"/>
        <v>O02</v>
      </c>
      <c r="C228" s="26" t="s">
        <v>34</v>
      </c>
      <c r="D228" s="130"/>
      <c r="E228" s="130"/>
      <c r="F228" s="132"/>
      <c r="G228" s="131"/>
      <c r="H228" s="130"/>
      <c r="I228" s="25" t="str">
        <f t="shared" si="6"/>
        <v xml:space="preserve"> </v>
      </c>
      <c r="J228" s="25" t="str">
        <f t="shared" si="7"/>
        <v xml:space="preserve">, </v>
      </c>
    </row>
    <row r="229" spans="1:10" x14ac:dyDescent="0.3">
      <c r="A229" s="26" t="str">
        <f t="shared" ref="A229:A238" si="9">A228</f>
        <v>O</v>
      </c>
      <c r="B229" s="25" t="str">
        <f t="shared" si="8"/>
        <v>O03</v>
      </c>
      <c r="C229" s="26" t="s">
        <v>36</v>
      </c>
      <c r="D229" s="130"/>
      <c r="E229" s="130"/>
      <c r="F229" s="132"/>
      <c r="G229" s="131"/>
      <c r="H229" s="130"/>
      <c r="I229" s="25" t="str">
        <f t="shared" si="6"/>
        <v xml:space="preserve"> </v>
      </c>
      <c r="J229" s="25" t="str">
        <f t="shared" si="7"/>
        <v xml:space="preserve">, </v>
      </c>
    </row>
    <row r="230" spans="1:10" x14ac:dyDescent="0.3">
      <c r="A230" s="26" t="str">
        <f t="shared" si="9"/>
        <v>O</v>
      </c>
      <c r="B230" s="25" t="str">
        <f t="shared" si="8"/>
        <v>O04</v>
      </c>
      <c r="C230" s="26" t="s">
        <v>38</v>
      </c>
      <c r="D230" s="130"/>
      <c r="E230" s="130"/>
      <c r="F230" s="132"/>
      <c r="G230" s="131"/>
      <c r="H230" s="130"/>
      <c r="I230" s="25" t="str">
        <f t="shared" si="6"/>
        <v xml:space="preserve"> </v>
      </c>
      <c r="J230" s="25" t="str">
        <f t="shared" si="7"/>
        <v xml:space="preserve">, </v>
      </c>
    </row>
    <row r="231" spans="1:10" x14ac:dyDescent="0.3">
      <c r="A231" s="26" t="str">
        <f t="shared" si="9"/>
        <v>O</v>
      </c>
      <c r="B231" s="25" t="str">
        <f t="shared" si="8"/>
        <v>O05</v>
      </c>
      <c r="C231" s="26" t="s">
        <v>40</v>
      </c>
      <c r="D231" s="130"/>
      <c r="E231" s="130"/>
      <c r="F231" s="132"/>
      <c r="G231" s="131"/>
      <c r="H231" s="130"/>
      <c r="I231" s="25" t="str">
        <f t="shared" si="6"/>
        <v xml:space="preserve"> </v>
      </c>
      <c r="J231" s="25" t="str">
        <f t="shared" si="7"/>
        <v xml:space="preserve">, </v>
      </c>
    </row>
    <row r="232" spans="1:10" x14ac:dyDescent="0.3">
      <c r="A232" s="26" t="str">
        <f t="shared" si="9"/>
        <v>O</v>
      </c>
      <c r="B232" s="25" t="str">
        <f t="shared" si="8"/>
        <v>O06</v>
      </c>
      <c r="C232" s="26" t="s">
        <v>42</v>
      </c>
      <c r="D232" s="130"/>
      <c r="E232" s="130"/>
      <c r="F232" s="132"/>
      <c r="G232" s="131"/>
      <c r="H232" s="130"/>
      <c r="I232" s="25" t="str">
        <f t="shared" si="6"/>
        <v xml:space="preserve"> </v>
      </c>
      <c r="J232" s="25" t="str">
        <f t="shared" si="7"/>
        <v xml:space="preserve">, </v>
      </c>
    </row>
    <row r="233" spans="1:10" x14ac:dyDescent="0.3">
      <c r="A233" s="26" t="str">
        <f t="shared" si="9"/>
        <v>O</v>
      </c>
      <c r="B233" s="25" t="str">
        <f t="shared" si="8"/>
        <v>O07</v>
      </c>
      <c r="C233" s="26" t="s">
        <v>44</v>
      </c>
      <c r="D233" s="130"/>
      <c r="E233" s="130"/>
      <c r="F233" s="132"/>
      <c r="G233" s="131"/>
      <c r="H233" s="130"/>
      <c r="I233" s="25" t="str">
        <f t="shared" si="6"/>
        <v xml:space="preserve"> </v>
      </c>
      <c r="J233" s="25" t="str">
        <f t="shared" si="7"/>
        <v xml:space="preserve">, </v>
      </c>
    </row>
    <row r="234" spans="1:10" x14ac:dyDescent="0.3">
      <c r="A234" s="26" t="str">
        <f t="shared" si="9"/>
        <v>O</v>
      </c>
      <c r="B234" s="25" t="str">
        <f t="shared" si="8"/>
        <v>O08</v>
      </c>
      <c r="C234" s="26" t="s">
        <v>46</v>
      </c>
      <c r="D234" s="130"/>
      <c r="E234" s="130"/>
      <c r="F234" s="132"/>
      <c r="G234" s="131"/>
      <c r="H234" s="130"/>
      <c r="I234" s="25" t="str">
        <f t="shared" si="6"/>
        <v xml:space="preserve"> </v>
      </c>
      <c r="J234" s="25" t="str">
        <f t="shared" si="7"/>
        <v xml:space="preserve">, </v>
      </c>
    </row>
    <row r="235" spans="1:10" x14ac:dyDescent="0.3">
      <c r="A235" s="26" t="str">
        <f t="shared" si="9"/>
        <v>O</v>
      </c>
      <c r="B235" s="25" t="str">
        <f t="shared" si="8"/>
        <v>O09</v>
      </c>
      <c r="C235" s="26" t="s">
        <v>48</v>
      </c>
      <c r="D235" s="130"/>
      <c r="E235" s="130"/>
      <c r="F235" s="132"/>
      <c r="G235" s="131"/>
      <c r="H235" s="130"/>
      <c r="I235" s="25" t="str">
        <f t="shared" si="6"/>
        <v xml:space="preserve"> </v>
      </c>
      <c r="J235" s="25" t="str">
        <f t="shared" si="7"/>
        <v xml:space="preserve">, </v>
      </c>
    </row>
    <row r="236" spans="1:10" x14ac:dyDescent="0.3">
      <c r="A236" s="26" t="str">
        <f t="shared" si="9"/>
        <v>O</v>
      </c>
      <c r="B236" s="25" t="str">
        <f t="shared" si="8"/>
        <v>O10</v>
      </c>
      <c r="C236" s="26" t="s">
        <v>50</v>
      </c>
      <c r="D236" s="130"/>
      <c r="E236" s="130"/>
      <c r="F236" s="132"/>
      <c r="G236" s="131"/>
      <c r="H236" s="130"/>
      <c r="I236" s="25" t="str">
        <f t="shared" si="6"/>
        <v xml:space="preserve"> </v>
      </c>
      <c r="J236" s="25" t="str">
        <f t="shared" si="7"/>
        <v xml:space="preserve">, </v>
      </c>
    </row>
    <row r="237" spans="1:10" x14ac:dyDescent="0.3">
      <c r="A237" s="26" t="str">
        <f t="shared" si="9"/>
        <v>O</v>
      </c>
      <c r="B237" s="25" t="str">
        <f>A237&amp;"11"</f>
        <v>O11</v>
      </c>
      <c r="C237" s="26" t="s">
        <v>275</v>
      </c>
      <c r="D237" s="130"/>
      <c r="E237" s="130"/>
      <c r="F237" s="132"/>
      <c r="G237" s="131"/>
      <c r="H237" s="130"/>
      <c r="I237" s="25" t="str">
        <f t="shared" si="6"/>
        <v xml:space="preserve"> </v>
      </c>
      <c r="J237" s="25" t="str">
        <f t="shared" si="7"/>
        <v xml:space="preserve">, </v>
      </c>
    </row>
    <row r="238" spans="1:10" x14ac:dyDescent="0.3">
      <c r="A238" s="26" t="str">
        <f t="shared" si="9"/>
        <v>O</v>
      </c>
      <c r="B238" s="25" t="str">
        <f>A238&amp;"12"</f>
        <v>O12</v>
      </c>
      <c r="C238" s="26" t="s">
        <v>275</v>
      </c>
      <c r="D238" s="130"/>
      <c r="E238" s="130"/>
      <c r="F238" s="132"/>
      <c r="G238" s="131"/>
      <c r="H238" s="130"/>
      <c r="I238" s="25" t="str">
        <f t="shared" si="6"/>
        <v xml:space="preserve"> </v>
      </c>
      <c r="J238" s="25" t="str">
        <f t="shared" si="7"/>
        <v xml:space="preserve">, </v>
      </c>
    </row>
    <row r="239" spans="1:10" x14ac:dyDescent="0.3">
      <c r="A239" s="26" t="str">
        <f>A238</f>
        <v>O</v>
      </c>
      <c r="B239" s="25" t="str">
        <f>A239&amp;"13"</f>
        <v>O13</v>
      </c>
      <c r="C239" s="26" t="s">
        <v>275</v>
      </c>
      <c r="D239" s="130"/>
      <c r="E239" s="130"/>
      <c r="F239" s="132"/>
      <c r="G239" s="131"/>
      <c r="H239" s="130"/>
      <c r="I239" s="25" t="str">
        <f t="shared" si="6"/>
        <v xml:space="preserve"> </v>
      </c>
      <c r="J239" s="25" t="str">
        <f t="shared" si="7"/>
        <v xml:space="preserve">, </v>
      </c>
    </row>
    <row r="240" spans="1:10" x14ac:dyDescent="0.3">
      <c r="A240" s="26" t="str">
        <f>A239</f>
        <v>O</v>
      </c>
      <c r="B240" s="25" t="str">
        <f>A240&amp;"14"</f>
        <v>O14</v>
      </c>
      <c r="C240" s="26" t="s">
        <v>275</v>
      </c>
      <c r="D240" s="130"/>
      <c r="E240" s="130"/>
      <c r="F240" s="132"/>
      <c r="G240" s="131"/>
      <c r="H240" s="130"/>
      <c r="I240" s="25" t="str">
        <f t="shared" si="6"/>
        <v xml:space="preserve"> </v>
      </c>
      <c r="J240" s="25" t="str">
        <f t="shared" si="7"/>
        <v xml:space="preserve">, </v>
      </c>
    </row>
    <row r="241" spans="1:10" x14ac:dyDescent="0.3">
      <c r="A241" s="26" t="str">
        <f>A240</f>
        <v>O</v>
      </c>
      <c r="B241" s="25" t="str">
        <f>A241&amp;"15"</f>
        <v>O15</v>
      </c>
      <c r="C241" s="26" t="s">
        <v>275</v>
      </c>
      <c r="D241" s="130"/>
      <c r="E241" s="130"/>
      <c r="F241" s="132"/>
      <c r="G241" s="131"/>
      <c r="H241" s="130"/>
      <c r="I241" s="25" t="str">
        <f t="shared" si="6"/>
        <v xml:space="preserve"> </v>
      </c>
      <c r="J241" s="25" t="str">
        <f t="shared" si="7"/>
        <v xml:space="preserve">, </v>
      </c>
    </row>
    <row r="242" spans="1:10" x14ac:dyDescent="0.3">
      <c r="A242" s="26" t="str">
        <f>A241</f>
        <v>O</v>
      </c>
      <c r="B242" s="25" t="str">
        <f>A242&amp;"16"</f>
        <v>O16</v>
      </c>
      <c r="C242" s="26" t="s">
        <v>275</v>
      </c>
      <c r="D242" s="130"/>
      <c r="E242" s="130"/>
      <c r="F242" s="132"/>
      <c r="G242" s="131"/>
      <c r="H242" s="130"/>
      <c r="I242" s="25" t="str">
        <f t="shared" si="6"/>
        <v xml:space="preserve"> </v>
      </c>
      <c r="J242" s="25" t="str">
        <f t="shared" si="7"/>
        <v xml:space="preserve">, </v>
      </c>
    </row>
    <row r="243" spans="1:10" x14ac:dyDescent="0.3">
      <c r="A243" s="26" t="s">
        <v>185</v>
      </c>
      <c r="B243" s="25" t="str">
        <f t="shared" ref="B243:B252" si="10">A243&amp;""&amp;C243</f>
        <v>P01</v>
      </c>
      <c r="C243" s="26" t="s">
        <v>32</v>
      </c>
      <c r="D243" s="130"/>
      <c r="E243" s="130"/>
      <c r="F243" s="132"/>
      <c r="G243" s="131"/>
      <c r="H243" s="130"/>
      <c r="I243" s="25" t="str">
        <f t="shared" si="6"/>
        <v xml:space="preserve"> </v>
      </c>
      <c r="J243" s="25" t="str">
        <f t="shared" si="7"/>
        <v xml:space="preserve">, </v>
      </c>
    </row>
    <row r="244" spans="1:10" x14ac:dyDescent="0.3">
      <c r="A244" s="26" t="str">
        <f>A243</f>
        <v>P</v>
      </c>
      <c r="B244" s="25" t="str">
        <f t="shared" si="10"/>
        <v>P02</v>
      </c>
      <c r="C244" s="26" t="s">
        <v>34</v>
      </c>
      <c r="D244" s="130"/>
      <c r="E244" s="130"/>
      <c r="F244" s="132"/>
      <c r="G244" s="131"/>
      <c r="H244" s="130"/>
      <c r="I244" s="25" t="str">
        <f t="shared" si="6"/>
        <v xml:space="preserve"> </v>
      </c>
      <c r="J244" s="25" t="str">
        <f t="shared" si="7"/>
        <v xml:space="preserve">, </v>
      </c>
    </row>
    <row r="245" spans="1:10" x14ac:dyDescent="0.3">
      <c r="A245" s="26" t="str">
        <f t="shared" ref="A245:A254" si="11">A244</f>
        <v>P</v>
      </c>
      <c r="B245" s="25" t="str">
        <f t="shared" si="10"/>
        <v>P03</v>
      </c>
      <c r="C245" s="26" t="s">
        <v>36</v>
      </c>
      <c r="D245" s="130"/>
      <c r="E245" s="130"/>
      <c r="F245" s="132"/>
      <c r="G245" s="131"/>
      <c r="H245" s="130"/>
      <c r="I245" s="25" t="str">
        <f t="shared" si="6"/>
        <v xml:space="preserve"> </v>
      </c>
      <c r="J245" s="25" t="str">
        <f t="shared" si="7"/>
        <v xml:space="preserve">, </v>
      </c>
    </row>
    <row r="246" spans="1:10" x14ac:dyDescent="0.3">
      <c r="A246" s="26" t="str">
        <f t="shared" si="11"/>
        <v>P</v>
      </c>
      <c r="B246" s="25" t="str">
        <f t="shared" si="10"/>
        <v>P04</v>
      </c>
      <c r="C246" s="26" t="s">
        <v>38</v>
      </c>
      <c r="D246" s="130"/>
      <c r="E246" s="130"/>
      <c r="F246" s="132"/>
      <c r="G246" s="131"/>
      <c r="H246" s="130"/>
      <c r="I246" s="25" t="str">
        <f t="shared" si="6"/>
        <v xml:space="preserve"> </v>
      </c>
      <c r="J246" s="25" t="str">
        <f t="shared" si="7"/>
        <v xml:space="preserve">, </v>
      </c>
    </row>
    <row r="247" spans="1:10" x14ac:dyDescent="0.3">
      <c r="A247" s="26" t="str">
        <f t="shared" si="11"/>
        <v>P</v>
      </c>
      <c r="B247" s="25" t="str">
        <f t="shared" si="10"/>
        <v>P05</v>
      </c>
      <c r="C247" s="26" t="s">
        <v>40</v>
      </c>
      <c r="D247" s="130"/>
      <c r="E247" s="130"/>
      <c r="F247" s="132"/>
      <c r="G247" s="131"/>
      <c r="H247" s="130"/>
      <c r="I247" s="25" t="str">
        <f t="shared" si="6"/>
        <v xml:space="preserve"> </v>
      </c>
      <c r="J247" s="25" t="str">
        <f t="shared" si="7"/>
        <v xml:space="preserve">, </v>
      </c>
    </row>
    <row r="248" spans="1:10" x14ac:dyDescent="0.3">
      <c r="A248" s="26" t="str">
        <f t="shared" si="11"/>
        <v>P</v>
      </c>
      <c r="B248" s="25" t="str">
        <f t="shared" si="10"/>
        <v>P06</v>
      </c>
      <c r="C248" s="26" t="s">
        <v>42</v>
      </c>
      <c r="D248" s="130"/>
      <c r="E248" s="130"/>
      <c r="F248" s="132"/>
      <c r="G248" s="131"/>
      <c r="H248" s="130"/>
      <c r="I248" s="25" t="str">
        <f t="shared" si="6"/>
        <v xml:space="preserve"> </v>
      </c>
      <c r="J248" s="25" t="str">
        <f t="shared" si="7"/>
        <v xml:space="preserve">, </v>
      </c>
    </row>
    <row r="249" spans="1:10" x14ac:dyDescent="0.3">
      <c r="A249" s="26" t="str">
        <f t="shared" si="11"/>
        <v>P</v>
      </c>
      <c r="B249" s="25" t="str">
        <f t="shared" si="10"/>
        <v>P07</v>
      </c>
      <c r="C249" s="26" t="s">
        <v>44</v>
      </c>
      <c r="D249" s="130"/>
      <c r="E249" s="130"/>
      <c r="F249" s="132"/>
      <c r="G249" s="131"/>
      <c r="H249" s="130"/>
      <c r="I249" s="25" t="str">
        <f t="shared" si="6"/>
        <v xml:space="preserve"> </v>
      </c>
      <c r="J249" s="25" t="str">
        <f t="shared" si="7"/>
        <v xml:space="preserve">, </v>
      </c>
    </row>
    <row r="250" spans="1:10" x14ac:dyDescent="0.3">
      <c r="A250" s="26" t="str">
        <f t="shared" si="11"/>
        <v>P</v>
      </c>
      <c r="B250" s="25" t="str">
        <f t="shared" si="10"/>
        <v>P08</v>
      </c>
      <c r="C250" s="26" t="s">
        <v>46</v>
      </c>
      <c r="D250" s="130"/>
      <c r="E250" s="130"/>
      <c r="F250" s="132"/>
      <c r="G250" s="131"/>
      <c r="H250" s="130"/>
      <c r="I250" s="25" t="str">
        <f t="shared" si="6"/>
        <v xml:space="preserve"> </v>
      </c>
      <c r="J250" s="25" t="str">
        <f t="shared" si="7"/>
        <v xml:space="preserve">, </v>
      </c>
    </row>
    <row r="251" spans="1:10" x14ac:dyDescent="0.3">
      <c r="A251" s="26" t="str">
        <f t="shared" si="11"/>
        <v>P</v>
      </c>
      <c r="B251" s="25" t="str">
        <f t="shared" si="10"/>
        <v>P09</v>
      </c>
      <c r="C251" s="26" t="s">
        <v>48</v>
      </c>
      <c r="D251" s="130"/>
      <c r="E251" s="130"/>
      <c r="F251" s="132"/>
      <c r="G251" s="131"/>
      <c r="H251" s="130"/>
      <c r="I251" s="25" t="str">
        <f t="shared" si="6"/>
        <v xml:space="preserve"> </v>
      </c>
      <c r="J251" s="25" t="str">
        <f t="shared" si="7"/>
        <v xml:space="preserve">, </v>
      </c>
    </row>
    <row r="252" spans="1:10" x14ac:dyDescent="0.3">
      <c r="A252" s="26" t="str">
        <f t="shared" si="11"/>
        <v>P</v>
      </c>
      <c r="B252" s="25" t="str">
        <f t="shared" si="10"/>
        <v>P10</v>
      </c>
      <c r="C252" s="26" t="s">
        <v>50</v>
      </c>
      <c r="D252" s="130"/>
      <c r="E252" s="130"/>
      <c r="F252" s="132"/>
      <c r="G252" s="131"/>
      <c r="H252" s="130"/>
      <c r="I252" s="25" t="str">
        <f t="shared" si="6"/>
        <v xml:space="preserve"> </v>
      </c>
      <c r="J252" s="25" t="str">
        <f t="shared" si="7"/>
        <v xml:space="preserve">, </v>
      </c>
    </row>
    <row r="253" spans="1:10" x14ac:dyDescent="0.3">
      <c r="A253" s="26" t="str">
        <f t="shared" si="11"/>
        <v>P</v>
      </c>
      <c r="B253" s="25" t="str">
        <f>A253&amp;"11"</f>
        <v>P11</v>
      </c>
      <c r="C253" s="26" t="s">
        <v>275</v>
      </c>
      <c r="D253" s="130"/>
      <c r="E253" s="130"/>
      <c r="F253" s="132"/>
      <c r="G253" s="131"/>
      <c r="H253" s="130"/>
      <c r="I253" s="25" t="str">
        <f t="shared" si="6"/>
        <v xml:space="preserve"> </v>
      </c>
      <c r="J253" s="25" t="str">
        <f t="shared" si="7"/>
        <v xml:space="preserve">, </v>
      </c>
    </row>
    <row r="254" spans="1:10" x14ac:dyDescent="0.3">
      <c r="A254" s="26" t="str">
        <f t="shared" si="11"/>
        <v>P</v>
      </c>
      <c r="B254" s="25" t="str">
        <f>A254&amp;"12"</f>
        <v>P12</v>
      </c>
      <c r="C254" s="26" t="s">
        <v>275</v>
      </c>
      <c r="D254" s="130"/>
      <c r="E254" s="130"/>
      <c r="F254" s="132"/>
      <c r="G254" s="131"/>
      <c r="H254" s="130"/>
      <c r="I254" s="25" t="str">
        <f t="shared" si="6"/>
        <v xml:space="preserve"> </v>
      </c>
      <c r="J254" s="25" t="str">
        <f t="shared" si="7"/>
        <v xml:space="preserve">, </v>
      </c>
    </row>
    <row r="255" spans="1:10" x14ac:dyDescent="0.3">
      <c r="A255" s="26" t="str">
        <f>A254</f>
        <v>P</v>
      </c>
      <c r="B255" s="25" t="str">
        <f>A255&amp;"13"</f>
        <v>P13</v>
      </c>
      <c r="C255" s="26" t="s">
        <v>275</v>
      </c>
      <c r="D255" s="130"/>
      <c r="E255" s="130"/>
      <c r="F255" s="132"/>
      <c r="G255" s="131"/>
      <c r="H255" s="130"/>
      <c r="I255" s="25" t="str">
        <f t="shared" si="6"/>
        <v xml:space="preserve"> </v>
      </c>
      <c r="J255" s="25" t="str">
        <f t="shared" si="7"/>
        <v xml:space="preserve">, </v>
      </c>
    </row>
    <row r="256" spans="1:10" x14ac:dyDescent="0.3">
      <c r="A256" s="26" t="str">
        <f>A255</f>
        <v>P</v>
      </c>
      <c r="B256" s="25" t="str">
        <f>A256&amp;"14"</f>
        <v>P14</v>
      </c>
      <c r="C256" s="26" t="s">
        <v>275</v>
      </c>
      <c r="D256" s="130"/>
      <c r="E256" s="130"/>
      <c r="F256" s="132"/>
      <c r="G256" s="131"/>
      <c r="H256" s="130"/>
      <c r="I256" s="25" t="str">
        <f t="shared" si="6"/>
        <v xml:space="preserve"> </v>
      </c>
      <c r="J256" s="25" t="str">
        <f t="shared" si="7"/>
        <v xml:space="preserve">, </v>
      </c>
    </row>
    <row r="257" spans="1:10" x14ac:dyDescent="0.3">
      <c r="A257" s="26" t="str">
        <f>A256</f>
        <v>P</v>
      </c>
      <c r="B257" s="25" t="str">
        <f>A257&amp;"15"</f>
        <v>P15</v>
      </c>
      <c r="C257" s="26" t="s">
        <v>275</v>
      </c>
      <c r="D257" s="130"/>
      <c r="E257" s="130"/>
      <c r="F257" s="132"/>
      <c r="G257" s="131"/>
      <c r="H257" s="130"/>
      <c r="I257" s="25" t="str">
        <f t="shared" si="6"/>
        <v xml:space="preserve"> </v>
      </c>
      <c r="J257" s="25" t="str">
        <f t="shared" si="7"/>
        <v xml:space="preserve">, </v>
      </c>
    </row>
    <row r="258" spans="1:10" x14ac:dyDescent="0.3">
      <c r="A258" s="26" t="str">
        <f>A257</f>
        <v>P</v>
      </c>
      <c r="B258" s="25" t="str">
        <f>A258&amp;"16"</f>
        <v>P16</v>
      </c>
      <c r="C258" s="26" t="s">
        <v>275</v>
      </c>
      <c r="D258" s="130"/>
      <c r="E258" s="130"/>
      <c r="F258" s="132"/>
      <c r="G258" s="131"/>
      <c r="H258" s="130"/>
      <c r="I258" s="25" t="str">
        <f t="shared" si="6"/>
        <v xml:space="preserve"> </v>
      </c>
      <c r="J258" s="25" t="str">
        <f t="shared" si="7"/>
        <v xml:space="preserve">, </v>
      </c>
    </row>
    <row r="259" spans="1:10" x14ac:dyDescent="0.3">
      <c r="A259" s="26" t="s">
        <v>187</v>
      </c>
      <c r="B259" s="25" t="str">
        <f t="shared" ref="B259:B268" si="12">A259&amp;""&amp;C259</f>
        <v>Q01</v>
      </c>
      <c r="C259" s="26" t="s">
        <v>32</v>
      </c>
      <c r="D259" s="130"/>
      <c r="E259" s="130"/>
      <c r="F259" s="132"/>
      <c r="G259" s="131"/>
      <c r="H259" s="130"/>
      <c r="I259" s="25" t="str">
        <f t="shared" si="6"/>
        <v xml:space="preserve"> </v>
      </c>
      <c r="J259" s="25" t="str">
        <f t="shared" si="7"/>
        <v xml:space="preserve">, </v>
      </c>
    </row>
    <row r="260" spans="1:10" x14ac:dyDescent="0.3">
      <c r="A260" s="26" t="str">
        <f>A259</f>
        <v>Q</v>
      </c>
      <c r="B260" s="25" t="str">
        <f t="shared" si="12"/>
        <v>Q02</v>
      </c>
      <c r="C260" s="26" t="s">
        <v>34</v>
      </c>
      <c r="D260" s="130"/>
      <c r="E260" s="130"/>
      <c r="F260" s="132"/>
      <c r="G260" s="131"/>
      <c r="H260" s="130"/>
      <c r="I260" s="25" t="str">
        <f t="shared" ref="I260:I322" si="13">D260&amp;" "&amp;E260</f>
        <v xml:space="preserve"> </v>
      </c>
      <c r="J260" s="25" t="str">
        <f t="shared" ref="J260:J322" si="14">E260&amp;", "&amp;D260</f>
        <v xml:space="preserve">, </v>
      </c>
    </row>
    <row r="261" spans="1:10" x14ac:dyDescent="0.3">
      <c r="A261" s="26" t="str">
        <f t="shared" ref="A261:A270" si="15">A260</f>
        <v>Q</v>
      </c>
      <c r="B261" s="25" t="str">
        <f t="shared" si="12"/>
        <v>Q03</v>
      </c>
      <c r="C261" s="26" t="s">
        <v>36</v>
      </c>
      <c r="D261" s="130"/>
      <c r="E261" s="130"/>
      <c r="F261" s="132"/>
      <c r="G261" s="131"/>
      <c r="H261" s="130"/>
      <c r="I261" s="25" t="str">
        <f t="shared" si="13"/>
        <v xml:space="preserve"> </v>
      </c>
      <c r="J261" s="25" t="str">
        <f t="shared" si="14"/>
        <v xml:space="preserve">, </v>
      </c>
    </row>
    <row r="262" spans="1:10" x14ac:dyDescent="0.3">
      <c r="A262" s="26" t="str">
        <f t="shared" si="15"/>
        <v>Q</v>
      </c>
      <c r="B262" s="25" t="str">
        <f t="shared" si="12"/>
        <v>Q04</v>
      </c>
      <c r="C262" s="26" t="s">
        <v>38</v>
      </c>
      <c r="D262" s="130"/>
      <c r="E262" s="130"/>
      <c r="F262" s="132"/>
      <c r="G262" s="131"/>
      <c r="H262" s="130"/>
      <c r="I262" s="25" t="str">
        <f t="shared" si="13"/>
        <v xml:space="preserve"> </v>
      </c>
      <c r="J262" s="25" t="str">
        <f t="shared" si="14"/>
        <v xml:space="preserve">, </v>
      </c>
    </row>
    <row r="263" spans="1:10" x14ac:dyDescent="0.3">
      <c r="A263" s="26" t="str">
        <f t="shared" si="15"/>
        <v>Q</v>
      </c>
      <c r="B263" s="25" t="str">
        <f t="shared" si="12"/>
        <v>Q05</v>
      </c>
      <c r="C263" s="26" t="s">
        <v>40</v>
      </c>
      <c r="D263" s="130"/>
      <c r="E263" s="130"/>
      <c r="F263" s="132"/>
      <c r="G263" s="131"/>
      <c r="H263" s="130"/>
      <c r="I263" s="25" t="str">
        <f t="shared" si="13"/>
        <v xml:space="preserve"> </v>
      </c>
      <c r="J263" s="25" t="str">
        <f t="shared" si="14"/>
        <v xml:space="preserve">, </v>
      </c>
    </row>
    <row r="264" spans="1:10" x14ac:dyDescent="0.3">
      <c r="A264" s="26" t="str">
        <f t="shared" si="15"/>
        <v>Q</v>
      </c>
      <c r="B264" s="25" t="str">
        <f t="shared" si="12"/>
        <v>Q06</v>
      </c>
      <c r="C264" s="26" t="s">
        <v>42</v>
      </c>
      <c r="D264" s="130"/>
      <c r="E264" s="130"/>
      <c r="F264" s="132"/>
      <c r="G264" s="131"/>
      <c r="H264" s="130"/>
      <c r="I264" s="25" t="str">
        <f t="shared" si="13"/>
        <v xml:space="preserve"> </v>
      </c>
      <c r="J264" s="25" t="str">
        <f t="shared" si="14"/>
        <v xml:space="preserve">, </v>
      </c>
    </row>
    <row r="265" spans="1:10" x14ac:dyDescent="0.3">
      <c r="A265" s="26" t="str">
        <f t="shared" si="15"/>
        <v>Q</v>
      </c>
      <c r="B265" s="25" t="str">
        <f t="shared" si="12"/>
        <v>Q07</v>
      </c>
      <c r="C265" s="26" t="s">
        <v>44</v>
      </c>
      <c r="D265" s="130"/>
      <c r="E265" s="130"/>
      <c r="F265" s="132"/>
      <c r="G265" s="131"/>
      <c r="H265" s="130"/>
      <c r="I265" s="25" t="str">
        <f t="shared" si="13"/>
        <v xml:space="preserve"> </v>
      </c>
      <c r="J265" s="25" t="str">
        <f t="shared" si="14"/>
        <v xml:space="preserve">, </v>
      </c>
    </row>
    <row r="266" spans="1:10" x14ac:dyDescent="0.3">
      <c r="A266" s="26" t="str">
        <f t="shared" si="15"/>
        <v>Q</v>
      </c>
      <c r="B266" s="25" t="str">
        <f t="shared" si="12"/>
        <v>Q08</v>
      </c>
      <c r="C266" s="26" t="s">
        <v>46</v>
      </c>
      <c r="D266" s="130"/>
      <c r="E266" s="130"/>
      <c r="F266" s="132"/>
      <c r="G266" s="131"/>
      <c r="H266" s="130"/>
      <c r="I266" s="25" t="str">
        <f t="shared" si="13"/>
        <v xml:space="preserve"> </v>
      </c>
      <c r="J266" s="25" t="str">
        <f t="shared" si="14"/>
        <v xml:space="preserve">, </v>
      </c>
    </row>
    <row r="267" spans="1:10" x14ac:dyDescent="0.3">
      <c r="A267" s="26" t="str">
        <f t="shared" si="15"/>
        <v>Q</v>
      </c>
      <c r="B267" s="25" t="str">
        <f t="shared" si="12"/>
        <v>Q09</v>
      </c>
      <c r="C267" s="26" t="s">
        <v>48</v>
      </c>
      <c r="D267" s="130"/>
      <c r="E267" s="130"/>
      <c r="F267" s="132"/>
      <c r="G267" s="131"/>
      <c r="H267" s="130"/>
      <c r="I267" s="25" t="str">
        <f t="shared" si="13"/>
        <v xml:space="preserve"> </v>
      </c>
      <c r="J267" s="25" t="str">
        <f t="shared" si="14"/>
        <v xml:space="preserve">, </v>
      </c>
    </row>
    <row r="268" spans="1:10" x14ac:dyDescent="0.3">
      <c r="A268" s="26" t="str">
        <f t="shared" si="15"/>
        <v>Q</v>
      </c>
      <c r="B268" s="25" t="str">
        <f t="shared" si="12"/>
        <v>Q10</v>
      </c>
      <c r="C268" s="26" t="s">
        <v>50</v>
      </c>
      <c r="D268" s="130"/>
      <c r="E268" s="130"/>
      <c r="F268" s="132"/>
      <c r="G268" s="131"/>
      <c r="H268" s="130"/>
      <c r="I268" s="25" t="str">
        <f t="shared" si="13"/>
        <v xml:space="preserve"> </v>
      </c>
      <c r="J268" s="25" t="str">
        <f t="shared" si="14"/>
        <v xml:space="preserve">, </v>
      </c>
    </row>
    <row r="269" spans="1:10" x14ac:dyDescent="0.3">
      <c r="A269" s="26" t="str">
        <f t="shared" si="15"/>
        <v>Q</v>
      </c>
      <c r="B269" s="25" t="str">
        <f>A269&amp;"11"</f>
        <v>Q11</v>
      </c>
      <c r="C269" s="26" t="s">
        <v>275</v>
      </c>
      <c r="D269" s="130"/>
      <c r="E269" s="130"/>
      <c r="F269" s="132"/>
      <c r="G269" s="131"/>
      <c r="H269" s="130"/>
      <c r="I269" s="25" t="str">
        <f t="shared" si="13"/>
        <v xml:space="preserve"> </v>
      </c>
      <c r="J269" s="25" t="str">
        <f t="shared" si="14"/>
        <v xml:space="preserve">, </v>
      </c>
    </row>
    <row r="270" spans="1:10" x14ac:dyDescent="0.3">
      <c r="A270" s="26" t="str">
        <f t="shared" si="15"/>
        <v>Q</v>
      </c>
      <c r="B270" s="25" t="str">
        <f>A270&amp;"12"</f>
        <v>Q12</v>
      </c>
      <c r="C270" s="26" t="s">
        <v>275</v>
      </c>
      <c r="D270" s="130"/>
      <c r="E270" s="130"/>
      <c r="F270" s="132"/>
      <c r="G270" s="131"/>
      <c r="H270" s="130"/>
      <c r="I270" s="25" t="str">
        <f t="shared" si="13"/>
        <v xml:space="preserve"> </v>
      </c>
      <c r="J270" s="25" t="str">
        <f t="shared" si="14"/>
        <v xml:space="preserve">, </v>
      </c>
    </row>
    <row r="271" spans="1:10" x14ac:dyDescent="0.3">
      <c r="A271" s="26" t="str">
        <f>A270</f>
        <v>Q</v>
      </c>
      <c r="B271" s="25" t="str">
        <f>A271&amp;"13"</f>
        <v>Q13</v>
      </c>
      <c r="C271" s="26" t="s">
        <v>275</v>
      </c>
      <c r="D271" s="130"/>
      <c r="E271" s="130"/>
      <c r="F271" s="132"/>
      <c r="G271" s="131"/>
      <c r="H271" s="130"/>
      <c r="I271" s="25" t="str">
        <f t="shared" si="13"/>
        <v xml:space="preserve"> </v>
      </c>
      <c r="J271" s="25" t="str">
        <f t="shared" si="14"/>
        <v xml:space="preserve">, </v>
      </c>
    </row>
    <row r="272" spans="1:10" x14ac:dyDescent="0.3">
      <c r="A272" s="26" t="str">
        <f>A271</f>
        <v>Q</v>
      </c>
      <c r="B272" s="25" t="str">
        <f>A272&amp;"14"</f>
        <v>Q14</v>
      </c>
      <c r="C272" s="26" t="s">
        <v>275</v>
      </c>
      <c r="D272" s="130"/>
      <c r="E272" s="130"/>
      <c r="F272" s="132"/>
      <c r="G272" s="131"/>
      <c r="H272" s="130"/>
      <c r="I272" s="25" t="str">
        <f t="shared" si="13"/>
        <v xml:space="preserve"> </v>
      </c>
      <c r="J272" s="25" t="str">
        <f t="shared" si="14"/>
        <v xml:space="preserve">, </v>
      </c>
    </row>
    <row r="273" spans="1:10" x14ac:dyDescent="0.3">
      <c r="A273" s="26" t="str">
        <f>A272</f>
        <v>Q</v>
      </c>
      <c r="B273" s="25" t="str">
        <f>A273&amp;"15"</f>
        <v>Q15</v>
      </c>
      <c r="C273" s="26" t="s">
        <v>275</v>
      </c>
      <c r="D273" s="130"/>
      <c r="E273" s="130"/>
      <c r="F273" s="132"/>
      <c r="G273" s="131"/>
      <c r="H273" s="130"/>
      <c r="I273" s="25" t="str">
        <f t="shared" si="13"/>
        <v xml:space="preserve"> </v>
      </c>
      <c r="J273" s="25" t="str">
        <f t="shared" si="14"/>
        <v xml:space="preserve">, </v>
      </c>
    </row>
    <row r="274" spans="1:10" x14ac:dyDescent="0.3">
      <c r="A274" s="26" t="str">
        <f>A273</f>
        <v>Q</v>
      </c>
      <c r="B274" s="25" t="str">
        <f>A274&amp;"16"</f>
        <v>Q16</v>
      </c>
      <c r="C274" s="26" t="s">
        <v>275</v>
      </c>
      <c r="D274" s="130"/>
      <c r="E274" s="130"/>
      <c r="F274" s="132"/>
      <c r="G274" s="131"/>
      <c r="H274" s="130"/>
      <c r="I274" s="25" t="str">
        <f t="shared" si="13"/>
        <v xml:space="preserve"> </v>
      </c>
      <c r="J274" s="25" t="str">
        <f t="shared" si="14"/>
        <v xml:space="preserve">, </v>
      </c>
    </row>
    <row r="275" spans="1:10" x14ac:dyDescent="0.3">
      <c r="A275" s="26" t="s">
        <v>188</v>
      </c>
      <c r="B275" s="25" t="str">
        <f t="shared" ref="B275:B284" si="16">A275&amp;""&amp;C275</f>
        <v>R01</v>
      </c>
      <c r="C275" s="26" t="s">
        <v>32</v>
      </c>
      <c r="D275" s="130"/>
      <c r="E275" s="130"/>
      <c r="F275" s="132"/>
      <c r="G275" s="131"/>
      <c r="H275" s="130"/>
      <c r="I275" s="25" t="str">
        <f t="shared" si="13"/>
        <v xml:space="preserve"> </v>
      </c>
      <c r="J275" s="25" t="str">
        <f t="shared" si="14"/>
        <v xml:space="preserve">, </v>
      </c>
    </row>
    <row r="276" spans="1:10" x14ac:dyDescent="0.3">
      <c r="A276" s="26" t="str">
        <f>A275</f>
        <v>R</v>
      </c>
      <c r="B276" s="25" t="str">
        <f t="shared" si="16"/>
        <v>R02</v>
      </c>
      <c r="C276" s="26" t="s">
        <v>34</v>
      </c>
      <c r="D276" s="130"/>
      <c r="E276" s="130"/>
      <c r="F276" s="132"/>
      <c r="G276" s="131"/>
      <c r="H276" s="130"/>
      <c r="I276" s="25" t="str">
        <f t="shared" si="13"/>
        <v xml:space="preserve"> </v>
      </c>
      <c r="J276" s="25" t="str">
        <f t="shared" si="14"/>
        <v xml:space="preserve">, </v>
      </c>
    </row>
    <row r="277" spans="1:10" x14ac:dyDescent="0.3">
      <c r="A277" s="26" t="str">
        <f t="shared" ref="A277:A286" si="17">A276</f>
        <v>R</v>
      </c>
      <c r="B277" s="25" t="str">
        <f t="shared" si="16"/>
        <v>R03</v>
      </c>
      <c r="C277" s="26" t="s">
        <v>36</v>
      </c>
      <c r="D277" s="130"/>
      <c r="E277" s="130"/>
      <c r="F277" s="132"/>
      <c r="G277" s="131"/>
      <c r="H277" s="130"/>
      <c r="I277" s="25" t="str">
        <f t="shared" si="13"/>
        <v xml:space="preserve"> </v>
      </c>
      <c r="J277" s="25" t="str">
        <f t="shared" si="14"/>
        <v xml:space="preserve">, </v>
      </c>
    </row>
    <row r="278" spans="1:10" x14ac:dyDescent="0.3">
      <c r="A278" s="26" t="str">
        <f t="shared" si="17"/>
        <v>R</v>
      </c>
      <c r="B278" s="25" t="str">
        <f t="shared" si="16"/>
        <v>R04</v>
      </c>
      <c r="C278" s="26" t="s">
        <v>38</v>
      </c>
      <c r="D278" s="130"/>
      <c r="E278" s="130"/>
      <c r="F278" s="132"/>
      <c r="G278" s="131"/>
      <c r="H278" s="130"/>
      <c r="I278" s="25" t="str">
        <f t="shared" si="13"/>
        <v xml:space="preserve"> </v>
      </c>
      <c r="J278" s="25" t="str">
        <f t="shared" si="14"/>
        <v xml:space="preserve">, </v>
      </c>
    </row>
    <row r="279" spans="1:10" x14ac:dyDescent="0.3">
      <c r="A279" s="26" t="str">
        <f t="shared" si="17"/>
        <v>R</v>
      </c>
      <c r="B279" s="25" t="str">
        <f t="shared" si="16"/>
        <v>R05</v>
      </c>
      <c r="C279" s="26" t="s">
        <v>40</v>
      </c>
      <c r="D279" s="130"/>
      <c r="E279" s="130"/>
      <c r="F279" s="132"/>
      <c r="G279" s="131"/>
      <c r="H279" s="130"/>
      <c r="I279" s="25" t="str">
        <f t="shared" si="13"/>
        <v xml:space="preserve"> </v>
      </c>
      <c r="J279" s="25" t="str">
        <f t="shared" si="14"/>
        <v xml:space="preserve">, </v>
      </c>
    </row>
    <row r="280" spans="1:10" x14ac:dyDescent="0.3">
      <c r="A280" s="26" t="str">
        <f t="shared" si="17"/>
        <v>R</v>
      </c>
      <c r="B280" s="25" t="str">
        <f t="shared" si="16"/>
        <v>R06</v>
      </c>
      <c r="C280" s="26" t="s">
        <v>42</v>
      </c>
      <c r="D280" s="130"/>
      <c r="E280" s="130"/>
      <c r="F280" s="132"/>
      <c r="G280" s="131"/>
      <c r="H280" s="130"/>
      <c r="I280" s="25" t="str">
        <f t="shared" si="13"/>
        <v xml:space="preserve"> </v>
      </c>
      <c r="J280" s="25" t="str">
        <f t="shared" si="14"/>
        <v xml:space="preserve">, </v>
      </c>
    </row>
    <row r="281" spans="1:10" x14ac:dyDescent="0.3">
      <c r="A281" s="26" t="str">
        <f t="shared" si="17"/>
        <v>R</v>
      </c>
      <c r="B281" s="25" t="str">
        <f t="shared" si="16"/>
        <v>R07</v>
      </c>
      <c r="C281" s="26" t="s">
        <v>44</v>
      </c>
      <c r="D281" s="130"/>
      <c r="E281" s="130"/>
      <c r="F281" s="132"/>
      <c r="G281" s="131"/>
      <c r="H281" s="130"/>
      <c r="I281" s="25" t="str">
        <f t="shared" si="13"/>
        <v xml:space="preserve"> </v>
      </c>
      <c r="J281" s="25" t="str">
        <f t="shared" si="14"/>
        <v xml:space="preserve">, </v>
      </c>
    </row>
    <row r="282" spans="1:10" x14ac:dyDescent="0.3">
      <c r="A282" s="26" t="str">
        <f t="shared" si="17"/>
        <v>R</v>
      </c>
      <c r="B282" s="25" t="str">
        <f t="shared" si="16"/>
        <v>R08</v>
      </c>
      <c r="C282" s="26" t="s">
        <v>46</v>
      </c>
      <c r="D282" s="130"/>
      <c r="E282" s="130"/>
      <c r="F282" s="132"/>
      <c r="G282" s="131"/>
      <c r="H282" s="130"/>
      <c r="I282" s="25" t="str">
        <f t="shared" si="13"/>
        <v xml:space="preserve"> </v>
      </c>
      <c r="J282" s="25" t="str">
        <f t="shared" si="14"/>
        <v xml:space="preserve">, </v>
      </c>
    </row>
    <row r="283" spans="1:10" x14ac:dyDescent="0.3">
      <c r="A283" s="26" t="str">
        <f t="shared" si="17"/>
        <v>R</v>
      </c>
      <c r="B283" s="25" t="str">
        <f t="shared" si="16"/>
        <v>R09</v>
      </c>
      <c r="C283" s="26" t="s">
        <v>48</v>
      </c>
      <c r="D283" s="130"/>
      <c r="E283" s="130"/>
      <c r="F283" s="132"/>
      <c r="G283" s="131"/>
      <c r="H283" s="130"/>
      <c r="I283" s="25" t="str">
        <f t="shared" si="13"/>
        <v xml:space="preserve"> </v>
      </c>
      <c r="J283" s="25" t="str">
        <f t="shared" si="14"/>
        <v xml:space="preserve">, </v>
      </c>
    </row>
    <row r="284" spans="1:10" x14ac:dyDescent="0.3">
      <c r="A284" s="26" t="str">
        <f t="shared" si="17"/>
        <v>R</v>
      </c>
      <c r="B284" s="25" t="str">
        <f t="shared" si="16"/>
        <v>R10</v>
      </c>
      <c r="C284" s="26" t="s">
        <v>50</v>
      </c>
      <c r="D284" s="130"/>
      <c r="E284" s="130"/>
      <c r="F284" s="132"/>
      <c r="G284" s="131"/>
      <c r="H284" s="130"/>
      <c r="I284" s="25" t="str">
        <f t="shared" si="13"/>
        <v xml:space="preserve"> </v>
      </c>
      <c r="J284" s="25" t="str">
        <f t="shared" si="14"/>
        <v xml:space="preserve">, </v>
      </c>
    </row>
    <row r="285" spans="1:10" x14ac:dyDescent="0.3">
      <c r="A285" s="26" t="str">
        <f t="shared" si="17"/>
        <v>R</v>
      </c>
      <c r="B285" s="25" t="str">
        <f>A285&amp;"11"</f>
        <v>R11</v>
      </c>
      <c r="C285" s="26" t="s">
        <v>275</v>
      </c>
      <c r="D285" s="130"/>
      <c r="E285" s="130"/>
      <c r="F285" s="132"/>
      <c r="G285" s="131"/>
      <c r="H285" s="130"/>
      <c r="I285" s="25" t="str">
        <f t="shared" si="13"/>
        <v xml:space="preserve"> </v>
      </c>
      <c r="J285" s="25" t="str">
        <f t="shared" si="14"/>
        <v xml:space="preserve">, </v>
      </c>
    </row>
    <row r="286" spans="1:10" x14ac:dyDescent="0.3">
      <c r="A286" s="26" t="str">
        <f t="shared" si="17"/>
        <v>R</v>
      </c>
      <c r="B286" s="25" t="str">
        <f>A286&amp;"12"</f>
        <v>R12</v>
      </c>
      <c r="C286" s="26" t="s">
        <v>275</v>
      </c>
      <c r="D286" s="130"/>
      <c r="E286" s="130"/>
      <c r="F286" s="132"/>
      <c r="G286" s="131"/>
      <c r="H286" s="130"/>
      <c r="I286" s="25" t="str">
        <f t="shared" si="13"/>
        <v xml:space="preserve"> </v>
      </c>
      <c r="J286" s="25" t="str">
        <f t="shared" si="14"/>
        <v xml:space="preserve">, </v>
      </c>
    </row>
    <row r="287" spans="1:10" x14ac:dyDescent="0.3">
      <c r="A287" s="26" t="str">
        <f>A286</f>
        <v>R</v>
      </c>
      <c r="B287" s="25" t="str">
        <f>A287&amp;"13"</f>
        <v>R13</v>
      </c>
      <c r="C287" s="26" t="s">
        <v>275</v>
      </c>
      <c r="D287" s="130"/>
      <c r="E287" s="130"/>
      <c r="F287" s="132"/>
      <c r="G287" s="131"/>
      <c r="H287" s="130"/>
      <c r="I287" s="25" t="str">
        <f t="shared" si="13"/>
        <v xml:space="preserve"> </v>
      </c>
      <c r="J287" s="25" t="str">
        <f t="shared" si="14"/>
        <v xml:space="preserve">, </v>
      </c>
    </row>
    <row r="288" spans="1:10" x14ac:dyDescent="0.3">
      <c r="A288" s="26" t="str">
        <f>A287</f>
        <v>R</v>
      </c>
      <c r="B288" s="25" t="str">
        <f>A288&amp;"14"</f>
        <v>R14</v>
      </c>
      <c r="C288" s="26" t="s">
        <v>275</v>
      </c>
      <c r="D288" s="130"/>
      <c r="E288" s="130"/>
      <c r="F288" s="132"/>
      <c r="G288" s="131"/>
      <c r="H288" s="130"/>
      <c r="I288" s="25" t="str">
        <f t="shared" si="13"/>
        <v xml:space="preserve"> </v>
      </c>
      <c r="J288" s="25" t="str">
        <f t="shared" si="14"/>
        <v xml:space="preserve">, </v>
      </c>
    </row>
    <row r="289" spans="1:10" x14ac:dyDescent="0.3">
      <c r="A289" s="26" t="str">
        <f>A288</f>
        <v>R</v>
      </c>
      <c r="B289" s="25" t="str">
        <f>A289&amp;"15"</f>
        <v>R15</v>
      </c>
      <c r="C289" s="26" t="s">
        <v>275</v>
      </c>
      <c r="D289" s="130"/>
      <c r="E289" s="130"/>
      <c r="F289" s="132"/>
      <c r="G289" s="131"/>
      <c r="H289" s="130"/>
      <c r="I289" s="25" t="str">
        <f t="shared" si="13"/>
        <v xml:space="preserve"> </v>
      </c>
      <c r="J289" s="25" t="str">
        <f t="shared" si="14"/>
        <v xml:space="preserve">, </v>
      </c>
    </row>
    <row r="290" spans="1:10" x14ac:dyDescent="0.3">
      <c r="A290" s="26" t="str">
        <f>A289</f>
        <v>R</v>
      </c>
      <c r="B290" s="25" t="str">
        <f>A290&amp;"16"</f>
        <v>R16</v>
      </c>
      <c r="C290" s="26" t="s">
        <v>275</v>
      </c>
      <c r="D290" s="130"/>
      <c r="E290" s="130"/>
      <c r="F290" s="132"/>
      <c r="G290" s="131"/>
      <c r="H290" s="130"/>
      <c r="I290" s="25" t="str">
        <f t="shared" si="13"/>
        <v xml:space="preserve"> </v>
      </c>
      <c r="J290" s="25" t="str">
        <f t="shared" si="14"/>
        <v xml:space="preserve">, </v>
      </c>
    </row>
    <row r="291" spans="1:10" x14ac:dyDescent="0.3">
      <c r="A291" s="26" t="s">
        <v>189</v>
      </c>
      <c r="B291" s="25" t="str">
        <f t="shared" ref="B291:B300" si="18">A291&amp;""&amp;C291</f>
        <v>S01</v>
      </c>
      <c r="C291" s="26" t="s">
        <v>32</v>
      </c>
      <c r="D291" s="130"/>
      <c r="E291" s="130"/>
      <c r="F291" s="132"/>
      <c r="G291" s="131"/>
      <c r="H291" s="130"/>
      <c r="I291" s="25" t="str">
        <f t="shared" si="13"/>
        <v xml:space="preserve"> </v>
      </c>
      <c r="J291" s="25" t="str">
        <f t="shared" si="14"/>
        <v xml:space="preserve">, </v>
      </c>
    </row>
    <row r="292" spans="1:10" x14ac:dyDescent="0.3">
      <c r="A292" s="26" t="str">
        <f>A291</f>
        <v>S</v>
      </c>
      <c r="B292" s="25" t="str">
        <f t="shared" si="18"/>
        <v>S02</v>
      </c>
      <c r="C292" s="26" t="s">
        <v>34</v>
      </c>
      <c r="D292" s="130"/>
      <c r="E292" s="130"/>
      <c r="F292" s="132"/>
      <c r="G292" s="131"/>
      <c r="H292" s="130"/>
      <c r="I292" s="25" t="str">
        <f t="shared" si="13"/>
        <v xml:space="preserve"> </v>
      </c>
      <c r="J292" s="25" t="str">
        <f t="shared" si="14"/>
        <v xml:space="preserve">, </v>
      </c>
    </row>
    <row r="293" spans="1:10" x14ac:dyDescent="0.3">
      <c r="A293" s="26" t="str">
        <f t="shared" ref="A293:A302" si="19">A292</f>
        <v>S</v>
      </c>
      <c r="B293" s="25" t="str">
        <f t="shared" si="18"/>
        <v>S03</v>
      </c>
      <c r="C293" s="26" t="s">
        <v>36</v>
      </c>
      <c r="D293" s="130"/>
      <c r="E293" s="130"/>
      <c r="F293" s="132"/>
      <c r="G293" s="131"/>
      <c r="H293" s="130"/>
      <c r="I293" s="25" t="str">
        <f t="shared" si="13"/>
        <v xml:space="preserve"> </v>
      </c>
      <c r="J293" s="25" t="str">
        <f t="shared" si="14"/>
        <v xml:space="preserve">, </v>
      </c>
    </row>
    <row r="294" spans="1:10" x14ac:dyDescent="0.3">
      <c r="A294" s="26" t="str">
        <f t="shared" si="19"/>
        <v>S</v>
      </c>
      <c r="B294" s="25" t="str">
        <f t="shared" si="18"/>
        <v>S04</v>
      </c>
      <c r="C294" s="26" t="s">
        <v>38</v>
      </c>
      <c r="D294" s="130"/>
      <c r="E294" s="130"/>
      <c r="F294" s="132"/>
      <c r="G294" s="131"/>
      <c r="H294" s="130"/>
      <c r="I294" s="25" t="str">
        <f t="shared" si="13"/>
        <v xml:space="preserve"> </v>
      </c>
      <c r="J294" s="25" t="str">
        <f t="shared" si="14"/>
        <v xml:space="preserve">, </v>
      </c>
    </row>
    <row r="295" spans="1:10" x14ac:dyDescent="0.3">
      <c r="A295" s="26" t="str">
        <f t="shared" si="19"/>
        <v>S</v>
      </c>
      <c r="B295" s="25" t="str">
        <f t="shared" si="18"/>
        <v>S05</v>
      </c>
      <c r="C295" s="26" t="s">
        <v>40</v>
      </c>
      <c r="D295" s="130"/>
      <c r="E295" s="130"/>
      <c r="F295" s="132"/>
      <c r="G295" s="131"/>
      <c r="H295" s="130"/>
      <c r="I295" s="25" t="str">
        <f t="shared" si="13"/>
        <v xml:space="preserve"> </v>
      </c>
      <c r="J295" s="25" t="str">
        <f t="shared" si="14"/>
        <v xml:space="preserve">, </v>
      </c>
    </row>
    <row r="296" spans="1:10" x14ac:dyDescent="0.3">
      <c r="A296" s="26" t="str">
        <f t="shared" si="19"/>
        <v>S</v>
      </c>
      <c r="B296" s="25" t="str">
        <f t="shared" si="18"/>
        <v>S06</v>
      </c>
      <c r="C296" s="26" t="s">
        <v>42</v>
      </c>
      <c r="D296" s="130"/>
      <c r="E296" s="130"/>
      <c r="F296" s="132"/>
      <c r="G296" s="131"/>
      <c r="H296" s="130"/>
      <c r="I296" s="25" t="str">
        <f t="shared" si="13"/>
        <v xml:space="preserve"> </v>
      </c>
      <c r="J296" s="25" t="str">
        <f t="shared" si="14"/>
        <v xml:space="preserve">, </v>
      </c>
    </row>
    <row r="297" spans="1:10" x14ac:dyDescent="0.3">
      <c r="A297" s="26" t="str">
        <f t="shared" si="19"/>
        <v>S</v>
      </c>
      <c r="B297" s="25" t="str">
        <f t="shared" si="18"/>
        <v>S07</v>
      </c>
      <c r="C297" s="26" t="s">
        <v>44</v>
      </c>
      <c r="D297" s="130"/>
      <c r="E297" s="130"/>
      <c r="F297" s="132"/>
      <c r="G297" s="131"/>
      <c r="H297" s="130"/>
      <c r="I297" s="25" t="str">
        <f t="shared" si="13"/>
        <v xml:space="preserve"> </v>
      </c>
      <c r="J297" s="25" t="str">
        <f t="shared" si="14"/>
        <v xml:space="preserve">, </v>
      </c>
    </row>
    <row r="298" spans="1:10" x14ac:dyDescent="0.3">
      <c r="A298" s="26" t="str">
        <f t="shared" si="19"/>
        <v>S</v>
      </c>
      <c r="B298" s="25" t="str">
        <f t="shared" si="18"/>
        <v>S08</v>
      </c>
      <c r="C298" s="26" t="s">
        <v>46</v>
      </c>
      <c r="D298" s="130"/>
      <c r="E298" s="130"/>
      <c r="F298" s="132"/>
      <c r="G298" s="131"/>
      <c r="H298" s="130"/>
      <c r="I298" s="25" t="str">
        <f t="shared" si="13"/>
        <v xml:space="preserve"> </v>
      </c>
      <c r="J298" s="25" t="str">
        <f t="shared" si="14"/>
        <v xml:space="preserve">, </v>
      </c>
    </row>
    <row r="299" spans="1:10" x14ac:dyDescent="0.3">
      <c r="A299" s="26" t="str">
        <f t="shared" si="19"/>
        <v>S</v>
      </c>
      <c r="B299" s="25" t="str">
        <f t="shared" si="18"/>
        <v>S09</v>
      </c>
      <c r="C299" s="26" t="s">
        <v>48</v>
      </c>
      <c r="D299" s="130"/>
      <c r="E299" s="130"/>
      <c r="F299" s="132"/>
      <c r="G299" s="131"/>
      <c r="H299" s="130"/>
      <c r="I299" s="25" t="str">
        <f t="shared" si="13"/>
        <v xml:space="preserve"> </v>
      </c>
      <c r="J299" s="25" t="str">
        <f t="shared" si="14"/>
        <v xml:space="preserve">, </v>
      </c>
    </row>
    <row r="300" spans="1:10" x14ac:dyDescent="0.3">
      <c r="A300" s="26" t="str">
        <f t="shared" si="19"/>
        <v>S</v>
      </c>
      <c r="B300" s="25" t="str">
        <f t="shared" si="18"/>
        <v>S10</v>
      </c>
      <c r="C300" s="26" t="s">
        <v>50</v>
      </c>
      <c r="D300" s="130"/>
      <c r="E300" s="130"/>
      <c r="F300" s="132"/>
      <c r="G300" s="131"/>
      <c r="H300" s="130"/>
      <c r="I300" s="25" t="str">
        <f t="shared" si="13"/>
        <v xml:space="preserve"> </v>
      </c>
      <c r="J300" s="25" t="str">
        <f t="shared" si="14"/>
        <v xml:space="preserve">, </v>
      </c>
    </row>
    <row r="301" spans="1:10" x14ac:dyDescent="0.3">
      <c r="A301" s="26" t="str">
        <f t="shared" si="19"/>
        <v>S</v>
      </c>
      <c r="B301" s="25" t="str">
        <f>A301&amp;"11"</f>
        <v>S11</v>
      </c>
      <c r="C301" s="26" t="s">
        <v>275</v>
      </c>
      <c r="D301" s="130"/>
      <c r="E301" s="130"/>
      <c r="F301" s="132"/>
      <c r="G301" s="131"/>
      <c r="H301" s="130"/>
      <c r="I301" s="25" t="str">
        <f t="shared" si="13"/>
        <v xml:space="preserve"> </v>
      </c>
      <c r="J301" s="25" t="str">
        <f t="shared" si="14"/>
        <v xml:space="preserve">, </v>
      </c>
    </row>
    <row r="302" spans="1:10" x14ac:dyDescent="0.3">
      <c r="A302" s="26" t="str">
        <f t="shared" si="19"/>
        <v>S</v>
      </c>
      <c r="B302" s="25" t="str">
        <f>A302&amp;"12"</f>
        <v>S12</v>
      </c>
      <c r="C302" s="26" t="s">
        <v>275</v>
      </c>
      <c r="D302" s="130"/>
      <c r="E302" s="130"/>
      <c r="F302" s="132"/>
      <c r="G302" s="131"/>
      <c r="H302" s="130"/>
      <c r="I302" s="25" t="str">
        <f t="shared" si="13"/>
        <v xml:space="preserve"> </v>
      </c>
      <c r="J302" s="25" t="str">
        <f t="shared" si="14"/>
        <v xml:space="preserve">, </v>
      </c>
    </row>
    <row r="303" spans="1:10" x14ac:dyDescent="0.3">
      <c r="A303" s="26" t="str">
        <f>A302</f>
        <v>S</v>
      </c>
      <c r="B303" s="25" t="str">
        <f>A303&amp;"13"</f>
        <v>S13</v>
      </c>
      <c r="C303" s="26" t="s">
        <v>275</v>
      </c>
      <c r="D303" s="130"/>
      <c r="E303" s="130"/>
      <c r="F303" s="132"/>
      <c r="G303" s="131"/>
      <c r="H303" s="130"/>
      <c r="I303" s="25" t="str">
        <f t="shared" si="13"/>
        <v xml:space="preserve"> </v>
      </c>
      <c r="J303" s="25" t="str">
        <f t="shared" si="14"/>
        <v xml:space="preserve">, </v>
      </c>
    </row>
    <row r="304" spans="1:10" x14ac:dyDescent="0.3">
      <c r="A304" s="26" t="str">
        <f>A303</f>
        <v>S</v>
      </c>
      <c r="B304" s="25" t="str">
        <f>A304&amp;"14"</f>
        <v>S14</v>
      </c>
      <c r="C304" s="26" t="s">
        <v>275</v>
      </c>
      <c r="D304" s="130"/>
      <c r="E304" s="130"/>
      <c r="F304" s="132"/>
      <c r="G304" s="131"/>
      <c r="H304" s="130"/>
      <c r="I304" s="25" t="str">
        <f t="shared" si="13"/>
        <v xml:space="preserve"> </v>
      </c>
      <c r="J304" s="25" t="str">
        <f t="shared" si="14"/>
        <v xml:space="preserve">, </v>
      </c>
    </row>
    <row r="305" spans="1:10" x14ac:dyDescent="0.3">
      <c r="A305" s="26" t="str">
        <f>A304</f>
        <v>S</v>
      </c>
      <c r="B305" s="25" t="str">
        <f>A305&amp;"15"</f>
        <v>S15</v>
      </c>
      <c r="C305" s="26" t="s">
        <v>275</v>
      </c>
      <c r="D305" s="130"/>
      <c r="E305" s="130"/>
      <c r="F305" s="132"/>
      <c r="G305" s="131"/>
      <c r="H305" s="130"/>
      <c r="I305" s="25" t="str">
        <f t="shared" si="13"/>
        <v xml:space="preserve"> </v>
      </c>
      <c r="J305" s="25" t="str">
        <f t="shared" si="14"/>
        <v xml:space="preserve">, </v>
      </c>
    </row>
    <row r="306" spans="1:10" x14ac:dyDescent="0.3">
      <c r="A306" s="26" t="str">
        <f>A305</f>
        <v>S</v>
      </c>
      <c r="B306" s="25" t="str">
        <f>A306&amp;"16"</f>
        <v>S16</v>
      </c>
      <c r="C306" s="26" t="s">
        <v>275</v>
      </c>
      <c r="D306" s="130"/>
      <c r="E306" s="130"/>
      <c r="F306" s="132"/>
      <c r="G306" s="131"/>
      <c r="H306" s="130"/>
      <c r="I306" s="25" t="str">
        <f t="shared" si="13"/>
        <v xml:space="preserve"> </v>
      </c>
      <c r="J306" s="25" t="str">
        <f t="shared" si="14"/>
        <v xml:space="preserve">, </v>
      </c>
    </row>
    <row r="307" spans="1:10" x14ac:dyDescent="0.3">
      <c r="A307" s="26" t="s">
        <v>190</v>
      </c>
      <c r="B307" s="25" t="str">
        <f t="shared" ref="B307:B316" si="20">A307&amp;""&amp;C307</f>
        <v>T01</v>
      </c>
      <c r="C307" s="26" t="s">
        <v>32</v>
      </c>
      <c r="D307" s="130"/>
      <c r="E307" s="130"/>
      <c r="F307" s="132"/>
      <c r="G307" s="131"/>
      <c r="H307" s="130"/>
      <c r="I307" s="25" t="str">
        <f t="shared" si="13"/>
        <v xml:space="preserve"> </v>
      </c>
      <c r="J307" s="25" t="str">
        <f t="shared" si="14"/>
        <v xml:space="preserve">, </v>
      </c>
    </row>
    <row r="308" spans="1:10" x14ac:dyDescent="0.3">
      <c r="A308" s="26" t="str">
        <f>A307</f>
        <v>T</v>
      </c>
      <c r="B308" s="25" t="str">
        <f t="shared" si="20"/>
        <v>T02</v>
      </c>
      <c r="C308" s="26" t="s">
        <v>34</v>
      </c>
      <c r="D308" s="130"/>
      <c r="E308" s="130"/>
      <c r="F308" s="132"/>
      <c r="G308" s="131"/>
      <c r="H308" s="130"/>
      <c r="I308" s="25" t="str">
        <f t="shared" si="13"/>
        <v xml:space="preserve"> </v>
      </c>
      <c r="J308" s="25" t="str">
        <f t="shared" si="14"/>
        <v xml:space="preserve">, </v>
      </c>
    </row>
    <row r="309" spans="1:10" x14ac:dyDescent="0.3">
      <c r="A309" s="26" t="str">
        <f t="shared" ref="A309:A318" si="21">A308</f>
        <v>T</v>
      </c>
      <c r="B309" s="25" t="str">
        <f t="shared" si="20"/>
        <v>T03</v>
      </c>
      <c r="C309" s="26" t="s">
        <v>36</v>
      </c>
      <c r="D309" s="130"/>
      <c r="E309" s="130"/>
      <c r="F309" s="132"/>
      <c r="G309" s="131"/>
      <c r="H309" s="130"/>
      <c r="I309" s="25" t="str">
        <f t="shared" si="13"/>
        <v xml:space="preserve"> </v>
      </c>
      <c r="J309" s="25" t="str">
        <f t="shared" si="14"/>
        <v xml:space="preserve">, </v>
      </c>
    </row>
    <row r="310" spans="1:10" x14ac:dyDescent="0.3">
      <c r="A310" s="26" t="str">
        <f t="shared" si="21"/>
        <v>T</v>
      </c>
      <c r="B310" s="25" t="str">
        <f t="shared" si="20"/>
        <v>T04</v>
      </c>
      <c r="C310" s="26" t="s">
        <v>38</v>
      </c>
      <c r="D310" s="130"/>
      <c r="E310" s="130"/>
      <c r="F310" s="132"/>
      <c r="G310" s="131"/>
      <c r="H310" s="130"/>
      <c r="I310" s="25" t="str">
        <f t="shared" si="13"/>
        <v xml:space="preserve"> </v>
      </c>
      <c r="J310" s="25" t="str">
        <f t="shared" si="14"/>
        <v xml:space="preserve">, </v>
      </c>
    </row>
    <row r="311" spans="1:10" x14ac:dyDescent="0.3">
      <c r="A311" s="26" t="str">
        <f t="shared" si="21"/>
        <v>T</v>
      </c>
      <c r="B311" s="25" t="str">
        <f t="shared" si="20"/>
        <v>T05</v>
      </c>
      <c r="C311" s="26" t="s">
        <v>40</v>
      </c>
      <c r="D311" s="130"/>
      <c r="E311" s="130"/>
      <c r="F311" s="132"/>
      <c r="G311" s="131"/>
      <c r="H311" s="130"/>
      <c r="I311" s="25" t="str">
        <f t="shared" si="13"/>
        <v xml:space="preserve"> </v>
      </c>
      <c r="J311" s="25" t="str">
        <f t="shared" si="14"/>
        <v xml:space="preserve">, </v>
      </c>
    </row>
    <row r="312" spans="1:10" x14ac:dyDescent="0.3">
      <c r="A312" s="26" t="str">
        <f t="shared" si="21"/>
        <v>T</v>
      </c>
      <c r="B312" s="25" t="str">
        <f t="shared" si="20"/>
        <v>T06</v>
      </c>
      <c r="C312" s="26" t="s">
        <v>42</v>
      </c>
      <c r="D312" s="130"/>
      <c r="E312" s="130"/>
      <c r="F312" s="132"/>
      <c r="G312" s="131"/>
      <c r="H312" s="130"/>
      <c r="I312" s="25" t="str">
        <f t="shared" si="13"/>
        <v xml:space="preserve"> </v>
      </c>
      <c r="J312" s="25" t="str">
        <f t="shared" si="14"/>
        <v xml:space="preserve">, </v>
      </c>
    </row>
    <row r="313" spans="1:10" x14ac:dyDescent="0.3">
      <c r="A313" s="26" t="str">
        <f t="shared" si="21"/>
        <v>T</v>
      </c>
      <c r="B313" s="25" t="str">
        <f t="shared" si="20"/>
        <v>T07</v>
      </c>
      <c r="C313" s="26" t="s">
        <v>44</v>
      </c>
      <c r="D313" s="130"/>
      <c r="E313" s="130"/>
      <c r="F313" s="132"/>
      <c r="G313" s="131"/>
      <c r="H313" s="130"/>
      <c r="I313" s="25" t="str">
        <f t="shared" si="13"/>
        <v xml:space="preserve"> </v>
      </c>
      <c r="J313" s="25" t="str">
        <f t="shared" si="14"/>
        <v xml:space="preserve">, </v>
      </c>
    </row>
    <row r="314" spans="1:10" x14ac:dyDescent="0.3">
      <c r="A314" s="26" t="str">
        <f t="shared" si="21"/>
        <v>T</v>
      </c>
      <c r="B314" s="25" t="str">
        <f t="shared" si="20"/>
        <v>T08</v>
      </c>
      <c r="C314" s="26" t="s">
        <v>46</v>
      </c>
      <c r="D314" s="130"/>
      <c r="E314" s="130"/>
      <c r="F314" s="132"/>
      <c r="G314" s="131"/>
      <c r="H314" s="130"/>
      <c r="I314" s="25" t="str">
        <f t="shared" si="13"/>
        <v xml:space="preserve"> </v>
      </c>
      <c r="J314" s="25" t="str">
        <f t="shared" si="14"/>
        <v xml:space="preserve">, </v>
      </c>
    </row>
    <row r="315" spans="1:10" x14ac:dyDescent="0.3">
      <c r="A315" s="26" t="str">
        <f t="shared" si="21"/>
        <v>T</v>
      </c>
      <c r="B315" s="25" t="str">
        <f t="shared" si="20"/>
        <v>T09</v>
      </c>
      <c r="C315" s="26" t="s">
        <v>48</v>
      </c>
      <c r="D315" s="130"/>
      <c r="E315" s="130"/>
      <c r="F315" s="132"/>
      <c r="G315" s="131"/>
      <c r="H315" s="130"/>
      <c r="I315" s="25" t="str">
        <f t="shared" si="13"/>
        <v xml:space="preserve"> </v>
      </c>
      <c r="J315" s="25" t="str">
        <f t="shared" si="14"/>
        <v xml:space="preserve">, </v>
      </c>
    </row>
    <row r="316" spans="1:10" x14ac:dyDescent="0.3">
      <c r="A316" s="26" t="str">
        <f t="shared" si="21"/>
        <v>T</v>
      </c>
      <c r="B316" s="25" t="str">
        <f t="shared" si="20"/>
        <v>T10</v>
      </c>
      <c r="C316" s="26" t="s">
        <v>50</v>
      </c>
      <c r="D316" s="130"/>
      <c r="E316" s="130"/>
      <c r="F316" s="132"/>
      <c r="G316" s="131"/>
      <c r="H316" s="130"/>
      <c r="I316" s="25" t="str">
        <f t="shared" si="13"/>
        <v xml:space="preserve"> </v>
      </c>
      <c r="J316" s="25" t="str">
        <f t="shared" si="14"/>
        <v xml:space="preserve">, </v>
      </c>
    </row>
    <row r="317" spans="1:10" x14ac:dyDescent="0.3">
      <c r="A317" s="26" t="str">
        <f t="shared" si="21"/>
        <v>T</v>
      </c>
      <c r="B317" s="25" t="str">
        <f>A317&amp;"11"</f>
        <v>T11</v>
      </c>
      <c r="C317" s="26" t="s">
        <v>275</v>
      </c>
      <c r="D317" s="130"/>
      <c r="E317" s="130"/>
      <c r="F317" s="132"/>
      <c r="G317" s="131"/>
      <c r="H317" s="130"/>
      <c r="I317" s="25" t="str">
        <f t="shared" si="13"/>
        <v xml:space="preserve"> </v>
      </c>
      <c r="J317" s="25" t="str">
        <f t="shared" si="14"/>
        <v xml:space="preserve">, </v>
      </c>
    </row>
    <row r="318" spans="1:10" x14ac:dyDescent="0.3">
      <c r="A318" s="26" t="str">
        <f t="shared" si="21"/>
        <v>T</v>
      </c>
      <c r="B318" s="25" t="str">
        <f>A318&amp;"12"</f>
        <v>T12</v>
      </c>
      <c r="C318" s="26" t="s">
        <v>275</v>
      </c>
      <c r="D318" s="130"/>
      <c r="E318" s="130"/>
      <c r="F318" s="132"/>
      <c r="G318" s="131"/>
      <c r="H318" s="130"/>
      <c r="I318" s="25" t="str">
        <f t="shared" si="13"/>
        <v xml:space="preserve"> </v>
      </c>
      <c r="J318" s="25" t="str">
        <f t="shared" si="14"/>
        <v xml:space="preserve">, </v>
      </c>
    </row>
    <row r="319" spans="1:10" x14ac:dyDescent="0.3">
      <c r="A319" s="26" t="str">
        <f>A318</f>
        <v>T</v>
      </c>
      <c r="B319" s="25" t="str">
        <f>A319&amp;"13"</f>
        <v>T13</v>
      </c>
      <c r="C319" s="26" t="s">
        <v>275</v>
      </c>
      <c r="D319" s="130"/>
      <c r="E319" s="130"/>
      <c r="F319" s="132"/>
      <c r="G319" s="131"/>
      <c r="H319" s="130"/>
      <c r="I319" s="25" t="str">
        <f t="shared" si="13"/>
        <v xml:space="preserve"> </v>
      </c>
      <c r="J319" s="25" t="str">
        <f t="shared" si="14"/>
        <v xml:space="preserve">, </v>
      </c>
    </row>
    <row r="320" spans="1:10" x14ac:dyDescent="0.3">
      <c r="A320" s="26" t="str">
        <f>A319</f>
        <v>T</v>
      </c>
      <c r="B320" s="25" t="str">
        <f>A320&amp;"14"</f>
        <v>T14</v>
      </c>
      <c r="C320" s="26" t="s">
        <v>275</v>
      </c>
      <c r="D320" s="130"/>
      <c r="E320" s="130"/>
      <c r="F320" s="132"/>
      <c r="G320" s="131"/>
      <c r="H320" s="130"/>
      <c r="I320" s="25" t="str">
        <f t="shared" si="13"/>
        <v xml:space="preserve"> </v>
      </c>
      <c r="J320" s="25" t="str">
        <f t="shared" si="14"/>
        <v xml:space="preserve">, </v>
      </c>
    </row>
    <row r="321" spans="1:10" x14ac:dyDescent="0.3">
      <c r="A321" s="26" t="str">
        <f>A320</f>
        <v>T</v>
      </c>
      <c r="B321" s="25" t="str">
        <f>A321&amp;"15"</f>
        <v>T15</v>
      </c>
      <c r="C321" s="26" t="s">
        <v>275</v>
      </c>
      <c r="D321" s="130"/>
      <c r="E321" s="130"/>
      <c r="F321" s="132"/>
      <c r="G321" s="131"/>
      <c r="H321" s="130"/>
      <c r="I321" s="25" t="str">
        <f t="shared" si="13"/>
        <v xml:space="preserve"> </v>
      </c>
      <c r="J321" s="25" t="str">
        <f t="shared" si="14"/>
        <v xml:space="preserve">, </v>
      </c>
    </row>
    <row r="322" spans="1:10" x14ac:dyDescent="0.3">
      <c r="A322" s="26" t="str">
        <f>A321</f>
        <v>T</v>
      </c>
      <c r="B322" s="25" t="str">
        <f>A322&amp;"16"</f>
        <v>T16</v>
      </c>
      <c r="C322" s="26" t="s">
        <v>275</v>
      </c>
      <c r="D322" s="130"/>
      <c r="E322" s="130"/>
      <c r="F322" s="132"/>
      <c r="G322" s="131"/>
      <c r="H322" s="130"/>
      <c r="I322" s="25" t="str">
        <f t="shared" si="13"/>
        <v xml:space="preserve"> </v>
      </c>
      <c r="J322" s="25" t="str">
        <f t="shared" si="14"/>
        <v xml:space="preserve">, </v>
      </c>
    </row>
    <row r="323" spans="1:10" x14ac:dyDescent="0.3">
      <c r="A323" s="26" t="s">
        <v>212</v>
      </c>
      <c r="B323" s="25" t="str">
        <f t="shared" ref="B323:B332" si="22">A323&amp;""&amp;C323</f>
        <v>U01</v>
      </c>
      <c r="C323" s="26" t="s">
        <v>32</v>
      </c>
      <c r="D323" s="130"/>
      <c r="E323" s="130"/>
      <c r="F323" s="132"/>
      <c r="G323" s="131"/>
      <c r="H323" s="130"/>
      <c r="I323" s="25" t="str">
        <f t="shared" ref="I323:I386" si="23">D323&amp;" "&amp;E323</f>
        <v xml:space="preserve"> </v>
      </c>
      <c r="J323" s="25" t="str">
        <f t="shared" ref="J323:J386" si="24">E323&amp;", "&amp;D323</f>
        <v xml:space="preserve">, </v>
      </c>
    </row>
    <row r="324" spans="1:10" x14ac:dyDescent="0.3">
      <c r="A324" s="26" t="str">
        <f>A323</f>
        <v>U</v>
      </c>
      <c r="B324" s="25" t="str">
        <f t="shared" si="22"/>
        <v>U02</v>
      </c>
      <c r="C324" s="26" t="s">
        <v>34</v>
      </c>
      <c r="D324" s="130"/>
      <c r="E324" s="130"/>
      <c r="F324" s="132"/>
      <c r="G324" s="131"/>
      <c r="H324" s="130"/>
      <c r="I324" s="25" t="str">
        <f t="shared" si="23"/>
        <v xml:space="preserve"> </v>
      </c>
      <c r="J324" s="25" t="str">
        <f t="shared" si="24"/>
        <v xml:space="preserve">, </v>
      </c>
    </row>
    <row r="325" spans="1:10" x14ac:dyDescent="0.3">
      <c r="A325" s="26" t="str">
        <f t="shared" ref="A325:A334" si="25">A324</f>
        <v>U</v>
      </c>
      <c r="B325" s="25" t="str">
        <f t="shared" si="22"/>
        <v>U03</v>
      </c>
      <c r="C325" s="26" t="s">
        <v>36</v>
      </c>
      <c r="D325" s="130"/>
      <c r="E325" s="130"/>
      <c r="F325" s="132"/>
      <c r="G325" s="131"/>
      <c r="H325" s="130"/>
      <c r="I325" s="25" t="str">
        <f t="shared" si="23"/>
        <v xml:space="preserve"> </v>
      </c>
      <c r="J325" s="25" t="str">
        <f t="shared" si="24"/>
        <v xml:space="preserve">, </v>
      </c>
    </row>
    <row r="326" spans="1:10" x14ac:dyDescent="0.3">
      <c r="A326" s="26" t="str">
        <f t="shared" si="25"/>
        <v>U</v>
      </c>
      <c r="B326" s="25" t="str">
        <f t="shared" si="22"/>
        <v>U04</v>
      </c>
      <c r="C326" s="26" t="s">
        <v>38</v>
      </c>
      <c r="D326" s="130"/>
      <c r="E326" s="130"/>
      <c r="F326" s="132"/>
      <c r="G326" s="131"/>
      <c r="H326" s="130"/>
      <c r="I326" s="25" t="str">
        <f t="shared" si="23"/>
        <v xml:space="preserve"> </v>
      </c>
      <c r="J326" s="25" t="str">
        <f t="shared" si="24"/>
        <v xml:space="preserve">, </v>
      </c>
    </row>
    <row r="327" spans="1:10" x14ac:dyDescent="0.3">
      <c r="A327" s="26" t="str">
        <f t="shared" si="25"/>
        <v>U</v>
      </c>
      <c r="B327" s="25" t="str">
        <f t="shared" si="22"/>
        <v>U05</v>
      </c>
      <c r="C327" s="26" t="s">
        <v>40</v>
      </c>
      <c r="D327" s="130"/>
      <c r="E327" s="130"/>
      <c r="F327" s="132"/>
      <c r="G327" s="131"/>
      <c r="H327" s="130"/>
      <c r="I327" s="25" t="str">
        <f t="shared" si="23"/>
        <v xml:space="preserve"> </v>
      </c>
      <c r="J327" s="25" t="str">
        <f t="shared" si="24"/>
        <v xml:space="preserve">, </v>
      </c>
    </row>
    <row r="328" spans="1:10" x14ac:dyDescent="0.3">
      <c r="A328" s="26" t="str">
        <f t="shared" si="25"/>
        <v>U</v>
      </c>
      <c r="B328" s="25" t="str">
        <f t="shared" si="22"/>
        <v>U06</v>
      </c>
      <c r="C328" s="26" t="s">
        <v>42</v>
      </c>
      <c r="D328" s="130"/>
      <c r="E328" s="130"/>
      <c r="F328" s="132"/>
      <c r="G328" s="131"/>
      <c r="H328" s="130"/>
      <c r="I328" s="25" t="str">
        <f t="shared" si="23"/>
        <v xml:space="preserve"> </v>
      </c>
      <c r="J328" s="25" t="str">
        <f t="shared" si="24"/>
        <v xml:space="preserve">, </v>
      </c>
    </row>
    <row r="329" spans="1:10" x14ac:dyDescent="0.3">
      <c r="A329" s="26" t="str">
        <f t="shared" si="25"/>
        <v>U</v>
      </c>
      <c r="B329" s="25" t="str">
        <f t="shared" si="22"/>
        <v>U07</v>
      </c>
      <c r="C329" s="26" t="s">
        <v>44</v>
      </c>
      <c r="D329" s="130"/>
      <c r="E329" s="130"/>
      <c r="F329" s="132"/>
      <c r="G329" s="131"/>
      <c r="H329" s="130"/>
      <c r="I329" s="25" t="str">
        <f t="shared" si="23"/>
        <v xml:space="preserve"> </v>
      </c>
      <c r="J329" s="25" t="str">
        <f t="shared" si="24"/>
        <v xml:space="preserve">, </v>
      </c>
    </row>
    <row r="330" spans="1:10" x14ac:dyDescent="0.3">
      <c r="A330" s="26" t="str">
        <f t="shared" si="25"/>
        <v>U</v>
      </c>
      <c r="B330" s="25" t="str">
        <f t="shared" si="22"/>
        <v>U08</v>
      </c>
      <c r="C330" s="26" t="s">
        <v>46</v>
      </c>
      <c r="D330" s="130"/>
      <c r="E330" s="130"/>
      <c r="F330" s="132"/>
      <c r="G330" s="131"/>
      <c r="H330" s="130"/>
      <c r="I330" s="25" t="str">
        <f t="shared" si="23"/>
        <v xml:space="preserve"> </v>
      </c>
      <c r="J330" s="25" t="str">
        <f t="shared" si="24"/>
        <v xml:space="preserve">, </v>
      </c>
    </row>
    <row r="331" spans="1:10" x14ac:dyDescent="0.3">
      <c r="A331" s="26" t="str">
        <f t="shared" si="25"/>
        <v>U</v>
      </c>
      <c r="B331" s="25" t="str">
        <f t="shared" si="22"/>
        <v>U09</v>
      </c>
      <c r="C331" s="26" t="s">
        <v>48</v>
      </c>
      <c r="D331" s="130"/>
      <c r="E331" s="130"/>
      <c r="F331" s="132"/>
      <c r="G331" s="131"/>
      <c r="H331" s="130"/>
      <c r="I331" s="25" t="str">
        <f t="shared" si="23"/>
        <v xml:space="preserve"> </v>
      </c>
      <c r="J331" s="25" t="str">
        <f t="shared" si="24"/>
        <v xml:space="preserve">, </v>
      </c>
    </row>
    <row r="332" spans="1:10" x14ac:dyDescent="0.3">
      <c r="A332" s="26" t="str">
        <f t="shared" si="25"/>
        <v>U</v>
      </c>
      <c r="B332" s="25" t="str">
        <f t="shared" si="22"/>
        <v>U10</v>
      </c>
      <c r="C332" s="26" t="s">
        <v>50</v>
      </c>
      <c r="D332" s="130"/>
      <c r="E332" s="130"/>
      <c r="F332" s="132"/>
      <c r="G332" s="131"/>
      <c r="H332" s="130"/>
      <c r="I332" s="25" t="str">
        <f t="shared" si="23"/>
        <v xml:space="preserve"> </v>
      </c>
      <c r="J332" s="25" t="str">
        <f t="shared" si="24"/>
        <v xml:space="preserve">, </v>
      </c>
    </row>
    <row r="333" spans="1:10" x14ac:dyDescent="0.3">
      <c r="A333" s="26" t="str">
        <f t="shared" si="25"/>
        <v>U</v>
      </c>
      <c r="B333" s="25" t="str">
        <f>A333&amp;"11"</f>
        <v>U11</v>
      </c>
      <c r="C333" s="26" t="s">
        <v>275</v>
      </c>
      <c r="D333" s="130"/>
      <c r="E333" s="130"/>
      <c r="F333" s="132"/>
      <c r="G333" s="131"/>
      <c r="H333" s="130"/>
      <c r="I333" s="25" t="str">
        <f t="shared" si="23"/>
        <v xml:space="preserve"> </v>
      </c>
      <c r="J333" s="25" t="str">
        <f t="shared" si="24"/>
        <v xml:space="preserve">, </v>
      </c>
    </row>
    <row r="334" spans="1:10" x14ac:dyDescent="0.3">
      <c r="A334" s="26" t="str">
        <f t="shared" si="25"/>
        <v>U</v>
      </c>
      <c r="B334" s="25" t="str">
        <f>A334&amp;"12"</f>
        <v>U12</v>
      </c>
      <c r="C334" s="26" t="s">
        <v>275</v>
      </c>
      <c r="D334" s="130"/>
      <c r="E334" s="130"/>
      <c r="F334" s="132"/>
      <c r="G334" s="131"/>
      <c r="H334" s="130"/>
      <c r="I334" s="25" t="str">
        <f t="shared" si="23"/>
        <v xml:space="preserve"> </v>
      </c>
      <c r="J334" s="25" t="str">
        <f t="shared" si="24"/>
        <v xml:space="preserve">, </v>
      </c>
    </row>
    <row r="335" spans="1:10" x14ac:dyDescent="0.3">
      <c r="A335" s="26" t="str">
        <f>A334</f>
        <v>U</v>
      </c>
      <c r="B335" s="25" t="str">
        <f>A335&amp;"13"</f>
        <v>U13</v>
      </c>
      <c r="C335" s="26" t="s">
        <v>275</v>
      </c>
      <c r="D335" s="130"/>
      <c r="E335" s="130"/>
      <c r="F335" s="132"/>
      <c r="G335" s="131"/>
      <c r="H335" s="130"/>
      <c r="I335" s="25" t="str">
        <f t="shared" si="23"/>
        <v xml:space="preserve"> </v>
      </c>
      <c r="J335" s="25" t="str">
        <f t="shared" si="24"/>
        <v xml:space="preserve">, </v>
      </c>
    </row>
    <row r="336" spans="1:10" x14ac:dyDescent="0.3">
      <c r="A336" s="26" t="str">
        <f>A335</f>
        <v>U</v>
      </c>
      <c r="B336" s="25" t="str">
        <f>A336&amp;"14"</f>
        <v>U14</v>
      </c>
      <c r="C336" s="26" t="s">
        <v>275</v>
      </c>
      <c r="D336" s="130"/>
      <c r="E336" s="130"/>
      <c r="F336" s="132"/>
      <c r="G336" s="131"/>
      <c r="H336" s="130"/>
      <c r="I336" s="25" t="str">
        <f t="shared" si="23"/>
        <v xml:space="preserve"> </v>
      </c>
      <c r="J336" s="25" t="str">
        <f t="shared" si="24"/>
        <v xml:space="preserve">, </v>
      </c>
    </row>
    <row r="337" spans="1:10" x14ac:dyDescent="0.3">
      <c r="A337" s="26" t="str">
        <f>A336</f>
        <v>U</v>
      </c>
      <c r="B337" s="25" t="str">
        <f>A337&amp;"15"</f>
        <v>U15</v>
      </c>
      <c r="C337" s="26" t="s">
        <v>275</v>
      </c>
      <c r="D337" s="130"/>
      <c r="E337" s="130"/>
      <c r="F337" s="132"/>
      <c r="G337" s="131"/>
      <c r="H337" s="130"/>
      <c r="I337" s="25" t="str">
        <f t="shared" si="23"/>
        <v xml:space="preserve"> </v>
      </c>
      <c r="J337" s="25" t="str">
        <f t="shared" si="24"/>
        <v xml:space="preserve">, </v>
      </c>
    </row>
    <row r="338" spans="1:10" x14ac:dyDescent="0.3">
      <c r="A338" s="26" t="str">
        <f>A337</f>
        <v>U</v>
      </c>
      <c r="B338" s="25" t="str">
        <f>A338&amp;"16"</f>
        <v>U16</v>
      </c>
      <c r="C338" s="26" t="s">
        <v>275</v>
      </c>
      <c r="D338" s="130"/>
      <c r="E338" s="130"/>
      <c r="F338" s="132"/>
      <c r="G338" s="131"/>
      <c r="H338" s="130"/>
      <c r="I338" s="25" t="str">
        <f t="shared" si="23"/>
        <v xml:space="preserve"> </v>
      </c>
      <c r="J338" s="25" t="str">
        <f t="shared" si="24"/>
        <v xml:space="preserve">, </v>
      </c>
    </row>
    <row r="339" spans="1:10" x14ac:dyDescent="0.3">
      <c r="A339" s="26" t="s">
        <v>213</v>
      </c>
      <c r="B339" s="25" t="str">
        <f t="shared" ref="B339:B348" si="26">A339&amp;""&amp;C339</f>
        <v>V01</v>
      </c>
      <c r="C339" s="26" t="s">
        <v>32</v>
      </c>
      <c r="D339" s="130"/>
      <c r="E339" s="130"/>
      <c r="F339" s="132"/>
      <c r="G339" s="131"/>
      <c r="H339" s="130"/>
      <c r="I339" s="25" t="str">
        <f t="shared" si="23"/>
        <v xml:space="preserve"> </v>
      </c>
      <c r="J339" s="25" t="str">
        <f t="shared" si="24"/>
        <v xml:space="preserve">, </v>
      </c>
    </row>
    <row r="340" spans="1:10" x14ac:dyDescent="0.3">
      <c r="A340" s="26" t="str">
        <f>A339</f>
        <v>V</v>
      </c>
      <c r="B340" s="25" t="str">
        <f t="shared" si="26"/>
        <v>V02</v>
      </c>
      <c r="C340" s="26" t="s">
        <v>34</v>
      </c>
      <c r="D340" s="130"/>
      <c r="E340" s="130"/>
      <c r="F340" s="132"/>
      <c r="G340" s="131"/>
      <c r="H340" s="130"/>
      <c r="I340" s="25" t="str">
        <f t="shared" si="23"/>
        <v xml:space="preserve"> </v>
      </c>
      <c r="J340" s="25" t="str">
        <f t="shared" si="24"/>
        <v xml:space="preserve">, </v>
      </c>
    </row>
    <row r="341" spans="1:10" x14ac:dyDescent="0.3">
      <c r="A341" s="26" t="str">
        <f t="shared" ref="A341:A350" si="27">A340</f>
        <v>V</v>
      </c>
      <c r="B341" s="25" t="str">
        <f t="shared" si="26"/>
        <v>V03</v>
      </c>
      <c r="C341" s="26" t="s">
        <v>36</v>
      </c>
      <c r="D341" s="130"/>
      <c r="E341" s="130"/>
      <c r="F341" s="132"/>
      <c r="G341" s="131"/>
      <c r="H341" s="130"/>
      <c r="I341" s="25" t="str">
        <f t="shared" si="23"/>
        <v xml:space="preserve"> </v>
      </c>
      <c r="J341" s="25" t="str">
        <f t="shared" si="24"/>
        <v xml:space="preserve">, </v>
      </c>
    </row>
    <row r="342" spans="1:10" x14ac:dyDescent="0.3">
      <c r="A342" s="26" t="str">
        <f t="shared" si="27"/>
        <v>V</v>
      </c>
      <c r="B342" s="25" t="str">
        <f t="shared" si="26"/>
        <v>V04</v>
      </c>
      <c r="C342" s="26" t="s">
        <v>38</v>
      </c>
      <c r="D342" s="130"/>
      <c r="E342" s="130"/>
      <c r="F342" s="132"/>
      <c r="G342" s="131"/>
      <c r="H342" s="130"/>
      <c r="I342" s="25" t="str">
        <f t="shared" si="23"/>
        <v xml:space="preserve"> </v>
      </c>
      <c r="J342" s="25" t="str">
        <f t="shared" si="24"/>
        <v xml:space="preserve">, </v>
      </c>
    </row>
    <row r="343" spans="1:10" x14ac:dyDescent="0.3">
      <c r="A343" s="26" t="str">
        <f t="shared" si="27"/>
        <v>V</v>
      </c>
      <c r="B343" s="25" t="str">
        <f t="shared" si="26"/>
        <v>V05</v>
      </c>
      <c r="C343" s="26" t="s">
        <v>40</v>
      </c>
      <c r="D343" s="130"/>
      <c r="E343" s="130"/>
      <c r="F343" s="132"/>
      <c r="G343" s="131"/>
      <c r="H343" s="130"/>
      <c r="I343" s="25" t="str">
        <f t="shared" si="23"/>
        <v xml:space="preserve"> </v>
      </c>
      <c r="J343" s="25" t="str">
        <f t="shared" si="24"/>
        <v xml:space="preserve">, </v>
      </c>
    </row>
    <row r="344" spans="1:10" x14ac:dyDescent="0.3">
      <c r="A344" s="26" t="str">
        <f t="shared" si="27"/>
        <v>V</v>
      </c>
      <c r="B344" s="25" t="str">
        <f t="shared" si="26"/>
        <v>V06</v>
      </c>
      <c r="C344" s="26" t="s">
        <v>42</v>
      </c>
      <c r="D344" s="130"/>
      <c r="E344" s="130"/>
      <c r="F344" s="132"/>
      <c r="G344" s="131"/>
      <c r="H344" s="130"/>
      <c r="I344" s="25" t="str">
        <f t="shared" si="23"/>
        <v xml:space="preserve"> </v>
      </c>
      <c r="J344" s="25" t="str">
        <f t="shared" si="24"/>
        <v xml:space="preserve">, </v>
      </c>
    </row>
    <row r="345" spans="1:10" x14ac:dyDescent="0.3">
      <c r="A345" s="26" t="str">
        <f t="shared" si="27"/>
        <v>V</v>
      </c>
      <c r="B345" s="25" t="str">
        <f t="shared" si="26"/>
        <v>V07</v>
      </c>
      <c r="C345" s="26" t="s">
        <v>44</v>
      </c>
      <c r="D345" s="130"/>
      <c r="E345" s="130"/>
      <c r="F345" s="132"/>
      <c r="G345" s="131"/>
      <c r="H345" s="130"/>
      <c r="I345" s="25" t="str">
        <f t="shared" si="23"/>
        <v xml:space="preserve"> </v>
      </c>
      <c r="J345" s="25" t="str">
        <f t="shared" si="24"/>
        <v xml:space="preserve">, </v>
      </c>
    </row>
    <row r="346" spans="1:10" x14ac:dyDescent="0.3">
      <c r="A346" s="26" t="str">
        <f t="shared" si="27"/>
        <v>V</v>
      </c>
      <c r="B346" s="25" t="str">
        <f t="shared" si="26"/>
        <v>V08</v>
      </c>
      <c r="C346" s="26" t="s">
        <v>46</v>
      </c>
      <c r="D346" s="130"/>
      <c r="E346" s="130"/>
      <c r="F346" s="132"/>
      <c r="G346" s="131"/>
      <c r="H346" s="130"/>
      <c r="I346" s="25" t="str">
        <f t="shared" si="23"/>
        <v xml:space="preserve"> </v>
      </c>
      <c r="J346" s="25" t="str">
        <f t="shared" si="24"/>
        <v xml:space="preserve">, </v>
      </c>
    </row>
    <row r="347" spans="1:10" x14ac:dyDescent="0.3">
      <c r="A347" s="26" t="str">
        <f t="shared" si="27"/>
        <v>V</v>
      </c>
      <c r="B347" s="25" t="str">
        <f t="shared" si="26"/>
        <v>V09</v>
      </c>
      <c r="C347" s="26" t="s">
        <v>48</v>
      </c>
      <c r="D347" s="130"/>
      <c r="E347" s="130"/>
      <c r="F347" s="132"/>
      <c r="G347" s="131"/>
      <c r="H347" s="130"/>
      <c r="I347" s="25" t="str">
        <f t="shared" si="23"/>
        <v xml:space="preserve"> </v>
      </c>
      <c r="J347" s="25" t="str">
        <f t="shared" si="24"/>
        <v xml:space="preserve">, </v>
      </c>
    </row>
    <row r="348" spans="1:10" x14ac:dyDescent="0.3">
      <c r="A348" s="26" t="str">
        <f t="shared" si="27"/>
        <v>V</v>
      </c>
      <c r="B348" s="25" t="str">
        <f t="shared" si="26"/>
        <v>V10</v>
      </c>
      <c r="C348" s="26" t="s">
        <v>50</v>
      </c>
      <c r="D348" s="130"/>
      <c r="E348" s="130"/>
      <c r="F348" s="132"/>
      <c r="G348" s="131"/>
      <c r="H348" s="130"/>
      <c r="I348" s="25" t="str">
        <f t="shared" si="23"/>
        <v xml:space="preserve"> </v>
      </c>
      <c r="J348" s="25" t="str">
        <f t="shared" si="24"/>
        <v xml:space="preserve">, </v>
      </c>
    </row>
    <row r="349" spans="1:10" x14ac:dyDescent="0.3">
      <c r="A349" s="26" t="str">
        <f t="shared" si="27"/>
        <v>V</v>
      </c>
      <c r="B349" s="25" t="str">
        <f>A349&amp;"11"</f>
        <v>V11</v>
      </c>
      <c r="C349" s="26" t="s">
        <v>275</v>
      </c>
      <c r="D349" s="130"/>
      <c r="E349" s="130"/>
      <c r="F349" s="132"/>
      <c r="G349" s="131"/>
      <c r="H349" s="130"/>
      <c r="I349" s="25" t="str">
        <f t="shared" si="23"/>
        <v xml:space="preserve"> </v>
      </c>
      <c r="J349" s="25" t="str">
        <f t="shared" si="24"/>
        <v xml:space="preserve">, </v>
      </c>
    </row>
    <row r="350" spans="1:10" x14ac:dyDescent="0.3">
      <c r="A350" s="26" t="str">
        <f t="shared" si="27"/>
        <v>V</v>
      </c>
      <c r="B350" s="25" t="str">
        <f>A350&amp;"12"</f>
        <v>V12</v>
      </c>
      <c r="C350" s="26" t="s">
        <v>275</v>
      </c>
      <c r="D350" s="130"/>
      <c r="E350" s="130"/>
      <c r="F350" s="132"/>
      <c r="G350" s="131"/>
      <c r="H350" s="130"/>
      <c r="I350" s="25" t="str">
        <f t="shared" si="23"/>
        <v xml:space="preserve"> </v>
      </c>
      <c r="J350" s="25" t="str">
        <f t="shared" si="24"/>
        <v xml:space="preserve">, </v>
      </c>
    </row>
    <row r="351" spans="1:10" x14ac:dyDescent="0.3">
      <c r="A351" s="26" t="str">
        <f>A350</f>
        <v>V</v>
      </c>
      <c r="B351" s="25" t="str">
        <f>A351&amp;"13"</f>
        <v>V13</v>
      </c>
      <c r="C351" s="26" t="s">
        <v>275</v>
      </c>
      <c r="D351" s="130"/>
      <c r="E351" s="130"/>
      <c r="F351" s="132"/>
      <c r="G351" s="131"/>
      <c r="H351" s="130"/>
      <c r="I351" s="25" t="str">
        <f t="shared" si="23"/>
        <v xml:space="preserve"> </v>
      </c>
      <c r="J351" s="25" t="str">
        <f t="shared" si="24"/>
        <v xml:space="preserve">, </v>
      </c>
    </row>
    <row r="352" spans="1:10" x14ac:dyDescent="0.3">
      <c r="A352" s="26" t="str">
        <f>A351</f>
        <v>V</v>
      </c>
      <c r="B352" s="25" t="str">
        <f>A352&amp;"14"</f>
        <v>V14</v>
      </c>
      <c r="C352" s="26" t="s">
        <v>275</v>
      </c>
      <c r="D352" s="130"/>
      <c r="E352" s="130"/>
      <c r="F352" s="132"/>
      <c r="G352" s="131"/>
      <c r="H352" s="130"/>
      <c r="I352" s="25" t="str">
        <f t="shared" si="23"/>
        <v xml:space="preserve"> </v>
      </c>
      <c r="J352" s="25" t="str">
        <f t="shared" si="24"/>
        <v xml:space="preserve">, </v>
      </c>
    </row>
    <row r="353" spans="1:10" x14ac:dyDescent="0.3">
      <c r="A353" s="26" t="str">
        <f>A352</f>
        <v>V</v>
      </c>
      <c r="B353" s="25" t="str">
        <f>A353&amp;"15"</f>
        <v>V15</v>
      </c>
      <c r="C353" s="26" t="s">
        <v>275</v>
      </c>
      <c r="D353" s="130"/>
      <c r="E353" s="130"/>
      <c r="F353" s="132"/>
      <c r="G353" s="131"/>
      <c r="H353" s="130"/>
      <c r="I353" s="25" t="str">
        <f t="shared" si="23"/>
        <v xml:space="preserve"> </v>
      </c>
      <c r="J353" s="25" t="str">
        <f t="shared" si="24"/>
        <v xml:space="preserve">, </v>
      </c>
    </row>
    <row r="354" spans="1:10" x14ac:dyDescent="0.3">
      <c r="A354" s="26" t="str">
        <f>A353</f>
        <v>V</v>
      </c>
      <c r="B354" s="25" t="str">
        <f>A354&amp;"16"</f>
        <v>V16</v>
      </c>
      <c r="C354" s="26" t="s">
        <v>275</v>
      </c>
      <c r="D354" s="130"/>
      <c r="E354" s="130"/>
      <c r="F354" s="132"/>
      <c r="G354" s="131"/>
      <c r="H354" s="130"/>
      <c r="I354" s="25" t="str">
        <f t="shared" si="23"/>
        <v xml:space="preserve"> </v>
      </c>
      <c r="J354" s="25" t="str">
        <f t="shared" si="24"/>
        <v xml:space="preserve">, </v>
      </c>
    </row>
    <row r="355" spans="1:10" x14ac:dyDescent="0.3">
      <c r="A355" s="26" t="s">
        <v>214</v>
      </c>
      <c r="B355" s="25" t="str">
        <f t="shared" ref="B355:B364" si="28">A355&amp;""&amp;C355</f>
        <v>W01</v>
      </c>
      <c r="C355" s="26" t="s">
        <v>32</v>
      </c>
      <c r="D355" s="130"/>
      <c r="E355" s="130"/>
      <c r="F355" s="132"/>
      <c r="G355" s="131"/>
      <c r="H355" s="130"/>
      <c r="I355" s="25" t="str">
        <f t="shared" si="23"/>
        <v xml:space="preserve"> </v>
      </c>
      <c r="J355" s="25" t="str">
        <f t="shared" si="24"/>
        <v xml:space="preserve">, </v>
      </c>
    </row>
    <row r="356" spans="1:10" x14ac:dyDescent="0.3">
      <c r="A356" s="26" t="str">
        <f>A355</f>
        <v>W</v>
      </c>
      <c r="B356" s="25" t="str">
        <f t="shared" si="28"/>
        <v>W02</v>
      </c>
      <c r="C356" s="26" t="s">
        <v>34</v>
      </c>
      <c r="D356" s="130"/>
      <c r="E356" s="130"/>
      <c r="F356" s="132"/>
      <c r="G356" s="131"/>
      <c r="H356" s="130"/>
      <c r="I356" s="25" t="str">
        <f t="shared" si="23"/>
        <v xml:space="preserve"> </v>
      </c>
      <c r="J356" s="25" t="str">
        <f t="shared" si="24"/>
        <v xml:space="preserve">, </v>
      </c>
    </row>
    <row r="357" spans="1:10" x14ac:dyDescent="0.3">
      <c r="A357" s="26" t="str">
        <f t="shared" ref="A357:A366" si="29">A356</f>
        <v>W</v>
      </c>
      <c r="B357" s="25" t="str">
        <f t="shared" si="28"/>
        <v>W03</v>
      </c>
      <c r="C357" s="26" t="s">
        <v>36</v>
      </c>
      <c r="D357" s="130"/>
      <c r="E357" s="130"/>
      <c r="F357" s="132"/>
      <c r="G357" s="131"/>
      <c r="H357" s="130"/>
      <c r="I357" s="25" t="str">
        <f t="shared" si="23"/>
        <v xml:space="preserve"> </v>
      </c>
      <c r="J357" s="25" t="str">
        <f t="shared" si="24"/>
        <v xml:space="preserve">, </v>
      </c>
    </row>
    <row r="358" spans="1:10" x14ac:dyDescent="0.3">
      <c r="A358" s="26" t="str">
        <f t="shared" si="29"/>
        <v>W</v>
      </c>
      <c r="B358" s="25" t="str">
        <f t="shared" si="28"/>
        <v>W04</v>
      </c>
      <c r="C358" s="26" t="s">
        <v>38</v>
      </c>
      <c r="D358" s="130"/>
      <c r="E358" s="130"/>
      <c r="F358" s="132"/>
      <c r="G358" s="131"/>
      <c r="H358" s="130"/>
      <c r="I358" s="25" t="str">
        <f t="shared" si="23"/>
        <v xml:space="preserve"> </v>
      </c>
      <c r="J358" s="25" t="str">
        <f t="shared" si="24"/>
        <v xml:space="preserve">, </v>
      </c>
    </row>
    <row r="359" spans="1:10" x14ac:dyDescent="0.3">
      <c r="A359" s="26" t="str">
        <f t="shared" si="29"/>
        <v>W</v>
      </c>
      <c r="B359" s="25" t="str">
        <f t="shared" si="28"/>
        <v>W05</v>
      </c>
      <c r="C359" s="26" t="s">
        <v>40</v>
      </c>
      <c r="D359" s="130"/>
      <c r="E359" s="130"/>
      <c r="F359" s="132"/>
      <c r="G359" s="131"/>
      <c r="H359" s="130"/>
      <c r="I359" s="25" t="str">
        <f t="shared" si="23"/>
        <v xml:space="preserve"> </v>
      </c>
      <c r="J359" s="25" t="str">
        <f t="shared" si="24"/>
        <v xml:space="preserve">, </v>
      </c>
    </row>
    <row r="360" spans="1:10" x14ac:dyDescent="0.3">
      <c r="A360" s="26" t="str">
        <f t="shared" si="29"/>
        <v>W</v>
      </c>
      <c r="B360" s="25" t="str">
        <f t="shared" si="28"/>
        <v>W06</v>
      </c>
      <c r="C360" s="26" t="s">
        <v>42</v>
      </c>
      <c r="D360" s="130"/>
      <c r="E360" s="130"/>
      <c r="F360" s="132"/>
      <c r="G360" s="131"/>
      <c r="H360" s="130"/>
      <c r="I360" s="25" t="str">
        <f t="shared" si="23"/>
        <v xml:space="preserve"> </v>
      </c>
      <c r="J360" s="25" t="str">
        <f t="shared" si="24"/>
        <v xml:space="preserve">, </v>
      </c>
    </row>
    <row r="361" spans="1:10" x14ac:dyDescent="0.3">
      <c r="A361" s="26" t="str">
        <f t="shared" si="29"/>
        <v>W</v>
      </c>
      <c r="B361" s="25" t="str">
        <f t="shared" si="28"/>
        <v>W07</v>
      </c>
      <c r="C361" s="26" t="s">
        <v>44</v>
      </c>
      <c r="D361" s="130"/>
      <c r="E361" s="130"/>
      <c r="F361" s="132"/>
      <c r="G361" s="131"/>
      <c r="H361" s="130"/>
      <c r="I361" s="25" t="str">
        <f t="shared" si="23"/>
        <v xml:space="preserve"> </v>
      </c>
      <c r="J361" s="25" t="str">
        <f t="shared" si="24"/>
        <v xml:space="preserve">, </v>
      </c>
    </row>
    <row r="362" spans="1:10" x14ac:dyDescent="0.3">
      <c r="A362" s="26" t="str">
        <f t="shared" si="29"/>
        <v>W</v>
      </c>
      <c r="B362" s="25" t="str">
        <f t="shared" si="28"/>
        <v>W08</v>
      </c>
      <c r="C362" s="26" t="s">
        <v>46</v>
      </c>
      <c r="D362" s="130"/>
      <c r="E362" s="130"/>
      <c r="F362" s="132"/>
      <c r="G362" s="131"/>
      <c r="H362" s="130"/>
      <c r="I362" s="25" t="str">
        <f t="shared" si="23"/>
        <v xml:space="preserve"> </v>
      </c>
      <c r="J362" s="25" t="str">
        <f t="shared" si="24"/>
        <v xml:space="preserve">, </v>
      </c>
    </row>
    <row r="363" spans="1:10" x14ac:dyDescent="0.3">
      <c r="A363" s="26" t="str">
        <f t="shared" si="29"/>
        <v>W</v>
      </c>
      <c r="B363" s="25" t="str">
        <f t="shared" si="28"/>
        <v>W09</v>
      </c>
      <c r="C363" s="26" t="s">
        <v>48</v>
      </c>
      <c r="D363" s="130"/>
      <c r="E363" s="130"/>
      <c r="F363" s="132"/>
      <c r="G363" s="131"/>
      <c r="H363" s="130"/>
      <c r="I363" s="25" t="str">
        <f t="shared" si="23"/>
        <v xml:space="preserve"> </v>
      </c>
      <c r="J363" s="25" t="str">
        <f t="shared" si="24"/>
        <v xml:space="preserve">, </v>
      </c>
    </row>
    <row r="364" spans="1:10" x14ac:dyDescent="0.3">
      <c r="A364" s="26" t="str">
        <f t="shared" si="29"/>
        <v>W</v>
      </c>
      <c r="B364" s="25" t="str">
        <f t="shared" si="28"/>
        <v>W10</v>
      </c>
      <c r="C364" s="26" t="s">
        <v>50</v>
      </c>
      <c r="D364" s="130"/>
      <c r="E364" s="130"/>
      <c r="F364" s="132"/>
      <c r="G364" s="131"/>
      <c r="H364" s="130"/>
      <c r="I364" s="25" t="str">
        <f t="shared" si="23"/>
        <v xml:space="preserve"> </v>
      </c>
      <c r="J364" s="25" t="str">
        <f t="shared" si="24"/>
        <v xml:space="preserve">, </v>
      </c>
    </row>
    <row r="365" spans="1:10" x14ac:dyDescent="0.3">
      <c r="A365" s="26" t="str">
        <f t="shared" si="29"/>
        <v>W</v>
      </c>
      <c r="B365" s="25" t="str">
        <f>A365&amp;"11"</f>
        <v>W11</v>
      </c>
      <c r="C365" s="26" t="s">
        <v>275</v>
      </c>
      <c r="D365" s="130"/>
      <c r="E365" s="130"/>
      <c r="F365" s="132"/>
      <c r="G365" s="131"/>
      <c r="H365" s="130"/>
      <c r="I365" s="25" t="str">
        <f t="shared" si="23"/>
        <v xml:space="preserve"> </v>
      </c>
      <c r="J365" s="25" t="str">
        <f t="shared" si="24"/>
        <v xml:space="preserve">, </v>
      </c>
    </row>
    <row r="366" spans="1:10" x14ac:dyDescent="0.3">
      <c r="A366" s="26" t="str">
        <f t="shared" si="29"/>
        <v>W</v>
      </c>
      <c r="B366" s="25" t="str">
        <f>A366&amp;"12"</f>
        <v>W12</v>
      </c>
      <c r="C366" s="26" t="s">
        <v>275</v>
      </c>
      <c r="D366" s="130"/>
      <c r="E366" s="130"/>
      <c r="F366" s="132"/>
      <c r="G366" s="131"/>
      <c r="H366" s="130"/>
      <c r="I366" s="25" t="str">
        <f t="shared" si="23"/>
        <v xml:space="preserve"> </v>
      </c>
      <c r="J366" s="25" t="str">
        <f t="shared" si="24"/>
        <v xml:space="preserve">, </v>
      </c>
    </row>
    <row r="367" spans="1:10" x14ac:dyDescent="0.3">
      <c r="A367" s="26" t="str">
        <f>A366</f>
        <v>W</v>
      </c>
      <c r="B367" s="25" t="str">
        <f>A367&amp;"13"</f>
        <v>W13</v>
      </c>
      <c r="C367" s="26" t="s">
        <v>275</v>
      </c>
      <c r="D367" s="130"/>
      <c r="E367" s="130"/>
      <c r="F367" s="132"/>
      <c r="G367" s="131"/>
      <c r="H367" s="130"/>
      <c r="I367" s="25" t="str">
        <f t="shared" si="23"/>
        <v xml:space="preserve"> </v>
      </c>
      <c r="J367" s="25" t="str">
        <f t="shared" si="24"/>
        <v xml:space="preserve">, </v>
      </c>
    </row>
    <row r="368" spans="1:10" x14ac:dyDescent="0.3">
      <c r="A368" s="26" t="str">
        <f>A367</f>
        <v>W</v>
      </c>
      <c r="B368" s="25" t="str">
        <f>A368&amp;"14"</f>
        <v>W14</v>
      </c>
      <c r="C368" s="26" t="s">
        <v>275</v>
      </c>
      <c r="D368" s="130"/>
      <c r="E368" s="130"/>
      <c r="F368" s="132"/>
      <c r="G368" s="131"/>
      <c r="H368" s="130"/>
      <c r="I368" s="25" t="str">
        <f t="shared" si="23"/>
        <v xml:space="preserve"> </v>
      </c>
      <c r="J368" s="25" t="str">
        <f t="shared" si="24"/>
        <v xml:space="preserve">, </v>
      </c>
    </row>
    <row r="369" spans="1:10" x14ac:dyDescent="0.3">
      <c r="A369" s="26" t="str">
        <f>A368</f>
        <v>W</v>
      </c>
      <c r="B369" s="25" t="str">
        <f>A369&amp;"15"</f>
        <v>W15</v>
      </c>
      <c r="C369" s="26" t="s">
        <v>275</v>
      </c>
      <c r="D369" s="130"/>
      <c r="E369" s="130"/>
      <c r="F369" s="132"/>
      <c r="G369" s="131"/>
      <c r="H369" s="130"/>
      <c r="I369" s="25" t="str">
        <f t="shared" si="23"/>
        <v xml:space="preserve"> </v>
      </c>
      <c r="J369" s="25" t="str">
        <f t="shared" si="24"/>
        <v xml:space="preserve">, </v>
      </c>
    </row>
    <row r="370" spans="1:10" x14ac:dyDescent="0.3">
      <c r="A370" s="26" t="str">
        <f>A369</f>
        <v>W</v>
      </c>
      <c r="B370" s="25" t="str">
        <f>A370&amp;"16"</f>
        <v>W16</v>
      </c>
      <c r="C370" s="26" t="s">
        <v>275</v>
      </c>
      <c r="D370" s="130"/>
      <c r="E370" s="130"/>
      <c r="F370" s="132"/>
      <c r="G370" s="131"/>
      <c r="H370" s="130"/>
      <c r="I370" s="25" t="str">
        <f t="shared" si="23"/>
        <v xml:space="preserve"> </v>
      </c>
      <c r="J370" s="25" t="str">
        <f t="shared" si="24"/>
        <v xml:space="preserve">, </v>
      </c>
    </row>
    <row r="371" spans="1:10" x14ac:dyDescent="0.3">
      <c r="A371" s="26" t="s">
        <v>215</v>
      </c>
      <c r="B371" s="25" t="str">
        <f t="shared" ref="B371:B380" si="30">A371&amp;""&amp;C371</f>
        <v>X01</v>
      </c>
      <c r="C371" s="26" t="s">
        <v>32</v>
      </c>
      <c r="D371" s="130"/>
      <c r="E371" s="130"/>
      <c r="F371" s="132"/>
      <c r="G371" s="131"/>
      <c r="H371" s="130"/>
      <c r="I371" s="25" t="str">
        <f t="shared" si="23"/>
        <v xml:space="preserve"> </v>
      </c>
      <c r="J371" s="25" t="str">
        <f t="shared" si="24"/>
        <v xml:space="preserve">, </v>
      </c>
    </row>
    <row r="372" spans="1:10" x14ac:dyDescent="0.3">
      <c r="A372" s="26" t="str">
        <f>A371</f>
        <v>X</v>
      </c>
      <c r="B372" s="25" t="str">
        <f t="shared" si="30"/>
        <v>X02</v>
      </c>
      <c r="C372" s="26" t="s">
        <v>34</v>
      </c>
      <c r="D372" s="130"/>
      <c r="E372" s="130"/>
      <c r="F372" s="132"/>
      <c r="G372" s="131"/>
      <c r="H372" s="130"/>
      <c r="I372" s="25" t="str">
        <f t="shared" si="23"/>
        <v xml:space="preserve"> </v>
      </c>
      <c r="J372" s="25" t="str">
        <f t="shared" si="24"/>
        <v xml:space="preserve">, </v>
      </c>
    </row>
    <row r="373" spans="1:10" x14ac:dyDescent="0.3">
      <c r="A373" s="26" t="str">
        <f t="shared" ref="A373:A382" si="31">A372</f>
        <v>X</v>
      </c>
      <c r="B373" s="25" t="str">
        <f t="shared" si="30"/>
        <v>X03</v>
      </c>
      <c r="C373" s="26" t="s">
        <v>36</v>
      </c>
      <c r="D373" s="130"/>
      <c r="E373" s="130"/>
      <c r="F373" s="132"/>
      <c r="G373" s="131"/>
      <c r="H373" s="130"/>
      <c r="I373" s="25" t="str">
        <f t="shared" si="23"/>
        <v xml:space="preserve"> </v>
      </c>
      <c r="J373" s="25" t="str">
        <f t="shared" si="24"/>
        <v xml:space="preserve">, </v>
      </c>
    </row>
    <row r="374" spans="1:10" x14ac:dyDescent="0.3">
      <c r="A374" s="26" t="str">
        <f t="shared" si="31"/>
        <v>X</v>
      </c>
      <c r="B374" s="25" t="str">
        <f t="shared" si="30"/>
        <v>X04</v>
      </c>
      <c r="C374" s="26" t="s">
        <v>38</v>
      </c>
      <c r="D374" s="130"/>
      <c r="E374" s="130"/>
      <c r="F374" s="132"/>
      <c r="G374" s="131"/>
      <c r="H374" s="130"/>
      <c r="I374" s="25" t="str">
        <f t="shared" si="23"/>
        <v xml:space="preserve"> </v>
      </c>
      <c r="J374" s="25" t="str">
        <f t="shared" si="24"/>
        <v xml:space="preserve">, </v>
      </c>
    </row>
    <row r="375" spans="1:10" x14ac:dyDescent="0.3">
      <c r="A375" s="26" t="str">
        <f t="shared" si="31"/>
        <v>X</v>
      </c>
      <c r="B375" s="25" t="str">
        <f t="shared" si="30"/>
        <v>X05</v>
      </c>
      <c r="C375" s="26" t="s">
        <v>40</v>
      </c>
      <c r="D375" s="130"/>
      <c r="E375" s="130"/>
      <c r="F375" s="132"/>
      <c r="G375" s="131"/>
      <c r="H375" s="130"/>
      <c r="I375" s="25" t="str">
        <f t="shared" si="23"/>
        <v xml:space="preserve"> </v>
      </c>
      <c r="J375" s="25" t="str">
        <f t="shared" si="24"/>
        <v xml:space="preserve">, </v>
      </c>
    </row>
    <row r="376" spans="1:10" x14ac:dyDescent="0.3">
      <c r="A376" s="26" t="str">
        <f t="shared" si="31"/>
        <v>X</v>
      </c>
      <c r="B376" s="25" t="str">
        <f t="shared" si="30"/>
        <v>X06</v>
      </c>
      <c r="C376" s="26" t="s">
        <v>42</v>
      </c>
      <c r="D376" s="130"/>
      <c r="E376" s="130"/>
      <c r="F376" s="132"/>
      <c r="G376" s="131"/>
      <c r="H376" s="130"/>
      <c r="I376" s="25" t="str">
        <f t="shared" si="23"/>
        <v xml:space="preserve"> </v>
      </c>
      <c r="J376" s="25" t="str">
        <f t="shared" si="24"/>
        <v xml:space="preserve">, </v>
      </c>
    </row>
    <row r="377" spans="1:10" x14ac:dyDescent="0.3">
      <c r="A377" s="26" t="str">
        <f t="shared" si="31"/>
        <v>X</v>
      </c>
      <c r="B377" s="25" t="str">
        <f t="shared" si="30"/>
        <v>X07</v>
      </c>
      <c r="C377" s="26" t="s">
        <v>44</v>
      </c>
      <c r="D377" s="130"/>
      <c r="E377" s="130"/>
      <c r="F377" s="132"/>
      <c r="G377" s="131"/>
      <c r="H377" s="130"/>
      <c r="I377" s="25" t="str">
        <f t="shared" si="23"/>
        <v xml:space="preserve"> </v>
      </c>
      <c r="J377" s="25" t="str">
        <f t="shared" si="24"/>
        <v xml:space="preserve">, </v>
      </c>
    </row>
    <row r="378" spans="1:10" x14ac:dyDescent="0.3">
      <c r="A378" s="26" t="str">
        <f t="shared" si="31"/>
        <v>X</v>
      </c>
      <c r="B378" s="25" t="str">
        <f t="shared" si="30"/>
        <v>X08</v>
      </c>
      <c r="C378" s="26" t="s">
        <v>46</v>
      </c>
      <c r="D378" s="130"/>
      <c r="E378" s="130"/>
      <c r="F378" s="132"/>
      <c r="G378" s="131"/>
      <c r="H378" s="130"/>
      <c r="I378" s="25" t="str">
        <f t="shared" si="23"/>
        <v xml:space="preserve"> </v>
      </c>
      <c r="J378" s="25" t="str">
        <f t="shared" si="24"/>
        <v xml:space="preserve">, </v>
      </c>
    </row>
    <row r="379" spans="1:10" x14ac:dyDescent="0.3">
      <c r="A379" s="26" t="str">
        <f t="shared" si="31"/>
        <v>X</v>
      </c>
      <c r="B379" s="25" t="str">
        <f t="shared" si="30"/>
        <v>X09</v>
      </c>
      <c r="C379" s="26" t="s">
        <v>48</v>
      </c>
      <c r="D379" s="130"/>
      <c r="E379" s="130"/>
      <c r="F379" s="132"/>
      <c r="G379" s="131"/>
      <c r="H379" s="130"/>
      <c r="I379" s="25" t="str">
        <f t="shared" si="23"/>
        <v xml:space="preserve"> </v>
      </c>
      <c r="J379" s="25" t="str">
        <f t="shared" si="24"/>
        <v xml:space="preserve">, </v>
      </c>
    </row>
    <row r="380" spans="1:10" x14ac:dyDescent="0.3">
      <c r="A380" s="26" t="str">
        <f t="shared" si="31"/>
        <v>X</v>
      </c>
      <c r="B380" s="25" t="str">
        <f t="shared" si="30"/>
        <v>X10</v>
      </c>
      <c r="C380" s="26" t="s">
        <v>50</v>
      </c>
      <c r="D380" s="130"/>
      <c r="E380" s="130"/>
      <c r="F380" s="132"/>
      <c r="G380" s="131"/>
      <c r="H380" s="130"/>
      <c r="I380" s="25" t="str">
        <f t="shared" si="23"/>
        <v xml:space="preserve"> </v>
      </c>
      <c r="J380" s="25" t="str">
        <f t="shared" si="24"/>
        <v xml:space="preserve">, </v>
      </c>
    </row>
    <row r="381" spans="1:10" x14ac:dyDescent="0.3">
      <c r="A381" s="26" t="str">
        <f t="shared" si="31"/>
        <v>X</v>
      </c>
      <c r="B381" s="25" t="str">
        <f>A381&amp;"11"</f>
        <v>X11</v>
      </c>
      <c r="C381" s="26" t="s">
        <v>275</v>
      </c>
      <c r="D381" s="130"/>
      <c r="E381" s="130"/>
      <c r="F381" s="132"/>
      <c r="G381" s="131"/>
      <c r="H381" s="130"/>
      <c r="I381" s="25" t="str">
        <f t="shared" si="23"/>
        <v xml:space="preserve"> </v>
      </c>
      <c r="J381" s="25" t="str">
        <f t="shared" si="24"/>
        <v xml:space="preserve">, </v>
      </c>
    </row>
    <row r="382" spans="1:10" x14ac:dyDescent="0.3">
      <c r="A382" s="26" t="str">
        <f t="shared" si="31"/>
        <v>X</v>
      </c>
      <c r="B382" s="25" t="str">
        <f>A382&amp;"12"</f>
        <v>X12</v>
      </c>
      <c r="C382" s="26" t="s">
        <v>275</v>
      </c>
      <c r="D382" s="130"/>
      <c r="E382" s="130"/>
      <c r="F382" s="132"/>
      <c r="G382" s="131"/>
      <c r="H382" s="130"/>
      <c r="I382" s="25" t="str">
        <f t="shared" si="23"/>
        <v xml:space="preserve"> </v>
      </c>
      <c r="J382" s="25" t="str">
        <f t="shared" si="24"/>
        <v xml:space="preserve">, </v>
      </c>
    </row>
    <row r="383" spans="1:10" x14ac:dyDescent="0.3">
      <c r="A383" s="26" t="str">
        <f>A382</f>
        <v>X</v>
      </c>
      <c r="B383" s="25" t="str">
        <f>A383&amp;"13"</f>
        <v>X13</v>
      </c>
      <c r="C383" s="26" t="s">
        <v>275</v>
      </c>
      <c r="D383" s="130"/>
      <c r="E383" s="130"/>
      <c r="F383" s="132"/>
      <c r="G383" s="131"/>
      <c r="H383" s="130"/>
      <c r="I383" s="25" t="str">
        <f t="shared" si="23"/>
        <v xml:space="preserve"> </v>
      </c>
      <c r="J383" s="25" t="str">
        <f t="shared" si="24"/>
        <v xml:space="preserve">, </v>
      </c>
    </row>
    <row r="384" spans="1:10" x14ac:dyDescent="0.3">
      <c r="A384" s="26" t="str">
        <f>A383</f>
        <v>X</v>
      </c>
      <c r="B384" s="25" t="str">
        <f>A384&amp;"14"</f>
        <v>X14</v>
      </c>
      <c r="C384" s="26" t="s">
        <v>275</v>
      </c>
      <c r="D384" s="130"/>
      <c r="E384" s="130"/>
      <c r="F384" s="132"/>
      <c r="G384" s="131"/>
      <c r="H384" s="130"/>
      <c r="I384" s="25" t="str">
        <f t="shared" si="23"/>
        <v xml:space="preserve"> </v>
      </c>
      <c r="J384" s="25" t="str">
        <f t="shared" si="24"/>
        <v xml:space="preserve">, </v>
      </c>
    </row>
    <row r="385" spans="1:10" x14ac:dyDescent="0.3">
      <c r="A385" s="26" t="str">
        <f>A384</f>
        <v>X</v>
      </c>
      <c r="B385" s="25" t="str">
        <f>A385&amp;"15"</f>
        <v>X15</v>
      </c>
      <c r="C385" s="26" t="s">
        <v>275</v>
      </c>
      <c r="D385" s="130"/>
      <c r="E385" s="130"/>
      <c r="F385" s="132"/>
      <c r="G385" s="131"/>
      <c r="H385" s="130"/>
      <c r="I385" s="25" t="str">
        <f t="shared" si="23"/>
        <v xml:space="preserve"> </v>
      </c>
      <c r="J385" s="25" t="str">
        <f t="shared" si="24"/>
        <v xml:space="preserve">, </v>
      </c>
    </row>
    <row r="386" spans="1:10" x14ac:dyDescent="0.3">
      <c r="A386" s="26" t="str">
        <f>A385</f>
        <v>X</v>
      </c>
      <c r="B386" s="25" t="str">
        <f>A386&amp;"16"</f>
        <v>X16</v>
      </c>
      <c r="C386" s="26" t="s">
        <v>275</v>
      </c>
      <c r="D386" s="130"/>
      <c r="E386" s="130"/>
      <c r="F386" s="132"/>
      <c r="G386" s="131"/>
      <c r="H386" s="130"/>
      <c r="I386" s="25" t="str">
        <f t="shared" si="23"/>
        <v xml:space="preserve"> </v>
      </c>
      <c r="J386" s="25" t="str">
        <f t="shared" si="24"/>
        <v xml:space="preserve">, </v>
      </c>
    </row>
    <row r="387" spans="1:10" x14ac:dyDescent="0.3">
      <c r="A387" s="26" t="s">
        <v>216</v>
      </c>
      <c r="B387" s="25" t="str">
        <f t="shared" ref="B387:B396" si="32">A387&amp;""&amp;C387</f>
        <v>Y01</v>
      </c>
      <c r="C387" s="26" t="s">
        <v>32</v>
      </c>
      <c r="D387" s="130"/>
      <c r="E387" s="130"/>
      <c r="F387" s="132"/>
      <c r="G387" s="131"/>
      <c r="H387" s="130"/>
      <c r="I387" s="25" t="str">
        <f t="shared" ref="I387:I418" si="33">D387&amp;" "&amp;E387</f>
        <v xml:space="preserve"> </v>
      </c>
      <c r="J387" s="25" t="str">
        <f t="shared" ref="J387:J418" si="34">E387&amp;", "&amp;D387</f>
        <v xml:space="preserve">, </v>
      </c>
    </row>
    <row r="388" spans="1:10" x14ac:dyDescent="0.3">
      <c r="A388" s="26" t="str">
        <f>A387</f>
        <v>Y</v>
      </c>
      <c r="B388" s="25" t="str">
        <f t="shared" si="32"/>
        <v>Y02</v>
      </c>
      <c r="C388" s="26" t="s">
        <v>34</v>
      </c>
      <c r="D388" s="130"/>
      <c r="E388" s="130"/>
      <c r="F388" s="132"/>
      <c r="G388" s="131"/>
      <c r="H388" s="130"/>
      <c r="I388" s="25" t="str">
        <f t="shared" si="33"/>
        <v xml:space="preserve"> </v>
      </c>
      <c r="J388" s="25" t="str">
        <f t="shared" si="34"/>
        <v xml:space="preserve">, </v>
      </c>
    </row>
    <row r="389" spans="1:10" x14ac:dyDescent="0.3">
      <c r="A389" s="26" t="str">
        <f t="shared" ref="A389:A398" si="35">A388</f>
        <v>Y</v>
      </c>
      <c r="B389" s="25" t="str">
        <f t="shared" si="32"/>
        <v>Y03</v>
      </c>
      <c r="C389" s="26" t="s">
        <v>36</v>
      </c>
      <c r="D389" s="130"/>
      <c r="E389" s="130"/>
      <c r="F389" s="132"/>
      <c r="G389" s="131"/>
      <c r="H389" s="130"/>
      <c r="I389" s="25" t="str">
        <f t="shared" si="33"/>
        <v xml:space="preserve"> </v>
      </c>
      <c r="J389" s="25" t="str">
        <f t="shared" si="34"/>
        <v xml:space="preserve">, </v>
      </c>
    </row>
    <row r="390" spans="1:10" x14ac:dyDescent="0.3">
      <c r="A390" s="26" t="str">
        <f t="shared" si="35"/>
        <v>Y</v>
      </c>
      <c r="B390" s="25" t="str">
        <f t="shared" si="32"/>
        <v>Y04</v>
      </c>
      <c r="C390" s="26" t="s">
        <v>38</v>
      </c>
      <c r="D390" s="130"/>
      <c r="E390" s="130"/>
      <c r="F390" s="132"/>
      <c r="G390" s="131"/>
      <c r="H390" s="130"/>
      <c r="I390" s="25" t="str">
        <f t="shared" si="33"/>
        <v xml:space="preserve"> </v>
      </c>
      <c r="J390" s="25" t="str">
        <f t="shared" si="34"/>
        <v xml:space="preserve">, </v>
      </c>
    </row>
    <row r="391" spans="1:10" x14ac:dyDescent="0.3">
      <c r="A391" s="26" t="str">
        <f t="shared" si="35"/>
        <v>Y</v>
      </c>
      <c r="B391" s="25" t="str">
        <f t="shared" si="32"/>
        <v>Y05</v>
      </c>
      <c r="C391" s="26" t="s">
        <v>40</v>
      </c>
      <c r="D391" s="130"/>
      <c r="E391" s="130"/>
      <c r="F391" s="132"/>
      <c r="G391" s="131"/>
      <c r="H391" s="130"/>
      <c r="I391" s="25" t="str">
        <f t="shared" si="33"/>
        <v xml:space="preserve"> </v>
      </c>
      <c r="J391" s="25" t="str">
        <f t="shared" si="34"/>
        <v xml:space="preserve">, </v>
      </c>
    </row>
    <row r="392" spans="1:10" x14ac:dyDescent="0.3">
      <c r="A392" s="26" t="str">
        <f t="shared" si="35"/>
        <v>Y</v>
      </c>
      <c r="B392" s="25" t="str">
        <f t="shared" si="32"/>
        <v>Y06</v>
      </c>
      <c r="C392" s="26" t="s">
        <v>42</v>
      </c>
      <c r="D392" s="130"/>
      <c r="E392" s="130"/>
      <c r="F392" s="132"/>
      <c r="G392" s="131"/>
      <c r="H392" s="130"/>
      <c r="I392" s="25" t="str">
        <f t="shared" si="33"/>
        <v xml:space="preserve"> </v>
      </c>
      <c r="J392" s="25" t="str">
        <f t="shared" si="34"/>
        <v xml:space="preserve">, </v>
      </c>
    </row>
    <row r="393" spans="1:10" x14ac:dyDescent="0.3">
      <c r="A393" s="26" t="str">
        <f t="shared" si="35"/>
        <v>Y</v>
      </c>
      <c r="B393" s="25" t="str">
        <f t="shared" si="32"/>
        <v>Y07</v>
      </c>
      <c r="C393" s="26" t="s">
        <v>44</v>
      </c>
      <c r="D393" s="130"/>
      <c r="E393" s="130"/>
      <c r="F393" s="132"/>
      <c r="G393" s="131"/>
      <c r="H393" s="130"/>
      <c r="I393" s="25" t="str">
        <f t="shared" si="33"/>
        <v xml:space="preserve"> </v>
      </c>
      <c r="J393" s="25" t="str">
        <f t="shared" si="34"/>
        <v xml:space="preserve">, </v>
      </c>
    </row>
    <row r="394" spans="1:10" x14ac:dyDescent="0.3">
      <c r="A394" s="26" t="str">
        <f t="shared" si="35"/>
        <v>Y</v>
      </c>
      <c r="B394" s="25" t="str">
        <f t="shared" si="32"/>
        <v>Y08</v>
      </c>
      <c r="C394" s="26" t="s">
        <v>46</v>
      </c>
      <c r="D394" s="130"/>
      <c r="E394" s="130"/>
      <c r="F394" s="132"/>
      <c r="G394" s="131"/>
      <c r="H394" s="130"/>
      <c r="I394" s="25" t="str">
        <f t="shared" si="33"/>
        <v xml:space="preserve"> </v>
      </c>
      <c r="J394" s="25" t="str">
        <f t="shared" si="34"/>
        <v xml:space="preserve">, </v>
      </c>
    </row>
    <row r="395" spans="1:10" x14ac:dyDescent="0.3">
      <c r="A395" s="26" t="str">
        <f t="shared" si="35"/>
        <v>Y</v>
      </c>
      <c r="B395" s="25" t="str">
        <f t="shared" si="32"/>
        <v>Y09</v>
      </c>
      <c r="C395" s="26" t="s">
        <v>48</v>
      </c>
      <c r="D395" s="130"/>
      <c r="E395" s="130"/>
      <c r="F395" s="132"/>
      <c r="G395" s="131"/>
      <c r="H395" s="130"/>
      <c r="I395" s="25" t="str">
        <f t="shared" si="33"/>
        <v xml:space="preserve"> </v>
      </c>
      <c r="J395" s="25" t="str">
        <f t="shared" si="34"/>
        <v xml:space="preserve">, </v>
      </c>
    </row>
    <row r="396" spans="1:10" x14ac:dyDescent="0.3">
      <c r="A396" s="26" t="str">
        <f t="shared" si="35"/>
        <v>Y</v>
      </c>
      <c r="B396" s="25" t="str">
        <f t="shared" si="32"/>
        <v>Y10</v>
      </c>
      <c r="C396" s="26" t="s">
        <v>50</v>
      </c>
      <c r="D396" s="130"/>
      <c r="E396" s="130"/>
      <c r="F396" s="132"/>
      <c r="G396" s="131"/>
      <c r="H396" s="130"/>
      <c r="I396" s="25" t="str">
        <f t="shared" si="33"/>
        <v xml:space="preserve"> </v>
      </c>
      <c r="J396" s="25" t="str">
        <f t="shared" si="34"/>
        <v xml:space="preserve">, </v>
      </c>
    </row>
    <row r="397" spans="1:10" x14ac:dyDescent="0.3">
      <c r="A397" s="26" t="str">
        <f t="shared" si="35"/>
        <v>Y</v>
      </c>
      <c r="B397" s="25" t="str">
        <f>A397&amp;"11"</f>
        <v>Y11</v>
      </c>
      <c r="C397" s="26" t="s">
        <v>275</v>
      </c>
      <c r="D397" s="130"/>
      <c r="E397" s="130"/>
      <c r="F397" s="132"/>
      <c r="G397" s="131"/>
      <c r="H397" s="130"/>
      <c r="I397" s="25" t="str">
        <f t="shared" si="33"/>
        <v xml:space="preserve"> </v>
      </c>
      <c r="J397" s="25" t="str">
        <f t="shared" si="34"/>
        <v xml:space="preserve">, </v>
      </c>
    </row>
    <row r="398" spans="1:10" x14ac:dyDescent="0.3">
      <c r="A398" s="26" t="str">
        <f t="shared" si="35"/>
        <v>Y</v>
      </c>
      <c r="B398" s="25" t="str">
        <f>A398&amp;"12"</f>
        <v>Y12</v>
      </c>
      <c r="C398" s="26" t="s">
        <v>275</v>
      </c>
      <c r="D398" s="130"/>
      <c r="E398" s="130"/>
      <c r="F398" s="132"/>
      <c r="G398" s="131"/>
      <c r="H398" s="130"/>
      <c r="I398" s="25" t="str">
        <f t="shared" si="33"/>
        <v xml:space="preserve"> </v>
      </c>
      <c r="J398" s="25" t="str">
        <f t="shared" si="34"/>
        <v xml:space="preserve">, </v>
      </c>
    </row>
    <row r="399" spans="1:10" x14ac:dyDescent="0.3">
      <c r="A399" s="26" t="str">
        <f>A398</f>
        <v>Y</v>
      </c>
      <c r="B399" s="25" t="str">
        <f>A399&amp;"13"</f>
        <v>Y13</v>
      </c>
      <c r="C399" s="26" t="s">
        <v>275</v>
      </c>
      <c r="D399" s="130"/>
      <c r="E399" s="130"/>
      <c r="F399" s="132"/>
      <c r="G399" s="131"/>
      <c r="H399" s="130"/>
      <c r="I399" s="25" t="str">
        <f t="shared" si="33"/>
        <v xml:space="preserve"> </v>
      </c>
      <c r="J399" s="25" t="str">
        <f t="shared" si="34"/>
        <v xml:space="preserve">, </v>
      </c>
    </row>
    <row r="400" spans="1:10" x14ac:dyDescent="0.3">
      <c r="A400" s="26" t="str">
        <f>A399</f>
        <v>Y</v>
      </c>
      <c r="B400" s="25" t="str">
        <f>A400&amp;"14"</f>
        <v>Y14</v>
      </c>
      <c r="C400" s="26" t="s">
        <v>275</v>
      </c>
      <c r="D400" s="130"/>
      <c r="E400" s="130"/>
      <c r="F400" s="132"/>
      <c r="G400" s="131"/>
      <c r="H400" s="130"/>
      <c r="I400" s="25" t="str">
        <f t="shared" si="33"/>
        <v xml:space="preserve"> </v>
      </c>
      <c r="J400" s="25" t="str">
        <f t="shared" si="34"/>
        <v xml:space="preserve">, </v>
      </c>
    </row>
    <row r="401" spans="1:10" x14ac:dyDescent="0.3">
      <c r="A401" s="26" t="str">
        <f>A400</f>
        <v>Y</v>
      </c>
      <c r="B401" s="25" t="str">
        <f>A401&amp;"15"</f>
        <v>Y15</v>
      </c>
      <c r="C401" s="26" t="s">
        <v>275</v>
      </c>
      <c r="D401" s="130"/>
      <c r="E401" s="130"/>
      <c r="F401" s="132"/>
      <c r="G401" s="131"/>
      <c r="H401" s="130"/>
      <c r="I401" s="25" t="str">
        <f t="shared" si="33"/>
        <v xml:space="preserve"> </v>
      </c>
      <c r="J401" s="25" t="str">
        <f t="shared" si="34"/>
        <v xml:space="preserve">, </v>
      </c>
    </row>
    <row r="402" spans="1:10" x14ac:dyDescent="0.3">
      <c r="A402" s="26" t="str">
        <f>A401</f>
        <v>Y</v>
      </c>
      <c r="B402" s="25" t="str">
        <f>A402&amp;"16"</f>
        <v>Y16</v>
      </c>
      <c r="C402" s="26" t="s">
        <v>275</v>
      </c>
      <c r="D402" s="130"/>
      <c r="E402" s="130"/>
      <c r="F402" s="132"/>
      <c r="G402" s="131"/>
      <c r="H402" s="130"/>
      <c r="I402" s="25" t="str">
        <f t="shared" si="33"/>
        <v xml:space="preserve"> </v>
      </c>
      <c r="J402" s="25" t="str">
        <f t="shared" si="34"/>
        <v xml:space="preserve">, </v>
      </c>
    </row>
    <row r="403" spans="1:10" x14ac:dyDescent="0.3">
      <c r="A403" s="26" t="s">
        <v>217</v>
      </c>
      <c r="B403" s="25" t="str">
        <f t="shared" ref="B403:B412" si="36">A403&amp;""&amp;C403</f>
        <v>Z01</v>
      </c>
      <c r="C403" s="26" t="s">
        <v>32</v>
      </c>
      <c r="D403" s="130"/>
      <c r="E403" s="130"/>
      <c r="F403" s="132"/>
      <c r="G403" s="131"/>
      <c r="H403" s="130"/>
      <c r="I403" s="25" t="str">
        <f t="shared" si="33"/>
        <v xml:space="preserve"> </v>
      </c>
      <c r="J403" s="25" t="str">
        <f t="shared" si="34"/>
        <v xml:space="preserve">, </v>
      </c>
    </row>
    <row r="404" spans="1:10" x14ac:dyDescent="0.3">
      <c r="A404" s="26" t="str">
        <f>A403</f>
        <v>Z</v>
      </c>
      <c r="B404" s="25" t="str">
        <f t="shared" si="36"/>
        <v>Z02</v>
      </c>
      <c r="C404" s="26" t="s">
        <v>34</v>
      </c>
      <c r="D404" s="130"/>
      <c r="E404" s="130"/>
      <c r="F404" s="132"/>
      <c r="G404" s="131"/>
      <c r="H404" s="130"/>
      <c r="I404" s="25" t="str">
        <f t="shared" si="33"/>
        <v xml:space="preserve"> </v>
      </c>
      <c r="J404" s="25" t="str">
        <f t="shared" si="34"/>
        <v xml:space="preserve">, </v>
      </c>
    </row>
    <row r="405" spans="1:10" x14ac:dyDescent="0.3">
      <c r="A405" s="26" t="str">
        <f t="shared" ref="A405:A414" si="37">A404</f>
        <v>Z</v>
      </c>
      <c r="B405" s="25" t="str">
        <f t="shared" si="36"/>
        <v>Z03</v>
      </c>
      <c r="C405" s="26" t="s">
        <v>36</v>
      </c>
      <c r="D405" s="130"/>
      <c r="E405" s="130"/>
      <c r="F405" s="132"/>
      <c r="G405" s="131"/>
      <c r="H405" s="130"/>
      <c r="I405" s="25" t="str">
        <f t="shared" si="33"/>
        <v xml:space="preserve"> </v>
      </c>
      <c r="J405" s="25" t="str">
        <f t="shared" si="34"/>
        <v xml:space="preserve">, </v>
      </c>
    </row>
    <row r="406" spans="1:10" x14ac:dyDescent="0.3">
      <c r="A406" s="26" t="str">
        <f t="shared" si="37"/>
        <v>Z</v>
      </c>
      <c r="B406" s="25" t="str">
        <f t="shared" si="36"/>
        <v>Z04</v>
      </c>
      <c r="C406" s="26" t="s">
        <v>38</v>
      </c>
      <c r="D406" s="130"/>
      <c r="E406" s="130"/>
      <c r="F406" s="132"/>
      <c r="G406" s="131"/>
      <c r="H406" s="130"/>
      <c r="I406" s="25" t="str">
        <f t="shared" si="33"/>
        <v xml:space="preserve"> </v>
      </c>
      <c r="J406" s="25" t="str">
        <f t="shared" si="34"/>
        <v xml:space="preserve">, </v>
      </c>
    </row>
    <row r="407" spans="1:10" x14ac:dyDescent="0.3">
      <c r="A407" s="26" t="str">
        <f t="shared" si="37"/>
        <v>Z</v>
      </c>
      <c r="B407" s="25" t="str">
        <f t="shared" si="36"/>
        <v>Z05</v>
      </c>
      <c r="C407" s="26" t="s">
        <v>40</v>
      </c>
      <c r="D407" s="130"/>
      <c r="E407" s="130"/>
      <c r="F407" s="132"/>
      <c r="G407" s="131"/>
      <c r="H407" s="130"/>
      <c r="I407" s="25" t="str">
        <f t="shared" si="33"/>
        <v xml:space="preserve"> </v>
      </c>
      <c r="J407" s="25" t="str">
        <f t="shared" si="34"/>
        <v xml:space="preserve">, </v>
      </c>
    </row>
    <row r="408" spans="1:10" x14ac:dyDescent="0.3">
      <c r="A408" s="26" t="str">
        <f t="shared" si="37"/>
        <v>Z</v>
      </c>
      <c r="B408" s="25" t="str">
        <f t="shared" si="36"/>
        <v>Z06</v>
      </c>
      <c r="C408" s="26" t="s">
        <v>42</v>
      </c>
      <c r="D408" s="130"/>
      <c r="E408" s="130"/>
      <c r="F408" s="132"/>
      <c r="G408" s="131"/>
      <c r="H408" s="130"/>
      <c r="I408" s="25" t="str">
        <f t="shared" si="33"/>
        <v xml:space="preserve"> </v>
      </c>
      <c r="J408" s="25" t="str">
        <f t="shared" si="34"/>
        <v xml:space="preserve">, </v>
      </c>
    </row>
    <row r="409" spans="1:10" x14ac:dyDescent="0.3">
      <c r="A409" s="26" t="str">
        <f t="shared" si="37"/>
        <v>Z</v>
      </c>
      <c r="B409" s="25" t="str">
        <f t="shared" si="36"/>
        <v>Z07</v>
      </c>
      <c r="C409" s="26" t="s">
        <v>44</v>
      </c>
      <c r="D409" s="130"/>
      <c r="E409" s="130"/>
      <c r="F409" s="132"/>
      <c r="G409" s="131"/>
      <c r="H409" s="130"/>
      <c r="I409" s="25" t="str">
        <f t="shared" si="33"/>
        <v xml:space="preserve"> </v>
      </c>
      <c r="J409" s="25" t="str">
        <f t="shared" si="34"/>
        <v xml:space="preserve">, </v>
      </c>
    </row>
    <row r="410" spans="1:10" x14ac:dyDescent="0.3">
      <c r="A410" s="26" t="str">
        <f t="shared" si="37"/>
        <v>Z</v>
      </c>
      <c r="B410" s="25" t="str">
        <f t="shared" si="36"/>
        <v>Z08</v>
      </c>
      <c r="C410" s="26" t="s">
        <v>46</v>
      </c>
      <c r="D410" s="130"/>
      <c r="E410" s="130"/>
      <c r="F410" s="132"/>
      <c r="G410" s="131"/>
      <c r="H410" s="130"/>
      <c r="I410" s="25" t="str">
        <f t="shared" si="33"/>
        <v xml:space="preserve"> </v>
      </c>
      <c r="J410" s="25" t="str">
        <f t="shared" si="34"/>
        <v xml:space="preserve">, </v>
      </c>
    </row>
    <row r="411" spans="1:10" x14ac:dyDescent="0.3">
      <c r="A411" s="26" t="str">
        <f t="shared" si="37"/>
        <v>Z</v>
      </c>
      <c r="B411" s="25" t="str">
        <f t="shared" si="36"/>
        <v>Z09</v>
      </c>
      <c r="C411" s="26" t="s">
        <v>48</v>
      </c>
      <c r="D411" s="130"/>
      <c r="E411" s="130"/>
      <c r="F411" s="132"/>
      <c r="G411" s="131"/>
      <c r="H411" s="130"/>
      <c r="I411" s="25" t="str">
        <f t="shared" si="33"/>
        <v xml:space="preserve"> </v>
      </c>
      <c r="J411" s="25" t="str">
        <f t="shared" si="34"/>
        <v xml:space="preserve">, </v>
      </c>
    </row>
    <row r="412" spans="1:10" x14ac:dyDescent="0.3">
      <c r="A412" s="26" t="str">
        <f t="shared" si="37"/>
        <v>Z</v>
      </c>
      <c r="B412" s="25" t="str">
        <f t="shared" si="36"/>
        <v>Z10</v>
      </c>
      <c r="C412" s="26" t="s">
        <v>50</v>
      </c>
      <c r="D412" s="130"/>
      <c r="E412" s="130"/>
      <c r="F412" s="132"/>
      <c r="G412" s="131"/>
      <c r="H412" s="130"/>
      <c r="I412" s="25" t="str">
        <f t="shared" si="33"/>
        <v xml:space="preserve"> </v>
      </c>
      <c r="J412" s="25" t="str">
        <f t="shared" si="34"/>
        <v xml:space="preserve">, </v>
      </c>
    </row>
    <row r="413" spans="1:10" x14ac:dyDescent="0.3">
      <c r="A413" s="26" t="str">
        <f t="shared" si="37"/>
        <v>Z</v>
      </c>
      <c r="B413" s="25" t="str">
        <f>A413&amp;"11"</f>
        <v>Z11</v>
      </c>
      <c r="C413" s="26" t="s">
        <v>275</v>
      </c>
      <c r="D413" s="130"/>
      <c r="E413" s="130"/>
      <c r="F413" s="132"/>
      <c r="G413" s="131"/>
      <c r="H413" s="130"/>
      <c r="I413" s="25" t="str">
        <f t="shared" si="33"/>
        <v xml:space="preserve"> </v>
      </c>
      <c r="J413" s="25" t="str">
        <f t="shared" si="34"/>
        <v xml:space="preserve">, </v>
      </c>
    </row>
    <row r="414" spans="1:10" x14ac:dyDescent="0.3">
      <c r="A414" s="26" t="str">
        <f t="shared" si="37"/>
        <v>Z</v>
      </c>
      <c r="B414" s="25" t="str">
        <f>A414&amp;"12"</f>
        <v>Z12</v>
      </c>
      <c r="C414" s="26" t="s">
        <v>275</v>
      </c>
      <c r="D414" s="130"/>
      <c r="E414" s="130"/>
      <c r="F414" s="132"/>
      <c r="G414" s="131"/>
      <c r="H414" s="130"/>
      <c r="I414" s="25" t="str">
        <f t="shared" si="33"/>
        <v xml:space="preserve"> </v>
      </c>
      <c r="J414" s="25" t="str">
        <f t="shared" si="34"/>
        <v xml:space="preserve">, </v>
      </c>
    </row>
    <row r="415" spans="1:10" x14ac:dyDescent="0.3">
      <c r="A415" s="26" t="str">
        <f>A414</f>
        <v>Z</v>
      </c>
      <c r="B415" s="25" t="str">
        <f>A415&amp;"13"</f>
        <v>Z13</v>
      </c>
      <c r="C415" s="26" t="s">
        <v>275</v>
      </c>
      <c r="D415" s="130"/>
      <c r="E415" s="130"/>
      <c r="F415" s="132"/>
      <c r="G415" s="131"/>
      <c r="H415" s="130"/>
      <c r="I415" s="25" t="str">
        <f t="shared" si="33"/>
        <v xml:space="preserve"> </v>
      </c>
      <c r="J415" s="25" t="str">
        <f t="shared" si="34"/>
        <v xml:space="preserve">, </v>
      </c>
    </row>
    <row r="416" spans="1:10" x14ac:dyDescent="0.3">
      <c r="A416" s="26" t="str">
        <f>A415</f>
        <v>Z</v>
      </c>
      <c r="B416" s="25" t="str">
        <f>A416&amp;"14"</f>
        <v>Z14</v>
      </c>
      <c r="C416" s="26" t="s">
        <v>275</v>
      </c>
      <c r="D416" s="130"/>
      <c r="E416" s="130"/>
      <c r="F416" s="132"/>
      <c r="G416" s="131"/>
      <c r="H416" s="130"/>
      <c r="I416" s="25" t="str">
        <f t="shared" si="33"/>
        <v xml:space="preserve"> </v>
      </c>
      <c r="J416" s="25" t="str">
        <f t="shared" si="34"/>
        <v xml:space="preserve">, </v>
      </c>
    </row>
    <row r="417" spans="1:10" x14ac:dyDescent="0.3">
      <c r="A417" s="26" t="str">
        <f>A416</f>
        <v>Z</v>
      </c>
      <c r="B417" s="25" t="str">
        <f>A417&amp;"15"</f>
        <v>Z15</v>
      </c>
      <c r="C417" s="26" t="s">
        <v>275</v>
      </c>
      <c r="D417" s="130"/>
      <c r="E417" s="130"/>
      <c r="F417" s="132"/>
      <c r="G417" s="131"/>
      <c r="H417" s="130"/>
      <c r="I417" s="25" t="str">
        <f t="shared" si="33"/>
        <v xml:space="preserve"> </v>
      </c>
      <c r="J417" s="25" t="str">
        <f t="shared" si="34"/>
        <v xml:space="preserve">, </v>
      </c>
    </row>
    <row r="418" spans="1:10" x14ac:dyDescent="0.3">
      <c r="A418" s="26" t="str">
        <f>A417</f>
        <v>Z</v>
      </c>
      <c r="B418" s="25" t="str">
        <f>A418&amp;"16"</f>
        <v>Z16</v>
      </c>
      <c r="C418" s="26" t="s">
        <v>275</v>
      </c>
      <c r="D418" s="130"/>
      <c r="E418" s="130"/>
      <c r="F418" s="132"/>
      <c r="G418" s="131"/>
      <c r="H418" s="130"/>
      <c r="I418" s="25" t="str">
        <f t="shared" si="33"/>
        <v xml:space="preserve"> </v>
      </c>
      <c r="J418" s="25" t="str">
        <f t="shared" si="34"/>
        <v xml:space="preserve">, </v>
      </c>
    </row>
  </sheetData>
  <sheetProtection sheet="1" objects="1" scenarios="1" formatCells="0" formatColumns="0" formatRows="0" sort="0" autoFilter="0"/>
  <dataValidations count="1">
    <dataValidation type="list" allowBlank="1" showInputMessage="1" showErrorMessage="1" sqref="G3:G418" xr:uid="{00000000-0002-0000-0600-000000000000}">
      <formula1>$F$1:$G$1</formula1>
    </dataValidation>
  </dataValidations>
  <pageMargins left="0.7" right="0.7" top="0.75" bottom="0.75" header="0.3" footer="0.3"/>
  <pageSetup paperSize="9" orientation="portrait" horizontalDpi="4294967293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R121"/>
  <sheetViews>
    <sheetView view="pageLayout" topLeftCell="B60" zoomScaleNormal="100" workbookViewId="0">
      <selection sqref="A1:R60"/>
    </sheetView>
  </sheetViews>
  <sheetFormatPr defaultColWidth="42.81640625" defaultRowHeight="108.75" customHeight="1" x14ac:dyDescent="0.3"/>
  <cols>
    <col min="1" max="1" width="11.7265625" style="93" customWidth="1"/>
    <col min="2" max="2" width="6.81640625" style="88" customWidth="1"/>
    <col min="3" max="3" width="7" style="89" customWidth="1"/>
    <col min="4" max="4" width="11.81640625" style="89" customWidth="1"/>
    <col min="5" max="5" width="5.7265625" style="89" customWidth="1"/>
    <col min="6" max="6" width="13.81640625" style="91" customWidth="1"/>
    <col min="7" max="7" width="11.7265625" style="89" customWidth="1"/>
    <col min="8" max="8" width="6" style="88" customWidth="1"/>
    <col min="9" max="9" width="5.54296875" style="89" customWidth="1"/>
    <col min="10" max="10" width="11.81640625" style="89" customWidth="1"/>
    <col min="11" max="11" width="5.7265625" style="89" customWidth="1"/>
    <col min="12" max="12" width="13.453125" style="91" customWidth="1"/>
    <col min="13" max="13" width="11.7265625" style="93" customWidth="1"/>
    <col min="14" max="14" width="6.81640625" style="88" customWidth="1"/>
    <col min="15" max="15" width="5.7265625" style="89" customWidth="1"/>
    <col min="16" max="16" width="10.81640625" style="89" customWidth="1"/>
    <col min="17" max="17" width="5.7265625" style="89" customWidth="1"/>
    <col min="18" max="18" width="14.54296875" style="91" customWidth="1"/>
    <col min="19" max="16384" width="42.81640625" style="89"/>
  </cols>
  <sheetData>
    <row r="1" spans="1:18" s="86" customFormat="1" ht="108.75" customHeight="1" x14ac:dyDescent="0.3">
      <c r="A1" s="80" t="s">
        <v>203</v>
      </c>
      <c r="B1" s="81">
        <v>1</v>
      </c>
      <c r="C1" s="82" t="str">
        <f ca="1">IF($B1&gt;gamesPerRound,"","White "&amp;Pairings!D2)</f>
        <v>White B.01</v>
      </c>
      <c r="D1" s="83" t="s">
        <v>206</v>
      </c>
      <c r="E1" s="82" t="str">
        <f ca="1">IF($B1&gt;gamesPerRound,"","Black "&amp;Pairings!E2)</f>
        <v>Black D.01</v>
      </c>
      <c r="F1" s="84"/>
      <c r="G1" s="85" t="s">
        <v>204</v>
      </c>
      <c r="H1" s="81">
        <v>1</v>
      </c>
      <c r="I1" s="82" t="str">
        <f ca="1">IF($B1&gt;gamesPerRound,"","White "&amp;OFFSET(Pairings!$D$1,gamesPerRound+H1,0))</f>
        <v>White A.01</v>
      </c>
      <c r="J1" s="83" t="s">
        <v>206</v>
      </c>
      <c r="K1" s="82" t="str">
        <f ca="1">IF($B1&gt;gamesPerRound,"","Black "&amp;OFFSET(Pairings!$E$1,gamesPerRound+H1,0))</f>
        <v>Black B.01</v>
      </c>
      <c r="L1" s="84"/>
      <c r="M1" s="80" t="s">
        <v>205</v>
      </c>
      <c r="N1" s="81">
        <v>1</v>
      </c>
      <c r="O1" s="82" t="str">
        <f ca="1">IF($B1&gt;gamesPerRound,"","White "&amp;OFFSET(Pairings!$D$1,2*gamesPerRound+N1,0))</f>
        <v xml:space="preserve">White </v>
      </c>
      <c r="P1" s="83" t="s">
        <v>206</v>
      </c>
      <c r="Q1" s="82" t="str">
        <f ca="1">IF($B1&gt;gamesPerRound,"","Black "&amp;OFFSET(Pairings!$E$1,2*gamesPerRound+N1,0))</f>
        <v xml:space="preserve">Black </v>
      </c>
      <c r="R1" s="84"/>
    </row>
    <row r="2" spans="1:18" s="86" customFormat="1" ht="108.75" customHeight="1" x14ac:dyDescent="0.3">
      <c r="A2" s="80" t="s">
        <v>203</v>
      </c>
      <c r="B2" s="81">
        <v>2</v>
      </c>
      <c r="C2" s="82" t="str">
        <f ca="1">IF($B2&gt;gamesPerRound,"","White "&amp;Pairings!D3)</f>
        <v>White C.01</v>
      </c>
      <c r="D2" s="83" t="s">
        <v>206</v>
      </c>
      <c r="E2" s="82" t="str">
        <f ca="1">IF($B2&gt;gamesPerRound,"","Black "&amp;Pairings!E3)</f>
        <v>Black E.01</v>
      </c>
      <c r="F2" s="84"/>
      <c r="G2" s="85" t="s">
        <v>204</v>
      </c>
      <c r="H2" s="81">
        <v>2</v>
      </c>
      <c r="I2" s="82" t="str">
        <f ca="1">IF($B2&gt;gamesPerRound,"","White "&amp;OFFSET(Pairings!$D$1,gamesPerRound+H2,0))</f>
        <v>White E.01</v>
      </c>
      <c r="J2" s="83" t="s">
        <v>206</v>
      </c>
      <c r="K2" s="82" t="str">
        <f ca="1">IF($B2&gt;gamesPerRound,"","Black "&amp;OFFSET(Pairings!$E$1,gamesPerRound+H2,0))</f>
        <v>Black F.01</v>
      </c>
      <c r="L2" s="84"/>
      <c r="M2" s="80" t="s">
        <v>205</v>
      </c>
      <c r="N2" s="81">
        <v>2</v>
      </c>
      <c r="O2" s="82" t="str">
        <f ca="1">IF($B2&gt;gamesPerRound,"","White "&amp;OFFSET(Pairings!$D$1,2*gamesPerRound+N2,0))</f>
        <v xml:space="preserve">White </v>
      </c>
      <c r="P2" s="83" t="s">
        <v>206</v>
      </c>
      <c r="Q2" s="82" t="str">
        <f ca="1">IF($B2&gt;gamesPerRound,"","Black "&amp;OFFSET(Pairings!$E$1,2*gamesPerRound+N2,0))</f>
        <v xml:space="preserve">Black </v>
      </c>
      <c r="R2" s="84"/>
    </row>
    <row r="3" spans="1:18" s="86" customFormat="1" ht="108.75" customHeight="1" x14ac:dyDescent="0.3">
      <c r="A3" s="80" t="s">
        <v>203</v>
      </c>
      <c r="B3" s="81">
        <v>3</v>
      </c>
      <c r="C3" s="82" t="str">
        <f ca="1">IF($B3&gt;gamesPerRound,"","White "&amp;Pairings!D4)</f>
        <v>White F.01</v>
      </c>
      <c r="D3" s="83" t="s">
        <v>206</v>
      </c>
      <c r="E3" s="82" t="str">
        <f ca="1">IF($B3&gt;gamesPerRound,"","Black "&amp;Pairings!E4)</f>
        <v>Black A.01</v>
      </c>
      <c r="F3" s="84"/>
      <c r="G3" s="85" t="s">
        <v>204</v>
      </c>
      <c r="H3" s="81">
        <v>3</v>
      </c>
      <c r="I3" s="82" t="str">
        <f ca="1">IF($B3&gt;gamesPerRound,"","White "&amp;OFFSET(Pairings!$D$1,gamesPerRound+H3,0))</f>
        <v>White D.01</v>
      </c>
      <c r="J3" s="83" t="s">
        <v>206</v>
      </c>
      <c r="K3" s="82" t="str">
        <f ca="1">IF($B3&gt;gamesPerRound,"","Black "&amp;OFFSET(Pairings!$E$1,gamesPerRound+H3,0))</f>
        <v>Black C.01</v>
      </c>
      <c r="L3" s="84"/>
      <c r="M3" s="80" t="s">
        <v>205</v>
      </c>
      <c r="N3" s="81">
        <v>3</v>
      </c>
      <c r="O3" s="82" t="str">
        <f ca="1">IF($B3&gt;gamesPerRound,"","White "&amp;OFFSET(Pairings!$D$1,2*gamesPerRound+N3,0))</f>
        <v xml:space="preserve">White </v>
      </c>
      <c r="P3" s="83" t="s">
        <v>206</v>
      </c>
      <c r="Q3" s="82" t="str">
        <f ca="1">IF($B3&gt;gamesPerRound,"","Black "&amp;OFFSET(Pairings!$E$1,2*gamesPerRound+N3,0))</f>
        <v xml:space="preserve">Black </v>
      </c>
      <c r="R3" s="84"/>
    </row>
    <row r="4" spans="1:18" s="86" customFormat="1" ht="108.75" customHeight="1" x14ac:dyDescent="0.3">
      <c r="A4" s="80" t="s">
        <v>203</v>
      </c>
      <c r="B4" s="81">
        <v>4</v>
      </c>
      <c r="C4" s="82" t="str">
        <f ca="1">IF($B4&gt;gamesPerRound,"","White "&amp;Pairings!D5)</f>
        <v>White F.02</v>
      </c>
      <c r="D4" s="83" t="s">
        <v>206</v>
      </c>
      <c r="E4" s="82" t="str">
        <f ca="1">IF($B4&gt;gamesPerRound,"","Black "&amp;Pairings!E5)</f>
        <v>Black A.02</v>
      </c>
      <c r="F4" s="84"/>
      <c r="G4" s="85" t="s">
        <v>204</v>
      </c>
      <c r="H4" s="81">
        <v>4</v>
      </c>
      <c r="I4" s="82" t="str">
        <f ca="1">IF($B4&gt;gamesPerRound,"","White "&amp;OFFSET(Pairings!$D$1,gamesPerRound+H4,0))</f>
        <v>White A.02</v>
      </c>
      <c r="J4" s="83" t="s">
        <v>206</v>
      </c>
      <c r="K4" s="82" t="str">
        <f ca="1">IF($B4&gt;gamesPerRound,"","Black "&amp;OFFSET(Pairings!$E$1,gamesPerRound+H4,0))</f>
        <v>Black E.02</v>
      </c>
      <c r="L4" s="84"/>
      <c r="M4" s="80" t="s">
        <v>205</v>
      </c>
      <c r="N4" s="81">
        <v>4</v>
      </c>
      <c r="O4" s="82" t="str">
        <f ca="1">IF($B4&gt;gamesPerRound,"","White "&amp;OFFSET(Pairings!$D$1,2*gamesPerRound+N4,0))</f>
        <v xml:space="preserve">White </v>
      </c>
      <c r="P4" s="83" t="s">
        <v>206</v>
      </c>
      <c r="Q4" s="82" t="str">
        <f ca="1">IF($B4&gt;gamesPerRound,"","Black "&amp;OFFSET(Pairings!$E$1,2*gamesPerRound+N4,0))</f>
        <v xml:space="preserve">Black </v>
      </c>
      <c r="R4" s="84"/>
    </row>
    <row r="5" spans="1:18" s="86" customFormat="1" ht="108.75" customHeight="1" x14ac:dyDescent="0.3">
      <c r="A5" s="80" t="s">
        <v>203</v>
      </c>
      <c r="B5" s="81">
        <v>5</v>
      </c>
      <c r="C5" s="82" t="str">
        <f ca="1">IF($B5&gt;gamesPerRound,"","White "&amp;Pairings!D6)</f>
        <v>White C.02</v>
      </c>
      <c r="D5" s="83" t="s">
        <v>206</v>
      </c>
      <c r="E5" s="82" t="str">
        <f ca="1">IF($B5&gt;gamesPerRound,"","Black "&amp;Pairings!E6)</f>
        <v>Black D.02</v>
      </c>
      <c r="F5" s="84"/>
      <c r="G5" s="85" t="s">
        <v>204</v>
      </c>
      <c r="H5" s="81">
        <v>5</v>
      </c>
      <c r="I5" s="82" t="str">
        <f ca="1">IF($B5&gt;gamesPerRound,"","White "&amp;OFFSET(Pairings!$D$1,gamesPerRound+H5,0))</f>
        <v>White B.02</v>
      </c>
      <c r="J5" s="83" t="s">
        <v>206</v>
      </c>
      <c r="K5" s="82" t="str">
        <f ca="1">IF($B5&gt;gamesPerRound,"","Black "&amp;OFFSET(Pairings!$E$1,gamesPerRound+H5,0))</f>
        <v>Black C.02</v>
      </c>
      <c r="L5" s="84"/>
      <c r="M5" s="80" t="s">
        <v>205</v>
      </c>
      <c r="N5" s="81">
        <v>5</v>
      </c>
      <c r="O5" s="82" t="str">
        <f ca="1">IF($B5&gt;gamesPerRound,"","White "&amp;OFFSET(Pairings!$D$1,2*gamesPerRound+N5,0))</f>
        <v xml:space="preserve">White </v>
      </c>
      <c r="P5" s="83" t="s">
        <v>206</v>
      </c>
      <c r="Q5" s="82" t="str">
        <f ca="1">IF($B5&gt;gamesPerRound,"","Black "&amp;OFFSET(Pairings!$E$1,2*gamesPerRound+N5,0))</f>
        <v xml:space="preserve">Black </v>
      </c>
      <c r="R5" s="84"/>
    </row>
    <row r="6" spans="1:18" s="86" customFormat="1" ht="108.75" customHeight="1" x14ac:dyDescent="0.3">
      <c r="A6" s="80" t="s">
        <v>203</v>
      </c>
      <c r="B6" s="81">
        <v>6</v>
      </c>
      <c r="C6" s="82" t="str">
        <f ca="1">IF($B6&gt;gamesPerRound,"","White "&amp;Pairings!D7)</f>
        <v>White E.02</v>
      </c>
      <c r="D6" s="83" t="s">
        <v>206</v>
      </c>
      <c r="E6" s="82" t="str">
        <f ca="1">IF($B6&gt;gamesPerRound,"","Black "&amp;Pairings!E7)</f>
        <v>Black B.02</v>
      </c>
      <c r="F6" s="84"/>
      <c r="G6" s="85" t="s">
        <v>204</v>
      </c>
      <c r="H6" s="81">
        <v>6</v>
      </c>
      <c r="I6" s="82" t="str">
        <f ca="1">IF($B6&gt;gamesPerRound,"","White "&amp;OFFSET(Pairings!$D$1,gamesPerRound+H6,0))</f>
        <v>White D.02</v>
      </c>
      <c r="J6" s="83" t="s">
        <v>206</v>
      </c>
      <c r="K6" s="82" t="str">
        <f ca="1">IF($B6&gt;gamesPerRound,"","Black "&amp;OFFSET(Pairings!$E$1,gamesPerRound+H6,0))</f>
        <v>Black F.02</v>
      </c>
      <c r="L6" s="84"/>
      <c r="M6" s="80" t="s">
        <v>205</v>
      </c>
      <c r="N6" s="81">
        <v>6</v>
      </c>
      <c r="O6" s="82" t="str">
        <f ca="1">IF($B6&gt;gamesPerRound,"","White "&amp;OFFSET(Pairings!$D$1,2*gamesPerRound+N6,0))</f>
        <v xml:space="preserve">White </v>
      </c>
      <c r="P6" s="83" t="s">
        <v>206</v>
      </c>
      <c r="Q6" s="82" t="str">
        <f ca="1">IF($B6&gt;gamesPerRound,"","Black "&amp;OFFSET(Pairings!$E$1,2*gamesPerRound+N6,0))</f>
        <v xml:space="preserve">Black </v>
      </c>
      <c r="R6" s="84"/>
    </row>
    <row r="7" spans="1:18" s="86" customFormat="1" ht="108.75" customHeight="1" x14ac:dyDescent="0.3">
      <c r="A7" s="80" t="s">
        <v>203</v>
      </c>
      <c r="B7" s="81">
        <v>7</v>
      </c>
      <c r="C7" s="82" t="str">
        <f ca="1">IF($B7&gt;gamesPerRound,"","White "&amp;Pairings!D8)</f>
        <v>White D.03</v>
      </c>
      <c r="D7" s="83" t="s">
        <v>206</v>
      </c>
      <c r="E7" s="82" t="str">
        <f ca="1">IF($B7&gt;gamesPerRound,"","Black "&amp;Pairings!E8)</f>
        <v>Black F.03</v>
      </c>
      <c r="F7" s="84"/>
      <c r="G7" s="85" t="s">
        <v>204</v>
      </c>
      <c r="H7" s="81">
        <v>7</v>
      </c>
      <c r="I7" s="82" t="str">
        <f ca="1">IF($B7&gt;gamesPerRound,"","White "&amp;OFFSET(Pairings!$D$1,gamesPerRound+H7,0))</f>
        <v>White A.03</v>
      </c>
      <c r="J7" s="83" t="s">
        <v>206</v>
      </c>
      <c r="K7" s="82" t="str">
        <f ca="1">IF($B7&gt;gamesPerRound,"","Black "&amp;OFFSET(Pairings!$E$1,gamesPerRound+H7,0))</f>
        <v>Black B.03</v>
      </c>
      <c r="L7" s="84"/>
      <c r="M7" s="80" t="s">
        <v>205</v>
      </c>
      <c r="N7" s="81">
        <v>7</v>
      </c>
      <c r="O7" s="82" t="str">
        <f ca="1">IF($B7&gt;gamesPerRound,"","White "&amp;OFFSET(Pairings!$D$1,2*gamesPerRound+N7,0))</f>
        <v xml:space="preserve">White </v>
      </c>
      <c r="P7" s="83" t="s">
        <v>206</v>
      </c>
      <c r="Q7" s="82" t="str">
        <f ca="1">IF($B7&gt;gamesPerRound,"","Black "&amp;OFFSET(Pairings!$E$1,2*gamesPerRound+N7,0))</f>
        <v xml:space="preserve">Black </v>
      </c>
      <c r="R7" s="84"/>
    </row>
    <row r="8" spans="1:18" s="86" customFormat="1" ht="108.75" customHeight="1" x14ac:dyDescent="0.3">
      <c r="A8" s="80" t="s">
        <v>203</v>
      </c>
      <c r="B8" s="81">
        <v>8</v>
      </c>
      <c r="C8" s="82" t="str">
        <f ca="1">IF($B8&gt;gamesPerRound,"","White "&amp;Pairings!D9)</f>
        <v>White B.03</v>
      </c>
      <c r="D8" s="83" t="s">
        <v>206</v>
      </c>
      <c r="E8" s="82" t="str">
        <f ca="1">IF($B8&gt;gamesPerRound,"","Black "&amp;Pairings!E9)</f>
        <v>Black E.03</v>
      </c>
      <c r="F8" s="84"/>
      <c r="G8" s="85" t="s">
        <v>204</v>
      </c>
      <c r="H8" s="81">
        <v>8</v>
      </c>
      <c r="I8" s="82" t="str">
        <f ca="1">IF($B8&gt;gamesPerRound,"","White "&amp;OFFSET(Pairings!$D$1,gamesPerRound+H8,0))</f>
        <v>White E.03</v>
      </c>
      <c r="J8" s="83" t="s">
        <v>206</v>
      </c>
      <c r="K8" s="82" t="str">
        <f ca="1">IF($B8&gt;gamesPerRound,"","Black "&amp;OFFSET(Pairings!$E$1,gamesPerRound+H8,0))</f>
        <v>Black D.03</v>
      </c>
      <c r="L8" s="84"/>
      <c r="M8" s="80" t="s">
        <v>205</v>
      </c>
      <c r="N8" s="81">
        <v>8</v>
      </c>
      <c r="O8" s="82" t="str">
        <f ca="1">IF($B8&gt;gamesPerRound,"","White "&amp;OFFSET(Pairings!$D$1,2*gamesPerRound+N8,0))</f>
        <v xml:space="preserve">White </v>
      </c>
      <c r="P8" s="83" t="s">
        <v>206</v>
      </c>
      <c r="Q8" s="82" t="str">
        <f ca="1">IF($B8&gt;gamesPerRound,"","Black "&amp;OFFSET(Pairings!$E$1,2*gamesPerRound+N8,0))</f>
        <v xml:space="preserve">Black </v>
      </c>
      <c r="R8" s="84"/>
    </row>
    <row r="9" spans="1:18" s="86" customFormat="1" ht="108.75" customHeight="1" x14ac:dyDescent="0.3">
      <c r="A9" s="80" t="s">
        <v>203</v>
      </c>
      <c r="B9" s="81">
        <v>9</v>
      </c>
      <c r="C9" s="82" t="str">
        <f ca="1">IF($B9&gt;gamesPerRound,"","White "&amp;Pairings!D10)</f>
        <v>White C.03</v>
      </c>
      <c r="D9" s="83" t="s">
        <v>206</v>
      </c>
      <c r="E9" s="82" t="str">
        <f ca="1">IF($B9&gt;gamesPerRound,"","Black "&amp;Pairings!E10)</f>
        <v>Black A.03</v>
      </c>
      <c r="F9" s="84"/>
      <c r="G9" s="85" t="s">
        <v>204</v>
      </c>
      <c r="H9" s="81">
        <v>9</v>
      </c>
      <c r="I9" s="82" t="str">
        <f ca="1">IF($B9&gt;gamesPerRound,"","White "&amp;OFFSET(Pairings!$D$1,gamesPerRound+H9,0))</f>
        <v>White F.03</v>
      </c>
      <c r="J9" s="83" t="s">
        <v>206</v>
      </c>
      <c r="K9" s="82" t="str">
        <f ca="1">IF($B9&gt;gamesPerRound,"","Black "&amp;OFFSET(Pairings!$E$1,gamesPerRound+H9,0))</f>
        <v>Black C.03</v>
      </c>
      <c r="L9" s="84"/>
      <c r="M9" s="80" t="s">
        <v>205</v>
      </c>
      <c r="N9" s="81">
        <v>9</v>
      </c>
      <c r="O9" s="82" t="str">
        <f ca="1">IF($B9&gt;gamesPerRound,"","White "&amp;OFFSET(Pairings!$D$1,2*gamesPerRound+N9,0))</f>
        <v xml:space="preserve">White </v>
      </c>
      <c r="P9" s="83" t="s">
        <v>206</v>
      </c>
      <c r="Q9" s="82" t="str">
        <f ca="1">IF($B9&gt;gamesPerRound,"","Black "&amp;OFFSET(Pairings!$E$1,2*gamesPerRound+N9,0))</f>
        <v xml:space="preserve">Black </v>
      </c>
      <c r="R9" s="84"/>
    </row>
    <row r="10" spans="1:18" s="86" customFormat="1" ht="108.75" customHeight="1" x14ac:dyDescent="0.3">
      <c r="A10" s="80" t="s">
        <v>203</v>
      </c>
      <c r="B10" s="81">
        <v>10</v>
      </c>
      <c r="C10" s="82" t="str">
        <f ca="1">IF($B10&gt;gamesPerRound,"","White "&amp;Pairings!D11)</f>
        <v>White F.04</v>
      </c>
      <c r="D10" s="83" t="s">
        <v>206</v>
      </c>
      <c r="E10" s="82" t="str">
        <f ca="1">IF($B10&gt;gamesPerRound,"","Black "&amp;Pairings!E11)</f>
        <v>Black C.04</v>
      </c>
      <c r="F10" s="84"/>
      <c r="G10" s="85" t="s">
        <v>204</v>
      </c>
      <c r="H10" s="81">
        <v>10</v>
      </c>
      <c r="I10" s="82" t="str">
        <f ca="1">IF($B10&gt;gamesPerRound,"","White "&amp;OFFSET(Pairings!$D$1,gamesPerRound+H10,0))</f>
        <v>White C.04</v>
      </c>
      <c r="J10" s="83" t="s">
        <v>206</v>
      </c>
      <c r="K10" s="82" t="str">
        <f ca="1">IF($B10&gt;gamesPerRound,"","Black "&amp;OFFSET(Pairings!$E$1,gamesPerRound+H10,0))</f>
        <v>Black B.04</v>
      </c>
      <c r="L10" s="84"/>
      <c r="M10" s="80" t="s">
        <v>205</v>
      </c>
      <c r="N10" s="81">
        <v>10</v>
      </c>
      <c r="O10" s="82" t="str">
        <f ca="1">IF($B10&gt;gamesPerRound,"","White "&amp;OFFSET(Pairings!$D$1,2*gamesPerRound+N10,0))</f>
        <v xml:space="preserve">White </v>
      </c>
      <c r="P10" s="83" t="s">
        <v>206</v>
      </c>
      <c r="Q10" s="82" t="str">
        <f ca="1">IF($B10&gt;gamesPerRound,"","Black "&amp;OFFSET(Pairings!$E$1,2*gamesPerRound+N10,0))</f>
        <v xml:space="preserve">Black </v>
      </c>
      <c r="R10" s="84"/>
    </row>
    <row r="11" spans="1:18" s="86" customFormat="1" ht="108.75" customHeight="1" x14ac:dyDescent="0.3">
      <c r="A11" s="80" t="s">
        <v>203</v>
      </c>
      <c r="B11" s="81">
        <v>11</v>
      </c>
      <c r="C11" s="82" t="str">
        <f ca="1">IF($B11&gt;gamesPerRound,"","White "&amp;Pairings!D12)</f>
        <v>White A.04</v>
      </c>
      <c r="D11" s="83" t="s">
        <v>206</v>
      </c>
      <c r="E11" s="82" t="str">
        <f ca="1">IF($B11&gt;gamesPerRound,"","Black "&amp;Pairings!E12)</f>
        <v>Black E.04</v>
      </c>
      <c r="F11" s="84"/>
      <c r="G11" s="85" t="s">
        <v>204</v>
      </c>
      <c r="H11" s="81">
        <v>11</v>
      </c>
      <c r="I11" s="82" t="str">
        <f ca="1">IF($B11&gt;gamesPerRound,"","White "&amp;OFFSET(Pairings!$D$1,gamesPerRound+H11,0))</f>
        <v>White D.04</v>
      </c>
      <c r="J11" s="83" t="s">
        <v>206</v>
      </c>
      <c r="K11" s="82" t="str">
        <f ca="1">IF($B11&gt;gamesPerRound,"","Black "&amp;OFFSET(Pairings!$E$1,gamesPerRound+H11,0))</f>
        <v>Black A.04</v>
      </c>
      <c r="L11" s="84"/>
      <c r="M11" s="80" t="s">
        <v>205</v>
      </c>
      <c r="N11" s="81">
        <v>11</v>
      </c>
      <c r="O11" s="82" t="str">
        <f ca="1">IF($B11&gt;gamesPerRound,"","White "&amp;OFFSET(Pairings!$D$1,2*gamesPerRound+N11,0))</f>
        <v xml:space="preserve">White </v>
      </c>
      <c r="P11" s="83" t="s">
        <v>206</v>
      </c>
      <c r="Q11" s="82" t="str">
        <f ca="1">IF($B11&gt;gamesPerRound,"","Black "&amp;OFFSET(Pairings!$E$1,2*gamesPerRound+N11,0))</f>
        <v xml:space="preserve">Black </v>
      </c>
      <c r="R11" s="84"/>
    </row>
    <row r="12" spans="1:18" s="86" customFormat="1" ht="108.75" customHeight="1" x14ac:dyDescent="0.3">
      <c r="A12" s="80" t="s">
        <v>203</v>
      </c>
      <c r="B12" s="81">
        <v>12</v>
      </c>
      <c r="C12" s="82" t="str">
        <f ca="1">IF($B12&gt;gamesPerRound,"","White "&amp;Pairings!D13)</f>
        <v>White B.04</v>
      </c>
      <c r="D12" s="83" t="s">
        <v>206</v>
      </c>
      <c r="E12" s="82" t="str">
        <f ca="1">IF($B12&gt;gamesPerRound,"","Black "&amp;Pairings!E13)</f>
        <v>Black D.04</v>
      </c>
      <c r="F12" s="84"/>
      <c r="G12" s="85" t="s">
        <v>204</v>
      </c>
      <c r="H12" s="81">
        <v>12</v>
      </c>
      <c r="I12" s="82" t="str">
        <f ca="1">IF($B12&gt;gamesPerRound,"","White "&amp;OFFSET(Pairings!$D$1,gamesPerRound+H12,0))</f>
        <v>White E.04</v>
      </c>
      <c r="J12" s="83" t="s">
        <v>206</v>
      </c>
      <c r="K12" s="82" t="str">
        <f ca="1">IF($B12&gt;gamesPerRound,"","Black "&amp;OFFSET(Pairings!$E$1,gamesPerRound+H12,0))</f>
        <v>Black F.04</v>
      </c>
      <c r="L12" s="84"/>
      <c r="M12" s="80" t="s">
        <v>205</v>
      </c>
      <c r="N12" s="81">
        <v>12</v>
      </c>
      <c r="O12" s="82" t="str">
        <f ca="1">IF($B12&gt;gamesPerRound,"","White "&amp;OFFSET(Pairings!$D$1,2*gamesPerRound+N12,0))</f>
        <v xml:space="preserve">White </v>
      </c>
      <c r="P12" s="83" t="s">
        <v>206</v>
      </c>
      <c r="Q12" s="82" t="str">
        <f ca="1">IF($B12&gt;gamesPerRound,"","Black "&amp;OFFSET(Pairings!$E$1,2*gamesPerRound+N12,0))</f>
        <v xml:space="preserve">Black </v>
      </c>
      <c r="R12" s="84"/>
    </row>
    <row r="13" spans="1:18" s="86" customFormat="1" ht="108.75" customHeight="1" x14ac:dyDescent="0.3">
      <c r="A13" s="80" t="s">
        <v>203</v>
      </c>
      <c r="B13" s="81">
        <v>13</v>
      </c>
      <c r="C13" s="82" t="str">
        <f ca="1">IF($B13&gt;gamesPerRound,"","White "&amp;Pairings!D14)</f>
        <v>White A.05</v>
      </c>
      <c r="D13" s="83" t="s">
        <v>206</v>
      </c>
      <c r="E13" s="82" t="str">
        <f ca="1">IF($B13&gt;gamesPerRound,"","Black "&amp;Pairings!E14)</f>
        <v>Black B.05</v>
      </c>
      <c r="F13" s="84"/>
      <c r="G13" s="85" t="s">
        <v>204</v>
      </c>
      <c r="H13" s="81">
        <v>13</v>
      </c>
      <c r="I13" s="82" t="str">
        <f ca="1">IF($B13&gt;gamesPerRound,"","White "&amp;OFFSET(Pairings!$D$1,gamesPerRound+H13,0))</f>
        <v>White E.05</v>
      </c>
      <c r="J13" s="83" t="s">
        <v>206</v>
      </c>
      <c r="K13" s="82" t="str">
        <f ca="1">IF($B13&gt;gamesPerRound,"","Black "&amp;OFFSET(Pairings!$E$1,gamesPerRound+H13,0))</f>
        <v>Black A.05</v>
      </c>
      <c r="L13" s="84"/>
      <c r="M13" s="80" t="s">
        <v>205</v>
      </c>
      <c r="N13" s="81">
        <v>13</v>
      </c>
      <c r="O13" s="82" t="str">
        <f ca="1">IF($B13&gt;gamesPerRound,"","White "&amp;OFFSET(Pairings!$D$1,2*gamesPerRound+N13,0))</f>
        <v xml:space="preserve">White </v>
      </c>
      <c r="P13" s="83" t="s">
        <v>206</v>
      </c>
      <c r="Q13" s="82" t="str">
        <f ca="1">IF($B13&gt;gamesPerRound,"","Black "&amp;OFFSET(Pairings!$E$1,2*gamesPerRound+N13,0))</f>
        <v xml:space="preserve">Black </v>
      </c>
      <c r="R13" s="84"/>
    </row>
    <row r="14" spans="1:18" s="86" customFormat="1" ht="108.75" customHeight="1" x14ac:dyDescent="0.3">
      <c r="A14" s="80" t="s">
        <v>203</v>
      </c>
      <c r="B14" s="81">
        <v>14</v>
      </c>
      <c r="C14" s="82" t="str">
        <f ca="1">IF($B14&gt;gamesPerRound,"","White "&amp;Pairings!D15)</f>
        <v>White F.05</v>
      </c>
      <c r="D14" s="83" t="s">
        <v>206</v>
      </c>
      <c r="E14" s="82" t="str">
        <f ca="1">IF($B14&gt;gamesPerRound,"","Black "&amp;Pairings!E15)</f>
        <v>Black C.05</v>
      </c>
      <c r="F14" s="84"/>
      <c r="G14" s="85" t="s">
        <v>204</v>
      </c>
      <c r="H14" s="81">
        <v>14</v>
      </c>
      <c r="I14" s="82" t="str">
        <f ca="1">IF($B14&gt;gamesPerRound,"","White "&amp;OFFSET(Pairings!$D$1,gamesPerRound+H14,0))</f>
        <v>White C.05</v>
      </c>
      <c r="J14" s="83" t="s">
        <v>206</v>
      </c>
      <c r="K14" s="82" t="str">
        <f ca="1">IF($B14&gt;gamesPerRound,"","Black "&amp;OFFSET(Pairings!$E$1,gamesPerRound+H14,0))</f>
        <v>Black D.05</v>
      </c>
      <c r="L14" s="84"/>
      <c r="M14" s="80" t="s">
        <v>205</v>
      </c>
      <c r="N14" s="81">
        <v>14</v>
      </c>
      <c r="O14" s="82" t="str">
        <f ca="1">IF($B14&gt;gamesPerRound,"","White "&amp;OFFSET(Pairings!$D$1,2*gamesPerRound+N14,0))</f>
        <v xml:space="preserve">White </v>
      </c>
      <c r="P14" s="83" t="s">
        <v>206</v>
      </c>
      <c r="Q14" s="82" t="str">
        <f ca="1">IF($B14&gt;gamesPerRound,"","Black "&amp;OFFSET(Pairings!$E$1,2*gamesPerRound+N14,0))</f>
        <v xml:space="preserve">Black </v>
      </c>
      <c r="R14" s="84"/>
    </row>
    <row r="15" spans="1:18" s="86" customFormat="1" ht="108.75" customHeight="1" x14ac:dyDescent="0.3">
      <c r="A15" s="80" t="s">
        <v>203</v>
      </c>
      <c r="B15" s="81">
        <v>15</v>
      </c>
      <c r="C15" s="82" t="str">
        <f ca="1">IF($B15&gt;gamesPerRound,"","White "&amp;Pairings!D16)</f>
        <v>White D.05</v>
      </c>
      <c r="D15" s="83" t="s">
        <v>206</v>
      </c>
      <c r="E15" s="82" t="str">
        <f ca="1">IF($B15&gt;gamesPerRound,"","Black "&amp;Pairings!E16)</f>
        <v>Black E.05</v>
      </c>
      <c r="F15" s="84"/>
      <c r="G15" s="85" t="s">
        <v>204</v>
      </c>
      <c r="H15" s="81">
        <v>15</v>
      </c>
      <c r="I15" s="82" t="str">
        <f ca="1">IF($B15&gt;gamesPerRound,"","White "&amp;OFFSET(Pairings!$D$1,gamesPerRound+H15,0))</f>
        <v>White B.05</v>
      </c>
      <c r="J15" s="83" t="s">
        <v>206</v>
      </c>
      <c r="K15" s="82" t="str">
        <f ca="1">IF($B15&gt;gamesPerRound,"","Black "&amp;OFFSET(Pairings!$E$1,gamesPerRound+H15,0))</f>
        <v>Black F.05</v>
      </c>
      <c r="L15" s="84"/>
      <c r="M15" s="80" t="s">
        <v>205</v>
      </c>
      <c r="N15" s="81">
        <v>15</v>
      </c>
      <c r="O15" s="82" t="str">
        <f ca="1">IF($B15&gt;gamesPerRound,"","White "&amp;OFFSET(Pairings!$D$1,2*gamesPerRound+N15,0))</f>
        <v xml:space="preserve">White </v>
      </c>
      <c r="P15" s="83" t="s">
        <v>206</v>
      </c>
      <c r="Q15" s="82" t="str">
        <f ca="1">IF($B15&gt;gamesPerRound,"","Black "&amp;OFFSET(Pairings!$E$1,2*gamesPerRound+N15,0))</f>
        <v xml:space="preserve">Black </v>
      </c>
      <c r="R15" s="84"/>
    </row>
    <row r="16" spans="1:18" s="86" customFormat="1" ht="108.75" customHeight="1" x14ac:dyDescent="0.3">
      <c r="A16" s="80" t="s">
        <v>203</v>
      </c>
      <c r="B16" s="81">
        <v>16</v>
      </c>
      <c r="C16" s="82" t="str">
        <f ca="1">IF($B16&gt;gamesPerRound,"","White "&amp;Pairings!D17)</f>
        <v>White A.06</v>
      </c>
      <c r="D16" s="83" t="s">
        <v>206</v>
      </c>
      <c r="E16" s="82" t="str">
        <f ca="1">IF($B16&gt;gamesPerRound,"","Black "&amp;Pairings!E17)</f>
        <v>Black C.06</v>
      </c>
      <c r="F16" s="84"/>
      <c r="G16" s="85" t="s">
        <v>204</v>
      </c>
      <c r="H16" s="81">
        <v>16</v>
      </c>
      <c r="I16" s="82" t="str">
        <f ca="1">IF($B16&gt;gamesPerRound,"","White "&amp;OFFSET(Pairings!$D$1,gamesPerRound+H16,0))</f>
        <v>White F.06</v>
      </c>
      <c r="J16" s="83" t="s">
        <v>206</v>
      </c>
      <c r="K16" s="82" t="str">
        <f ca="1">IF($B16&gt;gamesPerRound,"","Black "&amp;OFFSET(Pairings!$E$1,gamesPerRound+H16,0))</f>
        <v>Black A.06</v>
      </c>
      <c r="L16" s="84"/>
      <c r="M16" s="80" t="s">
        <v>205</v>
      </c>
      <c r="N16" s="81">
        <v>16</v>
      </c>
      <c r="O16" s="82" t="str">
        <f ca="1">IF($B16&gt;gamesPerRound,"","White "&amp;OFFSET(Pairings!$D$1,2*gamesPerRound+N16,0))</f>
        <v xml:space="preserve">White </v>
      </c>
      <c r="P16" s="83" t="s">
        <v>206</v>
      </c>
      <c r="Q16" s="82" t="str">
        <f ca="1">IF($B16&gt;gamesPerRound,"","Black "&amp;OFFSET(Pairings!$E$1,2*gamesPerRound+N16,0))</f>
        <v xml:space="preserve">Black </v>
      </c>
      <c r="R16" s="84"/>
    </row>
    <row r="17" spans="1:18" s="86" customFormat="1" ht="108.75" customHeight="1" x14ac:dyDescent="0.3">
      <c r="A17" s="80" t="s">
        <v>203</v>
      </c>
      <c r="B17" s="81">
        <v>17</v>
      </c>
      <c r="C17" s="82" t="str">
        <f ca="1">IF($B17&gt;gamesPerRound,"","White "&amp;Pairings!D18)</f>
        <v>White E.06</v>
      </c>
      <c r="D17" s="83" t="s">
        <v>206</v>
      </c>
      <c r="E17" s="82" t="str">
        <f ca="1">IF($B17&gt;gamesPerRound,"","Black "&amp;Pairings!E18)</f>
        <v>Black B.06</v>
      </c>
      <c r="F17" s="84"/>
      <c r="G17" s="85" t="s">
        <v>204</v>
      </c>
      <c r="H17" s="81">
        <v>17</v>
      </c>
      <c r="I17" s="82" t="str">
        <f ca="1">IF($B17&gt;gamesPerRound,"","White "&amp;OFFSET(Pairings!$D$1,gamesPerRound+H17,0))</f>
        <v>White C.06</v>
      </c>
      <c r="J17" s="83" t="s">
        <v>206</v>
      </c>
      <c r="K17" s="82" t="str">
        <f ca="1">IF($B17&gt;gamesPerRound,"","Black "&amp;OFFSET(Pairings!$E$1,gamesPerRound+H17,0))</f>
        <v>Black E.06</v>
      </c>
      <c r="L17" s="84"/>
      <c r="M17" s="80" t="s">
        <v>205</v>
      </c>
      <c r="N17" s="81">
        <v>17</v>
      </c>
      <c r="O17" s="82" t="str">
        <f ca="1">IF($B17&gt;gamesPerRound,"","White "&amp;OFFSET(Pairings!$D$1,2*gamesPerRound+N17,0))</f>
        <v xml:space="preserve">White </v>
      </c>
      <c r="P17" s="83" t="s">
        <v>206</v>
      </c>
      <c r="Q17" s="82" t="str">
        <f ca="1">IF($B17&gt;gamesPerRound,"","Black "&amp;OFFSET(Pairings!$E$1,2*gamesPerRound+N17,0))</f>
        <v xml:space="preserve">Black </v>
      </c>
      <c r="R17" s="84"/>
    </row>
    <row r="18" spans="1:18" s="86" customFormat="1" ht="108.75" customHeight="1" x14ac:dyDescent="0.3">
      <c r="A18" s="80" t="s">
        <v>203</v>
      </c>
      <c r="B18" s="81">
        <v>18</v>
      </c>
      <c r="C18" s="82" t="str">
        <f ca="1">IF($B18&gt;gamesPerRound,"","White "&amp;Pairings!D19)</f>
        <v>White D.06</v>
      </c>
      <c r="D18" s="83" t="s">
        <v>206</v>
      </c>
      <c r="E18" s="82" t="str">
        <f ca="1">IF($B18&gt;gamesPerRound,"","Black "&amp;Pairings!E19)</f>
        <v>Black F.06</v>
      </c>
      <c r="F18" s="84"/>
      <c r="G18" s="85" t="s">
        <v>204</v>
      </c>
      <c r="H18" s="81">
        <v>18</v>
      </c>
      <c r="I18" s="82" t="str">
        <f ca="1">IF($B18&gt;gamesPerRound,"","White "&amp;OFFSET(Pairings!$D$1,gamesPerRound+H18,0))</f>
        <v>White B.06</v>
      </c>
      <c r="J18" s="83" t="s">
        <v>206</v>
      </c>
      <c r="K18" s="82" t="str">
        <f ca="1">IF($B18&gt;gamesPerRound,"","Black "&amp;OFFSET(Pairings!$E$1,gamesPerRound+H18,0))</f>
        <v>Black D.06</v>
      </c>
      <c r="L18" s="84"/>
      <c r="M18" s="80" t="s">
        <v>205</v>
      </c>
      <c r="N18" s="81">
        <v>18</v>
      </c>
      <c r="O18" s="82" t="str">
        <f ca="1">IF($B18&gt;gamesPerRound,"","White "&amp;OFFSET(Pairings!$D$1,2*gamesPerRound+N18,0))</f>
        <v xml:space="preserve">White </v>
      </c>
      <c r="P18" s="83" t="s">
        <v>206</v>
      </c>
      <c r="Q18" s="82" t="str">
        <f ca="1">IF($B18&gt;gamesPerRound,"","Black "&amp;OFFSET(Pairings!$E$1,2*gamesPerRound+N18,0))</f>
        <v xml:space="preserve">Black </v>
      </c>
      <c r="R18" s="84"/>
    </row>
    <row r="19" spans="1:18" s="86" customFormat="1" ht="108.75" customHeight="1" x14ac:dyDescent="0.3">
      <c r="A19" s="80" t="s">
        <v>203</v>
      </c>
      <c r="B19" s="81">
        <v>19</v>
      </c>
      <c r="C19" s="82" t="str">
        <f ca="1">IF($B19&gt;gamesPerRound,"","White "&amp;Pairings!D20)</f>
        <v>White E.07</v>
      </c>
      <c r="D19" s="83" t="s">
        <v>206</v>
      </c>
      <c r="E19" s="82" t="str">
        <f ca="1">IF($B19&gt;gamesPerRound,"","Black "&amp;Pairings!E20)</f>
        <v>Black B.07</v>
      </c>
      <c r="F19" s="84"/>
      <c r="G19" s="85" t="s">
        <v>204</v>
      </c>
      <c r="H19" s="81">
        <v>19</v>
      </c>
      <c r="I19" s="82" t="str">
        <f ca="1">IF($B19&gt;gamesPerRound,"","White "&amp;OFFSET(Pairings!$D$1,gamesPerRound+H19,0))</f>
        <v>White D.07</v>
      </c>
      <c r="J19" s="83" t="s">
        <v>206</v>
      </c>
      <c r="K19" s="82" t="str">
        <f ca="1">IF($B19&gt;gamesPerRound,"","Black "&amp;OFFSET(Pairings!$E$1,gamesPerRound+H19,0))</f>
        <v>Black C.07</v>
      </c>
      <c r="L19" s="84"/>
      <c r="M19" s="80" t="s">
        <v>205</v>
      </c>
      <c r="N19" s="81">
        <v>19</v>
      </c>
      <c r="O19" s="82" t="str">
        <f ca="1">IF($B19&gt;gamesPerRound,"","White "&amp;OFFSET(Pairings!$D$1,2*gamesPerRound+N19,0))</f>
        <v xml:space="preserve">White </v>
      </c>
      <c r="P19" s="83" t="s">
        <v>206</v>
      </c>
      <c r="Q19" s="82" t="str">
        <f ca="1">IF($B19&gt;gamesPerRound,"","Black "&amp;OFFSET(Pairings!$E$1,2*gamesPerRound+N19,0))</f>
        <v xml:space="preserve">Black </v>
      </c>
      <c r="R19" s="84"/>
    </row>
    <row r="20" spans="1:18" s="86" customFormat="1" ht="108.75" customHeight="1" x14ac:dyDescent="0.3">
      <c r="A20" s="80" t="s">
        <v>203</v>
      </c>
      <c r="B20" s="81">
        <v>20</v>
      </c>
      <c r="C20" s="82" t="str">
        <f ca="1">IF($B20&gt;gamesPerRound,"","White "&amp;Pairings!D21)</f>
        <v>White A.07</v>
      </c>
      <c r="D20" s="83" t="s">
        <v>206</v>
      </c>
      <c r="E20" s="82" t="str">
        <f ca="1">IF($B20&gt;gamesPerRound,"","Black "&amp;Pairings!E21)</f>
        <v>Black D.07</v>
      </c>
      <c r="F20" s="84"/>
      <c r="G20" s="85" t="s">
        <v>204</v>
      </c>
      <c r="H20" s="81">
        <v>20</v>
      </c>
      <c r="I20" s="82" t="str">
        <f ca="1">IF($B20&gt;gamesPerRound,"","White "&amp;OFFSET(Pairings!$D$1,gamesPerRound+H20,0))</f>
        <v>White F.07</v>
      </c>
      <c r="J20" s="83" t="s">
        <v>206</v>
      </c>
      <c r="K20" s="82" t="str">
        <f ca="1">IF($B20&gt;gamesPerRound,"","Black "&amp;OFFSET(Pairings!$E$1,gamesPerRound+H20,0))</f>
        <v>Black E.07</v>
      </c>
      <c r="L20" s="84"/>
      <c r="M20" s="80" t="s">
        <v>205</v>
      </c>
      <c r="N20" s="81">
        <v>20</v>
      </c>
      <c r="O20" s="82" t="str">
        <f ca="1">IF($B20&gt;gamesPerRound,"","White "&amp;OFFSET(Pairings!$D$1,2*gamesPerRound+N20,0))</f>
        <v xml:space="preserve">White </v>
      </c>
      <c r="P20" s="83" t="s">
        <v>206</v>
      </c>
      <c r="Q20" s="82" t="str">
        <f ca="1">IF($B20&gt;gamesPerRound,"","Black "&amp;OFFSET(Pairings!$E$1,2*gamesPerRound+N20,0))</f>
        <v xml:space="preserve">Black </v>
      </c>
      <c r="R20" s="84"/>
    </row>
    <row r="21" spans="1:18" s="86" customFormat="1" ht="108.75" customHeight="1" x14ac:dyDescent="0.3">
      <c r="A21" s="80" t="s">
        <v>203</v>
      </c>
      <c r="B21" s="81">
        <v>21</v>
      </c>
      <c r="C21" s="82" t="str">
        <f ca="1">IF($B21&gt;gamesPerRound,"","White "&amp;Pairings!D22)</f>
        <v>White C.07</v>
      </c>
      <c r="D21" s="83" t="s">
        <v>206</v>
      </c>
      <c r="E21" s="82" t="str">
        <f ca="1">IF($B21&gt;gamesPerRound,"","Black "&amp;Pairings!E22)</f>
        <v>Black F.07</v>
      </c>
      <c r="F21" s="84"/>
      <c r="G21" s="85" t="s">
        <v>204</v>
      </c>
      <c r="H21" s="81">
        <v>21</v>
      </c>
      <c r="I21" s="82" t="str">
        <f ca="1">IF($B21&gt;gamesPerRound,"","White "&amp;OFFSET(Pairings!$D$1,gamesPerRound+H21,0))</f>
        <v>White B.07</v>
      </c>
      <c r="J21" s="83" t="s">
        <v>206</v>
      </c>
      <c r="K21" s="82" t="str">
        <f ca="1">IF($B21&gt;gamesPerRound,"","Black "&amp;OFFSET(Pairings!$E$1,gamesPerRound+H21,0))</f>
        <v>Black A.07</v>
      </c>
      <c r="L21" s="84"/>
      <c r="M21" s="80" t="s">
        <v>205</v>
      </c>
      <c r="N21" s="81">
        <v>21</v>
      </c>
      <c r="O21" s="82" t="str">
        <f ca="1">IF($B21&gt;gamesPerRound,"","White "&amp;OFFSET(Pairings!$D$1,2*gamesPerRound+N21,0))</f>
        <v xml:space="preserve">White </v>
      </c>
      <c r="P21" s="83" t="s">
        <v>206</v>
      </c>
      <c r="Q21" s="82" t="str">
        <f ca="1">IF($B21&gt;gamesPerRound,"","Black "&amp;OFFSET(Pairings!$E$1,2*gamesPerRound+N21,0))</f>
        <v xml:space="preserve">Black </v>
      </c>
      <c r="R21" s="84"/>
    </row>
    <row r="22" spans="1:18" s="86" customFormat="1" ht="108.75" customHeight="1" x14ac:dyDescent="0.3">
      <c r="A22" s="80" t="s">
        <v>203</v>
      </c>
      <c r="B22" s="81">
        <v>22</v>
      </c>
      <c r="C22" s="82" t="str">
        <f ca="1">IF($B22&gt;gamesPerRound,"","White "&amp;Pairings!D23)</f>
        <v>White D.08</v>
      </c>
      <c r="D22" s="83" t="s">
        <v>206</v>
      </c>
      <c r="E22" s="82" t="str">
        <f ca="1">IF($B22&gt;gamesPerRound,"","Black "&amp;Pairings!E23)</f>
        <v>Black B.08</v>
      </c>
      <c r="F22" s="84"/>
      <c r="G22" s="85" t="s">
        <v>204</v>
      </c>
      <c r="H22" s="81">
        <v>22</v>
      </c>
      <c r="I22" s="82" t="str">
        <f ca="1">IF($B22&gt;gamesPerRound,"","White "&amp;OFFSET(Pairings!$D$1,gamesPerRound+H22,0))</f>
        <v>White B.08</v>
      </c>
      <c r="J22" s="83" t="s">
        <v>206</v>
      </c>
      <c r="K22" s="82" t="str">
        <f ca="1">IF($B22&gt;gamesPerRound,"","Black "&amp;OFFSET(Pairings!$E$1,gamesPerRound+H22,0))</f>
        <v>Black C.08</v>
      </c>
      <c r="L22" s="84"/>
      <c r="M22" s="80" t="s">
        <v>205</v>
      </c>
      <c r="N22" s="81">
        <v>22</v>
      </c>
      <c r="O22" s="82" t="str">
        <f ca="1">IF($B22&gt;gamesPerRound,"","White "&amp;OFFSET(Pairings!$D$1,2*gamesPerRound+N22,0))</f>
        <v xml:space="preserve">White </v>
      </c>
      <c r="P22" s="83" t="s">
        <v>206</v>
      </c>
      <c r="Q22" s="82" t="str">
        <f ca="1">IF($B22&gt;gamesPerRound,"","Black "&amp;OFFSET(Pairings!$E$1,2*gamesPerRound+N22,0))</f>
        <v xml:space="preserve">Black </v>
      </c>
      <c r="R22" s="84"/>
    </row>
    <row r="23" spans="1:18" s="86" customFormat="1" ht="108.75" customHeight="1" x14ac:dyDescent="0.3">
      <c r="A23" s="80" t="s">
        <v>203</v>
      </c>
      <c r="B23" s="81">
        <v>23</v>
      </c>
      <c r="C23" s="82" t="str">
        <f ca="1">IF($B23&gt;gamesPerRound,"","White "&amp;Pairings!D24)</f>
        <v>White C.08</v>
      </c>
      <c r="D23" s="83" t="s">
        <v>206</v>
      </c>
      <c r="E23" s="82" t="str">
        <f ca="1">IF($B23&gt;gamesPerRound,"","Black "&amp;Pairings!E24)</f>
        <v>Black A.08</v>
      </c>
      <c r="F23" s="84"/>
      <c r="G23" s="85" t="s">
        <v>204</v>
      </c>
      <c r="H23" s="81">
        <v>23</v>
      </c>
      <c r="I23" s="82" t="str">
        <f ca="1">IF($B23&gt;gamesPerRound,"","White "&amp;OFFSET(Pairings!$D$1,gamesPerRound+H23,0))</f>
        <v>White A.08</v>
      </c>
      <c r="J23" s="83" t="s">
        <v>206</v>
      </c>
      <c r="K23" s="82" t="str">
        <f ca="1">IF($B23&gt;gamesPerRound,"","Black "&amp;OFFSET(Pairings!$E$1,gamesPerRound+H23,0))</f>
        <v>Black E.08</v>
      </c>
      <c r="L23" s="84"/>
      <c r="M23" s="80" t="s">
        <v>205</v>
      </c>
      <c r="N23" s="81">
        <v>23</v>
      </c>
      <c r="O23" s="82" t="str">
        <f ca="1">IF($B23&gt;gamesPerRound,"","White "&amp;OFFSET(Pairings!$D$1,2*gamesPerRound+N23,0))</f>
        <v xml:space="preserve">White </v>
      </c>
      <c r="P23" s="83" t="s">
        <v>206</v>
      </c>
      <c r="Q23" s="82" t="str">
        <f ca="1">IF($B23&gt;gamesPerRound,"","Black "&amp;OFFSET(Pairings!$E$1,2*gamesPerRound+N23,0))</f>
        <v xml:space="preserve">Black </v>
      </c>
      <c r="R23" s="84"/>
    </row>
    <row r="24" spans="1:18" s="86" customFormat="1" ht="108.75" customHeight="1" x14ac:dyDescent="0.3">
      <c r="A24" s="80" t="s">
        <v>203</v>
      </c>
      <c r="B24" s="81">
        <v>24</v>
      </c>
      <c r="C24" s="82" t="str">
        <f ca="1">IF($B24&gt;gamesPerRound,"","White "&amp;Pairings!D25)</f>
        <v>White E.08</v>
      </c>
      <c r="D24" s="83" t="s">
        <v>206</v>
      </c>
      <c r="E24" s="82" t="str">
        <f ca="1">IF($B24&gt;gamesPerRound,"","Black "&amp;Pairings!E25)</f>
        <v>Black F.08</v>
      </c>
      <c r="F24" s="84"/>
      <c r="G24" s="85" t="s">
        <v>204</v>
      </c>
      <c r="H24" s="81">
        <v>24</v>
      </c>
      <c r="I24" s="82" t="str">
        <f ca="1">IF($B24&gt;gamesPerRound,"","White "&amp;OFFSET(Pairings!$D$1,gamesPerRound+H24,0))</f>
        <v>White F.08</v>
      </c>
      <c r="J24" s="83" t="s">
        <v>206</v>
      </c>
      <c r="K24" s="82" t="str">
        <f ca="1">IF($B24&gt;gamesPerRound,"","Black "&amp;OFFSET(Pairings!$E$1,gamesPerRound+H24,0))</f>
        <v>Black D.08</v>
      </c>
      <c r="L24" s="84"/>
      <c r="M24" s="80" t="s">
        <v>205</v>
      </c>
      <c r="N24" s="81">
        <v>24</v>
      </c>
      <c r="O24" s="82" t="str">
        <f ca="1">IF($B24&gt;gamesPerRound,"","White "&amp;OFFSET(Pairings!$D$1,2*gamesPerRound+N24,0))</f>
        <v xml:space="preserve">White </v>
      </c>
      <c r="P24" s="83" t="s">
        <v>206</v>
      </c>
      <c r="Q24" s="82" t="str">
        <f ca="1">IF($B24&gt;gamesPerRound,"","Black "&amp;OFFSET(Pairings!$E$1,2*gamesPerRound+N24,0))</f>
        <v xml:space="preserve">Black </v>
      </c>
      <c r="R24" s="84"/>
    </row>
    <row r="25" spans="1:18" s="86" customFormat="1" ht="108.75" customHeight="1" x14ac:dyDescent="0.3">
      <c r="A25" s="80" t="s">
        <v>203</v>
      </c>
      <c r="B25" s="81">
        <v>25</v>
      </c>
      <c r="C25" s="82" t="str">
        <f ca="1">IF($B25&gt;gamesPerRound,"","White "&amp;Pairings!D26)</f>
        <v>White C.09</v>
      </c>
      <c r="D25" s="83" t="s">
        <v>206</v>
      </c>
      <c r="E25" s="82" t="str">
        <f ca="1">IF($B25&gt;gamesPerRound,"","Black "&amp;Pairings!E26)</f>
        <v>Black E.09</v>
      </c>
      <c r="F25" s="84"/>
      <c r="G25" s="85" t="s">
        <v>204</v>
      </c>
      <c r="H25" s="81">
        <v>25</v>
      </c>
      <c r="I25" s="82" t="str">
        <f ca="1">IF($B25&gt;gamesPerRound,"","White "&amp;OFFSET(Pairings!$D$1,gamesPerRound+H25,0))</f>
        <v>White E.09</v>
      </c>
      <c r="J25" s="83" t="s">
        <v>206</v>
      </c>
      <c r="K25" s="82" t="str">
        <f ca="1">IF($B25&gt;gamesPerRound,"","Black "&amp;OFFSET(Pairings!$E$1,gamesPerRound+H25,0))</f>
        <v>Black D.09</v>
      </c>
      <c r="L25" s="84"/>
      <c r="M25" s="80" t="s">
        <v>205</v>
      </c>
      <c r="N25" s="81">
        <v>25</v>
      </c>
      <c r="O25" s="82" t="str">
        <f ca="1">IF($B25&gt;gamesPerRound,"","White "&amp;OFFSET(Pairings!$D$1,2*gamesPerRound+N25,0))</f>
        <v xml:space="preserve">White </v>
      </c>
      <c r="P25" s="83" t="s">
        <v>206</v>
      </c>
      <c r="Q25" s="82" t="str">
        <f ca="1">IF($B25&gt;gamesPerRound,"","Black "&amp;OFFSET(Pairings!$E$1,2*gamesPerRound+N25,0))</f>
        <v xml:space="preserve">Black </v>
      </c>
      <c r="R25" s="84"/>
    </row>
    <row r="26" spans="1:18" s="86" customFormat="1" ht="108.75" customHeight="1" x14ac:dyDescent="0.3">
      <c r="A26" s="80" t="s">
        <v>203</v>
      </c>
      <c r="B26" s="81">
        <v>26</v>
      </c>
      <c r="C26" s="82" t="str">
        <f ca="1">IF($B26&gt;gamesPerRound,"","White "&amp;Pairings!D27)</f>
        <v>White F.09</v>
      </c>
      <c r="D26" s="83" t="s">
        <v>206</v>
      </c>
      <c r="E26" s="82" t="str">
        <f ca="1">IF($B26&gt;gamesPerRound,"","Black "&amp;Pairings!E27)</f>
        <v>Black A.09</v>
      </c>
      <c r="F26" s="84"/>
      <c r="G26" s="85" t="s">
        <v>204</v>
      </c>
      <c r="H26" s="81">
        <v>26</v>
      </c>
      <c r="I26" s="82" t="str">
        <f ca="1">IF($B26&gt;gamesPerRound,"","White "&amp;OFFSET(Pairings!$D$1,gamesPerRound+H26,0))</f>
        <v>White A.09</v>
      </c>
      <c r="J26" s="83" t="s">
        <v>206</v>
      </c>
      <c r="K26" s="82" t="str">
        <f ca="1">IF($B26&gt;gamesPerRound,"","Black "&amp;OFFSET(Pairings!$E$1,gamesPerRound+H26,0))</f>
        <v>Black C.09</v>
      </c>
      <c r="L26" s="84"/>
      <c r="M26" s="80" t="s">
        <v>205</v>
      </c>
      <c r="N26" s="81">
        <v>26</v>
      </c>
      <c r="O26" s="82" t="str">
        <f ca="1">IF($B26&gt;gamesPerRound,"","White "&amp;OFFSET(Pairings!$D$1,2*gamesPerRound+N26,0))</f>
        <v xml:space="preserve">White </v>
      </c>
      <c r="P26" s="83" t="s">
        <v>206</v>
      </c>
      <c r="Q26" s="82" t="str">
        <f ca="1">IF($B26&gt;gamesPerRound,"","Black "&amp;OFFSET(Pairings!$E$1,2*gamesPerRound+N26,0))</f>
        <v xml:space="preserve">Black </v>
      </c>
      <c r="R26" s="84"/>
    </row>
    <row r="27" spans="1:18" s="86" customFormat="1" ht="108.75" customHeight="1" x14ac:dyDescent="0.3">
      <c r="A27" s="80" t="s">
        <v>203</v>
      </c>
      <c r="B27" s="81">
        <v>27</v>
      </c>
      <c r="C27" s="82" t="str">
        <f ca="1">IF($B27&gt;gamesPerRound,"","White "&amp;Pairings!D28)</f>
        <v>White D.09</v>
      </c>
      <c r="D27" s="83" t="s">
        <v>206</v>
      </c>
      <c r="E27" s="82" t="str">
        <f ca="1">IF($B27&gt;gamesPerRound,"","Black "&amp;Pairings!E28)</f>
        <v>Black B.09</v>
      </c>
      <c r="F27" s="84"/>
      <c r="G27" s="85" t="s">
        <v>204</v>
      </c>
      <c r="H27" s="81">
        <v>27</v>
      </c>
      <c r="I27" s="82" t="str">
        <f ca="1">IF($B27&gt;gamesPerRound,"","White "&amp;OFFSET(Pairings!$D$1,gamesPerRound+H27,0))</f>
        <v>White B.09</v>
      </c>
      <c r="J27" s="83" t="s">
        <v>206</v>
      </c>
      <c r="K27" s="82" t="str">
        <f ca="1">IF($B27&gt;gamesPerRound,"","Black "&amp;OFFSET(Pairings!$E$1,gamesPerRound+H27,0))</f>
        <v>Black F.09</v>
      </c>
      <c r="L27" s="84"/>
      <c r="M27" s="80" t="s">
        <v>205</v>
      </c>
      <c r="N27" s="81">
        <v>27</v>
      </c>
      <c r="O27" s="82" t="str">
        <f ca="1">IF($B27&gt;gamesPerRound,"","White "&amp;OFFSET(Pairings!$D$1,2*gamesPerRound+N27,0))</f>
        <v xml:space="preserve">White </v>
      </c>
      <c r="P27" s="83" t="s">
        <v>206</v>
      </c>
      <c r="Q27" s="82" t="str">
        <f ca="1">IF($B27&gt;gamesPerRound,"","Black "&amp;OFFSET(Pairings!$E$1,2*gamesPerRound+N27,0))</f>
        <v xml:space="preserve">Black </v>
      </c>
      <c r="R27" s="84"/>
    </row>
    <row r="28" spans="1:18" s="86" customFormat="1" ht="108.75" customHeight="1" x14ac:dyDescent="0.3">
      <c r="A28" s="80" t="s">
        <v>203</v>
      </c>
      <c r="B28" s="81">
        <v>28</v>
      </c>
      <c r="C28" s="82" t="str">
        <f ca="1">IF($B28&gt;gamesPerRound,"","White "&amp;Pairings!D29)</f>
        <v>White A.10</v>
      </c>
      <c r="D28" s="83" t="s">
        <v>206</v>
      </c>
      <c r="E28" s="82" t="str">
        <f ca="1">IF($B28&gt;gamesPerRound,"","Black "&amp;Pairings!E29)</f>
        <v>Black D.10</v>
      </c>
      <c r="F28" s="84"/>
      <c r="G28" s="85" t="s">
        <v>204</v>
      </c>
      <c r="H28" s="81">
        <v>28</v>
      </c>
      <c r="I28" s="82" t="str">
        <f ca="1">IF($B28&gt;gamesPerRound,"","White "&amp;OFFSET(Pairings!$D$1,gamesPerRound+H28,0))</f>
        <v>White F.10</v>
      </c>
      <c r="J28" s="83" t="s">
        <v>206</v>
      </c>
      <c r="K28" s="82" t="str">
        <f ca="1">IF($B28&gt;gamesPerRound,"","Black "&amp;OFFSET(Pairings!$E$1,gamesPerRound+H28,0))</f>
        <v>Black A.10</v>
      </c>
      <c r="L28" s="84"/>
      <c r="M28" s="80" t="s">
        <v>205</v>
      </c>
      <c r="N28" s="81">
        <v>28</v>
      </c>
      <c r="O28" s="82" t="str">
        <f ca="1">IF($B28&gt;gamesPerRound,"","White "&amp;OFFSET(Pairings!$D$1,2*gamesPerRound+N28,0))</f>
        <v xml:space="preserve">White </v>
      </c>
      <c r="P28" s="83" t="s">
        <v>206</v>
      </c>
      <c r="Q28" s="82" t="str">
        <f ca="1">IF($B28&gt;gamesPerRound,"","Black "&amp;OFFSET(Pairings!$E$1,2*gamesPerRound+N28,0))</f>
        <v xml:space="preserve">Black </v>
      </c>
      <c r="R28" s="84"/>
    </row>
    <row r="29" spans="1:18" s="86" customFormat="1" ht="108.75" customHeight="1" x14ac:dyDescent="0.3">
      <c r="A29" s="80" t="s">
        <v>203</v>
      </c>
      <c r="B29" s="81">
        <v>29</v>
      </c>
      <c r="C29" s="82" t="str">
        <f ca="1">IF($B29&gt;gamesPerRound,"","White "&amp;Pairings!D30)</f>
        <v>White E.10</v>
      </c>
      <c r="D29" s="83" t="s">
        <v>206</v>
      </c>
      <c r="E29" s="82" t="str">
        <f ca="1">IF($B29&gt;gamesPerRound,"","Black "&amp;Pairings!E30)</f>
        <v>Black C.10</v>
      </c>
      <c r="F29" s="84"/>
      <c r="G29" s="85" t="s">
        <v>204</v>
      </c>
      <c r="H29" s="81">
        <v>29</v>
      </c>
      <c r="I29" s="82" t="str">
        <f ca="1">IF($B29&gt;gamesPerRound,"","White "&amp;OFFSET(Pairings!$D$1,gamesPerRound+H29,0))</f>
        <v>White C.10</v>
      </c>
      <c r="J29" s="83" t="s">
        <v>206</v>
      </c>
      <c r="K29" s="82" t="str">
        <f ca="1">IF($B29&gt;gamesPerRound,"","Black "&amp;OFFSET(Pairings!$E$1,gamesPerRound+H29,0))</f>
        <v>Black B.10</v>
      </c>
      <c r="L29" s="84"/>
      <c r="M29" s="80" t="s">
        <v>205</v>
      </c>
      <c r="N29" s="81">
        <v>29</v>
      </c>
      <c r="O29" s="82" t="str">
        <f ca="1">IF($B29&gt;gamesPerRound,"","White "&amp;OFFSET(Pairings!$D$1,2*gamesPerRound+N29,0))</f>
        <v xml:space="preserve">White </v>
      </c>
      <c r="P29" s="83" t="s">
        <v>206</v>
      </c>
      <c r="Q29" s="82" t="str">
        <f ca="1">IF($B29&gt;gamesPerRound,"","Black "&amp;OFFSET(Pairings!$E$1,2*gamesPerRound+N29,0))</f>
        <v xml:space="preserve">Black </v>
      </c>
      <c r="R29" s="84"/>
    </row>
    <row r="30" spans="1:18" s="86" customFormat="1" ht="108.75" customHeight="1" x14ac:dyDescent="0.3">
      <c r="A30" s="80" t="s">
        <v>203</v>
      </c>
      <c r="B30" s="81">
        <v>30</v>
      </c>
      <c r="C30" s="82" t="str">
        <f ca="1">IF($B30&gt;gamesPerRound,"","White "&amp;Pairings!D31)</f>
        <v>White B.10</v>
      </c>
      <c r="D30" s="83" t="s">
        <v>206</v>
      </c>
      <c r="E30" s="82" t="str">
        <f ca="1">IF($B30&gt;gamesPerRound,"","Black "&amp;Pairings!E31)</f>
        <v>Black F.10</v>
      </c>
      <c r="F30" s="84"/>
      <c r="G30" s="85" t="s">
        <v>204</v>
      </c>
      <c r="H30" s="81">
        <v>30</v>
      </c>
      <c r="I30" s="82" t="str">
        <f ca="1">IF($B30&gt;gamesPerRound,"","White "&amp;OFFSET(Pairings!$D$1,gamesPerRound+H30,0))</f>
        <v>White D.10</v>
      </c>
      <c r="J30" s="83" t="s">
        <v>206</v>
      </c>
      <c r="K30" s="82" t="str">
        <f ca="1">IF($B30&gt;gamesPerRound,"","Black "&amp;OFFSET(Pairings!$E$1,gamesPerRound+H30,0))</f>
        <v>Black E.10</v>
      </c>
      <c r="L30" s="84"/>
      <c r="M30" s="80" t="s">
        <v>205</v>
      </c>
      <c r="N30" s="81">
        <v>30</v>
      </c>
      <c r="O30" s="82" t="str">
        <f ca="1">IF($B30&gt;gamesPerRound,"","White "&amp;OFFSET(Pairings!$D$1,2*gamesPerRound+N30,0))</f>
        <v xml:space="preserve">White </v>
      </c>
      <c r="P30" s="83" t="s">
        <v>206</v>
      </c>
      <c r="Q30" s="82" t="str">
        <f ca="1">IF($B30&gt;gamesPerRound,"","Black "&amp;OFFSET(Pairings!$E$1,2*gamesPerRound+N30,0))</f>
        <v xml:space="preserve">Black </v>
      </c>
      <c r="R30" s="84"/>
    </row>
    <row r="31" spans="1:18" s="86" customFormat="1" ht="108.75" customHeight="1" x14ac:dyDescent="0.3">
      <c r="A31" s="80" t="s">
        <v>203</v>
      </c>
      <c r="B31" s="81">
        <v>31</v>
      </c>
      <c r="C31" s="82" t="str">
        <f>IF($B31&gt;gamesPerRound,"","White "&amp;Pairings!D32)</f>
        <v/>
      </c>
      <c r="D31" s="83" t="s">
        <v>206</v>
      </c>
      <c r="E31" s="82" t="str">
        <f>IF($B31&gt;gamesPerRound,"","Black "&amp;Pairings!E32)</f>
        <v/>
      </c>
      <c r="F31" s="84"/>
      <c r="G31" s="85" t="s">
        <v>204</v>
      </c>
      <c r="H31" s="81">
        <v>31</v>
      </c>
      <c r="I31" s="82" t="str">
        <f ca="1">IF($B31&gt;gamesPerRound,"","White "&amp;OFFSET(Pairings!$D$1,gamesPerRound+H31,0))</f>
        <v/>
      </c>
      <c r="J31" s="83" t="s">
        <v>206</v>
      </c>
      <c r="K31" s="82" t="str">
        <f ca="1">IF($B31&gt;gamesPerRound,"","Black "&amp;OFFSET(Pairings!$E$1,gamesPerRound+H31,0))</f>
        <v/>
      </c>
      <c r="L31" s="84"/>
      <c r="M31" s="80" t="s">
        <v>205</v>
      </c>
      <c r="N31" s="81">
        <v>31</v>
      </c>
      <c r="O31" s="82" t="str">
        <f ca="1">IF($B31&gt;gamesPerRound,"","White "&amp;OFFSET(Pairings!$D$1,2*gamesPerRound+N31,0))</f>
        <v/>
      </c>
      <c r="P31" s="83" t="s">
        <v>206</v>
      </c>
      <c r="Q31" s="82" t="str">
        <f ca="1">IF($B31&gt;gamesPerRound,"","Black "&amp;OFFSET(Pairings!$E$1,2*gamesPerRound+N31,0))</f>
        <v/>
      </c>
      <c r="R31" s="84"/>
    </row>
    <row r="32" spans="1:18" s="86" customFormat="1" ht="108.75" customHeight="1" x14ac:dyDescent="0.3">
      <c r="A32" s="80" t="s">
        <v>203</v>
      </c>
      <c r="B32" s="81">
        <v>32</v>
      </c>
      <c r="C32" s="82" t="str">
        <f>IF($B32&gt;gamesPerRound,"","White "&amp;Pairings!D33)</f>
        <v/>
      </c>
      <c r="D32" s="83" t="s">
        <v>206</v>
      </c>
      <c r="E32" s="82" t="str">
        <f>IF($B32&gt;gamesPerRound,"","Black "&amp;Pairings!E33)</f>
        <v/>
      </c>
      <c r="F32" s="84"/>
      <c r="G32" s="85" t="s">
        <v>204</v>
      </c>
      <c r="H32" s="81">
        <v>32</v>
      </c>
      <c r="I32" s="82" t="str">
        <f ca="1">IF($B32&gt;gamesPerRound,"","White "&amp;OFFSET(Pairings!$D$1,gamesPerRound+H32,0))</f>
        <v/>
      </c>
      <c r="J32" s="83" t="s">
        <v>206</v>
      </c>
      <c r="K32" s="82" t="str">
        <f ca="1">IF($B32&gt;gamesPerRound,"","Black "&amp;OFFSET(Pairings!$E$1,gamesPerRound+H32,0))</f>
        <v/>
      </c>
      <c r="L32" s="84"/>
      <c r="M32" s="80" t="s">
        <v>205</v>
      </c>
      <c r="N32" s="81">
        <v>32</v>
      </c>
      <c r="O32" s="82" t="str">
        <f ca="1">IF($B32&gt;gamesPerRound,"","White "&amp;OFFSET(Pairings!$D$1,2*gamesPerRound+N32,0))</f>
        <v/>
      </c>
      <c r="P32" s="83" t="s">
        <v>206</v>
      </c>
      <c r="Q32" s="82" t="str">
        <f ca="1">IF($B32&gt;gamesPerRound,"","Black "&amp;OFFSET(Pairings!$E$1,2*gamesPerRound+N32,0))</f>
        <v/>
      </c>
      <c r="R32" s="84"/>
    </row>
    <row r="33" spans="1:18" s="86" customFormat="1" ht="108.75" customHeight="1" x14ac:dyDescent="0.3">
      <c r="A33" s="80" t="s">
        <v>203</v>
      </c>
      <c r="B33" s="81">
        <v>33</v>
      </c>
      <c r="C33" s="82" t="str">
        <f>IF($B33&gt;gamesPerRound,"","White "&amp;Pairings!D34)</f>
        <v/>
      </c>
      <c r="D33" s="83" t="s">
        <v>206</v>
      </c>
      <c r="E33" s="82" t="str">
        <f>IF($B33&gt;gamesPerRound,"","Black "&amp;Pairings!E34)</f>
        <v/>
      </c>
      <c r="F33" s="84"/>
      <c r="G33" s="85" t="s">
        <v>204</v>
      </c>
      <c r="H33" s="81">
        <v>33</v>
      </c>
      <c r="I33" s="82" t="str">
        <f ca="1">IF($B33&gt;gamesPerRound,"","White "&amp;OFFSET(Pairings!$D$1,gamesPerRound+H33,0))</f>
        <v/>
      </c>
      <c r="J33" s="83" t="s">
        <v>206</v>
      </c>
      <c r="K33" s="82" t="str">
        <f ca="1">IF($B33&gt;gamesPerRound,"","Black "&amp;OFFSET(Pairings!$E$1,gamesPerRound+H33,0))</f>
        <v/>
      </c>
      <c r="L33" s="84"/>
      <c r="M33" s="80" t="s">
        <v>205</v>
      </c>
      <c r="N33" s="81">
        <v>33</v>
      </c>
      <c r="O33" s="82" t="str">
        <f ca="1">IF($B33&gt;gamesPerRound,"","White "&amp;OFFSET(Pairings!$D$1,2*gamesPerRound+N33,0))</f>
        <v/>
      </c>
      <c r="P33" s="83" t="s">
        <v>206</v>
      </c>
      <c r="Q33" s="82" t="str">
        <f ca="1">IF($B33&gt;gamesPerRound,"","Black "&amp;OFFSET(Pairings!$E$1,2*gamesPerRound+N33,0))</f>
        <v/>
      </c>
      <c r="R33" s="84"/>
    </row>
    <row r="34" spans="1:18" s="86" customFormat="1" ht="108.75" customHeight="1" x14ac:dyDescent="0.3">
      <c r="A34" s="80" t="s">
        <v>203</v>
      </c>
      <c r="B34" s="81">
        <v>34</v>
      </c>
      <c r="C34" s="82" t="str">
        <f>IF($B34&gt;gamesPerRound,"","White "&amp;Pairings!D35)</f>
        <v/>
      </c>
      <c r="D34" s="83" t="s">
        <v>206</v>
      </c>
      <c r="E34" s="82" t="str">
        <f>IF($B34&gt;gamesPerRound,"","Black "&amp;Pairings!E35)</f>
        <v/>
      </c>
      <c r="F34" s="84"/>
      <c r="G34" s="85" t="s">
        <v>204</v>
      </c>
      <c r="H34" s="81">
        <v>34</v>
      </c>
      <c r="I34" s="82" t="str">
        <f ca="1">IF($B34&gt;gamesPerRound,"","White "&amp;OFFSET(Pairings!$D$1,gamesPerRound+H34,0))</f>
        <v/>
      </c>
      <c r="J34" s="83" t="s">
        <v>206</v>
      </c>
      <c r="K34" s="82" t="str">
        <f ca="1">IF($B34&gt;gamesPerRound,"","Black "&amp;OFFSET(Pairings!$E$1,gamesPerRound+H34,0))</f>
        <v/>
      </c>
      <c r="L34" s="84"/>
      <c r="M34" s="80" t="s">
        <v>205</v>
      </c>
      <c r="N34" s="81">
        <v>34</v>
      </c>
      <c r="O34" s="82" t="str">
        <f ca="1">IF($B34&gt;gamesPerRound,"","White "&amp;OFFSET(Pairings!$D$1,2*gamesPerRound+N34,0))</f>
        <v/>
      </c>
      <c r="P34" s="83" t="s">
        <v>206</v>
      </c>
      <c r="Q34" s="82" t="str">
        <f ca="1">IF($B34&gt;gamesPerRound,"","Black "&amp;OFFSET(Pairings!$E$1,2*gamesPerRound+N34,0))</f>
        <v/>
      </c>
      <c r="R34" s="84"/>
    </row>
    <row r="35" spans="1:18" s="86" customFormat="1" ht="108.75" customHeight="1" x14ac:dyDescent="0.3">
      <c r="A35" s="80" t="s">
        <v>203</v>
      </c>
      <c r="B35" s="81">
        <v>35</v>
      </c>
      <c r="C35" s="82" t="str">
        <f>IF($B35&gt;gamesPerRound,"","White "&amp;Pairings!D36)</f>
        <v/>
      </c>
      <c r="D35" s="83" t="s">
        <v>206</v>
      </c>
      <c r="E35" s="82" t="str">
        <f>IF($B35&gt;gamesPerRound,"","Black "&amp;Pairings!E36)</f>
        <v/>
      </c>
      <c r="F35" s="84"/>
      <c r="G35" s="85" t="s">
        <v>204</v>
      </c>
      <c r="H35" s="81">
        <v>35</v>
      </c>
      <c r="I35" s="82" t="str">
        <f ca="1">IF($B35&gt;gamesPerRound,"","White "&amp;OFFSET(Pairings!$D$1,gamesPerRound+H35,0))</f>
        <v/>
      </c>
      <c r="J35" s="83" t="s">
        <v>206</v>
      </c>
      <c r="K35" s="82" t="str">
        <f ca="1">IF($B35&gt;gamesPerRound,"","Black "&amp;OFFSET(Pairings!$E$1,gamesPerRound+H35,0))</f>
        <v/>
      </c>
      <c r="L35" s="84"/>
      <c r="M35" s="80" t="s">
        <v>205</v>
      </c>
      <c r="N35" s="81">
        <v>35</v>
      </c>
      <c r="O35" s="82" t="str">
        <f ca="1">IF($B35&gt;gamesPerRound,"","White "&amp;OFFSET(Pairings!$D$1,2*gamesPerRound+N35,0))</f>
        <v/>
      </c>
      <c r="P35" s="83" t="s">
        <v>206</v>
      </c>
      <c r="Q35" s="82" t="str">
        <f ca="1">IF($B35&gt;gamesPerRound,"","Black "&amp;OFFSET(Pairings!$E$1,2*gamesPerRound+N35,0))</f>
        <v/>
      </c>
      <c r="R35" s="84"/>
    </row>
    <row r="36" spans="1:18" s="86" customFormat="1" ht="108.75" customHeight="1" x14ac:dyDescent="0.3">
      <c r="A36" s="80" t="s">
        <v>203</v>
      </c>
      <c r="B36" s="81">
        <v>36</v>
      </c>
      <c r="C36" s="82" t="str">
        <f>IF($B36&gt;gamesPerRound,"","White "&amp;Pairings!D37)</f>
        <v/>
      </c>
      <c r="D36" s="83" t="s">
        <v>206</v>
      </c>
      <c r="E36" s="82" t="str">
        <f>IF($B36&gt;gamesPerRound,"","Black "&amp;Pairings!E37)</f>
        <v/>
      </c>
      <c r="F36" s="84"/>
      <c r="G36" s="85" t="s">
        <v>204</v>
      </c>
      <c r="H36" s="81">
        <v>36</v>
      </c>
      <c r="I36" s="82" t="str">
        <f ca="1">IF($B36&gt;gamesPerRound,"","White "&amp;OFFSET(Pairings!$D$1,gamesPerRound+H36,0))</f>
        <v/>
      </c>
      <c r="J36" s="83" t="s">
        <v>206</v>
      </c>
      <c r="K36" s="82" t="str">
        <f ca="1">IF($B36&gt;gamesPerRound,"","Black "&amp;OFFSET(Pairings!$E$1,gamesPerRound+H36,0))</f>
        <v/>
      </c>
      <c r="L36" s="84"/>
      <c r="M36" s="80" t="s">
        <v>205</v>
      </c>
      <c r="N36" s="81">
        <v>36</v>
      </c>
      <c r="O36" s="82" t="str">
        <f ca="1">IF($B36&gt;gamesPerRound,"","White "&amp;OFFSET(Pairings!$D$1,2*gamesPerRound+N36,0))</f>
        <v/>
      </c>
      <c r="P36" s="83" t="s">
        <v>206</v>
      </c>
      <c r="Q36" s="82" t="str">
        <f ca="1">IF($B36&gt;gamesPerRound,"","Black "&amp;OFFSET(Pairings!$E$1,2*gamesPerRound+N36,0))</f>
        <v/>
      </c>
      <c r="R36" s="84"/>
    </row>
    <row r="37" spans="1:18" s="86" customFormat="1" ht="108.75" customHeight="1" x14ac:dyDescent="0.3">
      <c r="A37" s="80" t="s">
        <v>203</v>
      </c>
      <c r="B37" s="81">
        <v>37</v>
      </c>
      <c r="C37" s="82" t="str">
        <f>IF($B37&gt;gamesPerRound,"","White "&amp;Pairings!D38)</f>
        <v/>
      </c>
      <c r="D37" s="83" t="s">
        <v>206</v>
      </c>
      <c r="E37" s="82" t="str">
        <f>IF($B37&gt;gamesPerRound,"","Black "&amp;Pairings!E38)</f>
        <v/>
      </c>
      <c r="F37" s="84"/>
      <c r="G37" s="85" t="s">
        <v>204</v>
      </c>
      <c r="H37" s="81">
        <v>37</v>
      </c>
      <c r="I37" s="82" t="str">
        <f ca="1">IF($B37&gt;gamesPerRound,"","White "&amp;OFFSET(Pairings!$D$1,gamesPerRound+H37,0))</f>
        <v/>
      </c>
      <c r="J37" s="83" t="s">
        <v>206</v>
      </c>
      <c r="K37" s="82" t="str">
        <f ca="1">IF($B37&gt;gamesPerRound,"","Black "&amp;OFFSET(Pairings!$E$1,gamesPerRound+H37,0))</f>
        <v/>
      </c>
      <c r="L37" s="84"/>
      <c r="M37" s="80" t="s">
        <v>205</v>
      </c>
      <c r="N37" s="81">
        <v>37</v>
      </c>
      <c r="O37" s="82" t="str">
        <f ca="1">IF($B37&gt;gamesPerRound,"","White "&amp;OFFSET(Pairings!$D$1,2*gamesPerRound+N37,0))</f>
        <v/>
      </c>
      <c r="P37" s="83" t="s">
        <v>206</v>
      </c>
      <c r="Q37" s="82" t="str">
        <f ca="1">IF($B37&gt;gamesPerRound,"","Black "&amp;OFFSET(Pairings!$E$1,2*gamesPerRound+N37,0))</f>
        <v/>
      </c>
      <c r="R37" s="84"/>
    </row>
    <row r="38" spans="1:18" s="86" customFormat="1" ht="108.75" customHeight="1" x14ac:dyDescent="0.3">
      <c r="A38" s="80" t="s">
        <v>203</v>
      </c>
      <c r="B38" s="81">
        <v>38</v>
      </c>
      <c r="C38" s="82" t="str">
        <f>IF($B38&gt;gamesPerRound,"","White "&amp;Pairings!D39)</f>
        <v/>
      </c>
      <c r="D38" s="83" t="s">
        <v>206</v>
      </c>
      <c r="E38" s="82" t="str">
        <f>IF($B38&gt;gamesPerRound,"","Black "&amp;Pairings!E39)</f>
        <v/>
      </c>
      <c r="F38" s="84"/>
      <c r="G38" s="85" t="s">
        <v>204</v>
      </c>
      <c r="H38" s="81">
        <v>38</v>
      </c>
      <c r="I38" s="82" t="str">
        <f ca="1">IF($B38&gt;gamesPerRound,"","White "&amp;OFFSET(Pairings!$D$1,gamesPerRound+H38,0))</f>
        <v/>
      </c>
      <c r="J38" s="83" t="s">
        <v>206</v>
      </c>
      <c r="K38" s="82" t="str">
        <f ca="1">IF($B38&gt;gamesPerRound,"","Black "&amp;OFFSET(Pairings!$E$1,gamesPerRound+H38,0))</f>
        <v/>
      </c>
      <c r="L38" s="84"/>
      <c r="M38" s="80" t="s">
        <v>205</v>
      </c>
      <c r="N38" s="81">
        <v>38</v>
      </c>
      <c r="O38" s="82" t="str">
        <f ca="1">IF($B38&gt;gamesPerRound,"","White "&amp;OFFSET(Pairings!$D$1,2*gamesPerRound+N38,0))</f>
        <v/>
      </c>
      <c r="P38" s="83" t="s">
        <v>206</v>
      </c>
      <c r="Q38" s="82" t="str">
        <f ca="1">IF($B38&gt;gamesPerRound,"","Black "&amp;OFFSET(Pairings!$E$1,2*gamesPerRound+N38,0))</f>
        <v/>
      </c>
      <c r="R38" s="84"/>
    </row>
    <row r="39" spans="1:18" s="86" customFormat="1" ht="108.75" customHeight="1" x14ac:dyDescent="0.3">
      <c r="A39" s="80" t="s">
        <v>203</v>
      </c>
      <c r="B39" s="81">
        <v>39</v>
      </c>
      <c r="C39" s="82" t="str">
        <f>IF($B39&gt;gamesPerRound,"","White "&amp;Pairings!D40)</f>
        <v/>
      </c>
      <c r="D39" s="83" t="s">
        <v>206</v>
      </c>
      <c r="E39" s="82" t="str">
        <f>IF($B39&gt;gamesPerRound,"","Black "&amp;Pairings!E40)</f>
        <v/>
      </c>
      <c r="F39" s="84"/>
      <c r="G39" s="85" t="s">
        <v>204</v>
      </c>
      <c r="H39" s="81">
        <v>39</v>
      </c>
      <c r="I39" s="82" t="str">
        <f ca="1">IF($B39&gt;gamesPerRound,"","White "&amp;OFFSET(Pairings!$D$1,gamesPerRound+H39,0))</f>
        <v/>
      </c>
      <c r="J39" s="83" t="s">
        <v>206</v>
      </c>
      <c r="K39" s="82" t="str">
        <f ca="1">IF($B39&gt;gamesPerRound,"","Black "&amp;OFFSET(Pairings!$E$1,gamesPerRound+H39,0))</f>
        <v/>
      </c>
      <c r="L39" s="84"/>
      <c r="M39" s="80" t="s">
        <v>205</v>
      </c>
      <c r="N39" s="81">
        <v>39</v>
      </c>
      <c r="O39" s="82" t="str">
        <f ca="1">IF($B39&gt;gamesPerRound,"","White "&amp;OFFSET(Pairings!$D$1,2*gamesPerRound+N39,0))</f>
        <v/>
      </c>
      <c r="P39" s="83" t="s">
        <v>206</v>
      </c>
      <c r="Q39" s="82" t="str">
        <f ca="1">IF($B39&gt;gamesPerRound,"","Black "&amp;OFFSET(Pairings!$E$1,2*gamesPerRound+N39,0))</f>
        <v/>
      </c>
      <c r="R39" s="84"/>
    </row>
    <row r="40" spans="1:18" s="86" customFormat="1" ht="108.75" customHeight="1" x14ac:dyDescent="0.3">
      <c r="A40" s="80" t="s">
        <v>203</v>
      </c>
      <c r="B40" s="81">
        <v>40</v>
      </c>
      <c r="C40" s="82" t="str">
        <f>IF($B40&gt;gamesPerRound,"","White "&amp;Pairings!D41)</f>
        <v/>
      </c>
      <c r="D40" s="83" t="s">
        <v>206</v>
      </c>
      <c r="E40" s="82" t="str">
        <f>IF($B40&gt;gamesPerRound,"","Black "&amp;Pairings!E41)</f>
        <v/>
      </c>
      <c r="F40" s="84"/>
      <c r="G40" s="85" t="s">
        <v>204</v>
      </c>
      <c r="H40" s="81">
        <v>40</v>
      </c>
      <c r="I40" s="82" t="str">
        <f ca="1">IF($B40&gt;gamesPerRound,"","White "&amp;OFFSET(Pairings!$D$1,gamesPerRound+H40,0))</f>
        <v/>
      </c>
      <c r="J40" s="83" t="s">
        <v>206</v>
      </c>
      <c r="K40" s="82" t="str">
        <f ca="1">IF($B40&gt;gamesPerRound,"","Black "&amp;OFFSET(Pairings!$E$1,gamesPerRound+H40,0))</f>
        <v/>
      </c>
      <c r="L40" s="84"/>
      <c r="M40" s="80" t="s">
        <v>205</v>
      </c>
      <c r="N40" s="81">
        <v>40</v>
      </c>
      <c r="O40" s="82" t="str">
        <f ca="1">IF($B40&gt;gamesPerRound,"","White "&amp;OFFSET(Pairings!$D$1,2*gamesPerRound+N40,0))</f>
        <v/>
      </c>
      <c r="P40" s="83" t="s">
        <v>206</v>
      </c>
      <c r="Q40" s="82" t="str">
        <f ca="1">IF($B40&gt;gamesPerRound,"","Black "&amp;OFFSET(Pairings!$E$1,2*gamesPerRound+N40,0))</f>
        <v/>
      </c>
      <c r="R40" s="84"/>
    </row>
    <row r="41" spans="1:18" s="86" customFormat="1" ht="108.75" customHeight="1" x14ac:dyDescent="0.3">
      <c r="A41" s="80" t="s">
        <v>203</v>
      </c>
      <c r="B41" s="81">
        <v>41</v>
      </c>
      <c r="C41" s="82" t="str">
        <f>IF($B41&gt;gamesPerRound,"","White "&amp;Pairings!D42)</f>
        <v/>
      </c>
      <c r="D41" s="83" t="s">
        <v>206</v>
      </c>
      <c r="E41" s="82" t="str">
        <f>IF($B41&gt;gamesPerRound,"","Black "&amp;Pairings!E42)</f>
        <v/>
      </c>
      <c r="F41" s="84"/>
      <c r="G41" s="85" t="s">
        <v>204</v>
      </c>
      <c r="H41" s="81">
        <v>41</v>
      </c>
      <c r="I41" s="82" t="str">
        <f ca="1">IF($B41&gt;gamesPerRound,"","White "&amp;OFFSET(Pairings!$D$1,gamesPerRound+H41,0))</f>
        <v/>
      </c>
      <c r="J41" s="83" t="s">
        <v>206</v>
      </c>
      <c r="K41" s="82" t="str">
        <f ca="1">IF($B41&gt;gamesPerRound,"","Black "&amp;OFFSET(Pairings!$E$1,gamesPerRound+H41,0))</f>
        <v/>
      </c>
      <c r="L41" s="84"/>
      <c r="M41" s="80" t="s">
        <v>205</v>
      </c>
      <c r="N41" s="81">
        <v>41</v>
      </c>
      <c r="O41" s="82" t="str">
        <f ca="1">IF($B41&gt;gamesPerRound,"","White "&amp;OFFSET(Pairings!$D$1,2*gamesPerRound+N41,0))</f>
        <v/>
      </c>
      <c r="P41" s="83" t="s">
        <v>206</v>
      </c>
      <c r="Q41" s="82" t="str">
        <f ca="1">IF($B41&gt;gamesPerRound,"","Black "&amp;OFFSET(Pairings!$E$1,2*gamesPerRound+N41,0))</f>
        <v/>
      </c>
      <c r="R41" s="84"/>
    </row>
    <row r="42" spans="1:18" s="86" customFormat="1" ht="108.75" customHeight="1" x14ac:dyDescent="0.3">
      <c r="A42" s="80" t="s">
        <v>203</v>
      </c>
      <c r="B42" s="81">
        <v>42</v>
      </c>
      <c r="C42" s="82" t="str">
        <f>IF($B42&gt;gamesPerRound,"","White "&amp;Pairings!D43)</f>
        <v/>
      </c>
      <c r="D42" s="83" t="s">
        <v>206</v>
      </c>
      <c r="E42" s="82" t="str">
        <f>IF($B42&gt;gamesPerRound,"","Black "&amp;Pairings!E43)</f>
        <v/>
      </c>
      <c r="F42" s="84"/>
      <c r="G42" s="85" t="s">
        <v>204</v>
      </c>
      <c r="H42" s="81">
        <v>42</v>
      </c>
      <c r="I42" s="82" t="str">
        <f ca="1">IF($B42&gt;gamesPerRound,"","White "&amp;OFFSET(Pairings!$D$1,gamesPerRound+H42,0))</f>
        <v/>
      </c>
      <c r="J42" s="83" t="s">
        <v>206</v>
      </c>
      <c r="K42" s="82" t="str">
        <f ca="1">IF($B42&gt;gamesPerRound,"","Black "&amp;OFFSET(Pairings!$E$1,gamesPerRound+H42,0))</f>
        <v/>
      </c>
      <c r="L42" s="84"/>
      <c r="M42" s="80" t="s">
        <v>205</v>
      </c>
      <c r="N42" s="81">
        <v>42</v>
      </c>
      <c r="O42" s="82" t="str">
        <f ca="1">IF($B42&gt;gamesPerRound,"","White "&amp;OFFSET(Pairings!$D$1,2*gamesPerRound+N42,0))</f>
        <v/>
      </c>
      <c r="P42" s="83" t="s">
        <v>206</v>
      </c>
      <c r="Q42" s="82" t="str">
        <f ca="1">IF($B42&gt;gamesPerRound,"","Black "&amp;OFFSET(Pairings!$E$1,2*gamesPerRound+N42,0))</f>
        <v/>
      </c>
      <c r="R42" s="84"/>
    </row>
    <row r="43" spans="1:18" s="86" customFormat="1" ht="108.75" customHeight="1" x14ac:dyDescent="0.3">
      <c r="A43" s="80" t="s">
        <v>203</v>
      </c>
      <c r="B43" s="81">
        <v>43</v>
      </c>
      <c r="C43" s="82" t="str">
        <f>IF($B43&gt;gamesPerRound,"","White "&amp;Pairings!D44)</f>
        <v/>
      </c>
      <c r="D43" s="83" t="s">
        <v>206</v>
      </c>
      <c r="E43" s="82" t="str">
        <f>IF($B43&gt;gamesPerRound,"","Black "&amp;Pairings!E44)</f>
        <v/>
      </c>
      <c r="F43" s="84"/>
      <c r="G43" s="85" t="s">
        <v>204</v>
      </c>
      <c r="H43" s="81">
        <v>43</v>
      </c>
      <c r="I43" s="82" t="str">
        <f ca="1">IF($B43&gt;gamesPerRound,"","White "&amp;OFFSET(Pairings!$D$1,gamesPerRound+H43,0))</f>
        <v/>
      </c>
      <c r="J43" s="83" t="s">
        <v>206</v>
      </c>
      <c r="K43" s="82" t="str">
        <f ca="1">IF($B43&gt;gamesPerRound,"","Black "&amp;OFFSET(Pairings!$E$1,gamesPerRound+H43,0))</f>
        <v/>
      </c>
      <c r="L43" s="84"/>
      <c r="M43" s="80" t="s">
        <v>205</v>
      </c>
      <c r="N43" s="81">
        <v>43</v>
      </c>
      <c r="O43" s="82" t="str">
        <f ca="1">IF($B43&gt;gamesPerRound,"","White "&amp;OFFSET(Pairings!$D$1,2*gamesPerRound+N43,0))</f>
        <v/>
      </c>
      <c r="P43" s="83" t="s">
        <v>206</v>
      </c>
      <c r="Q43" s="82" t="str">
        <f ca="1">IF($B43&gt;gamesPerRound,"","Black "&amp;OFFSET(Pairings!$E$1,2*gamesPerRound+N43,0))</f>
        <v/>
      </c>
      <c r="R43" s="84"/>
    </row>
    <row r="44" spans="1:18" s="86" customFormat="1" ht="108.75" customHeight="1" x14ac:dyDescent="0.3">
      <c r="A44" s="80" t="s">
        <v>203</v>
      </c>
      <c r="B44" s="81">
        <v>44</v>
      </c>
      <c r="C44" s="82" t="str">
        <f>IF($B44&gt;gamesPerRound,"","White "&amp;Pairings!D45)</f>
        <v/>
      </c>
      <c r="D44" s="83" t="s">
        <v>206</v>
      </c>
      <c r="E44" s="82" t="str">
        <f>IF($B44&gt;gamesPerRound,"","Black "&amp;Pairings!E45)</f>
        <v/>
      </c>
      <c r="F44" s="84"/>
      <c r="G44" s="85" t="s">
        <v>204</v>
      </c>
      <c r="H44" s="81">
        <v>44</v>
      </c>
      <c r="I44" s="82" t="str">
        <f ca="1">IF($B44&gt;gamesPerRound,"","White "&amp;OFFSET(Pairings!$D$1,gamesPerRound+H44,0))</f>
        <v/>
      </c>
      <c r="J44" s="83" t="s">
        <v>206</v>
      </c>
      <c r="K44" s="82" t="str">
        <f ca="1">IF($B44&gt;gamesPerRound,"","Black "&amp;OFFSET(Pairings!$E$1,gamesPerRound+H44,0))</f>
        <v/>
      </c>
      <c r="L44" s="84"/>
      <c r="M44" s="80" t="s">
        <v>205</v>
      </c>
      <c r="N44" s="81">
        <v>44</v>
      </c>
      <c r="O44" s="82" t="str">
        <f ca="1">IF($B44&gt;gamesPerRound,"","White "&amp;OFFSET(Pairings!$D$1,2*gamesPerRound+N44,0))</f>
        <v/>
      </c>
      <c r="P44" s="83" t="s">
        <v>206</v>
      </c>
      <c r="Q44" s="82" t="str">
        <f ca="1">IF($B44&gt;gamesPerRound,"","Black "&amp;OFFSET(Pairings!$E$1,2*gamesPerRound+N44,0))</f>
        <v/>
      </c>
      <c r="R44" s="84"/>
    </row>
    <row r="45" spans="1:18" s="86" customFormat="1" ht="108.75" customHeight="1" x14ac:dyDescent="0.3">
      <c r="A45" s="80" t="s">
        <v>203</v>
      </c>
      <c r="B45" s="81">
        <v>45</v>
      </c>
      <c r="C45" s="82" t="str">
        <f>IF($B45&gt;gamesPerRound,"","White "&amp;Pairings!D46)</f>
        <v/>
      </c>
      <c r="D45" s="83" t="s">
        <v>206</v>
      </c>
      <c r="E45" s="82" t="str">
        <f>IF($B45&gt;gamesPerRound,"","Black "&amp;Pairings!E46)</f>
        <v/>
      </c>
      <c r="F45" s="84"/>
      <c r="G45" s="85" t="s">
        <v>204</v>
      </c>
      <c r="H45" s="81">
        <v>45</v>
      </c>
      <c r="I45" s="82" t="str">
        <f ca="1">IF($B45&gt;gamesPerRound,"","White "&amp;OFFSET(Pairings!$D$1,gamesPerRound+H45,0))</f>
        <v/>
      </c>
      <c r="J45" s="83" t="s">
        <v>206</v>
      </c>
      <c r="K45" s="82" t="str">
        <f ca="1">IF($B45&gt;gamesPerRound,"","Black "&amp;OFFSET(Pairings!$E$1,gamesPerRound+H45,0))</f>
        <v/>
      </c>
      <c r="L45" s="84"/>
      <c r="M45" s="80" t="s">
        <v>205</v>
      </c>
      <c r="N45" s="81">
        <v>45</v>
      </c>
      <c r="O45" s="82" t="str">
        <f ca="1">IF($B45&gt;gamesPerRound,"","White "&amp;OFFSET(Pairings!$D$1,2*gamesPerRound+N45,0))</f>
        <v/>
      </c>
      <c r="P45" s="83" t="s">
        <v>206</v>
      </c>
      <c r="Q45" s="82" t="str">
        <f ca="1">IF($B45&gt;gamesPerRound,"","Black "&amp;OFFSET(Pairings!$E$1,2*gamesPerRound+N45,0))</f>
        <v/>
      </c>
      <c r="R45" s="84"/>
    </row>
    <row r="46" spans="1:18" s="86" customFormat="1" ht="108.75" customHeight="1" x14ac:dyDescent="0.3">
      <c r="A46" s="80" t="s">
        <v>203</v>
      </c>
      <c r="B46" s="81">
        <v>46</v>
      </c>
      <c r="C46" s="82" t="str">
        <f>IF($B46&gt;gamesPerRound,"","White "&amp;Pairings!D47)</f>
        <v/>
      </c>
      <c r="D46" s="83" t="s">
        <v>206</v>
      </c>
      <c r="E46" s="82" t="str">
        <f>IF($B46&gt;gamesPerRound,"","Black "&amp;Pairings!E47)</f>
        <v/>
      </c>
      <c r="F46" s="84"/>
      <c r="G46" s="85" t="s">
        <v>204</v>
      </c>
      <c r="H46" s="81">
        <v>46</v>
      </c>
      <c r="I46" s="82" t="str">
        <f ca="1">IF($B46&gt;gamesPerRound,"","White "&amp;OFFSET(Pairings!$D$1,gamesPerRound+H46,0))</f>
        <v/>
      </c>
      <c r="J46" s="83" t="s">
        <v>206</v>
      </c>
      <c r="K46" s="82" t="str">
        <f ca="1">IF($B46&gt;gamesPerRound,"","Black "&amp;OFFSET(Pairings!$E$1,gamesPerRound+H46,0))</f>
        <v/>
      </c>
      <c r="L46" s="84"/>
      <c r="M46" s="80" t="s">
        <v>205</v>
      </c>
      <c r="N46" s="81">
        <v>46</v>
      </c>
      <c r="O46" s="82" t="str">
        <f ca="1">IF($B46&gt;gamesPerRound,"","White "&amp;OFFSET(Pairings!$D$1,2*gamesPerRound+N46,0))</f>
        <v/>
      </c>
      <c r="P46" s="83" t="s">
        <v>206</v>
      </c>
      <c r="Q46" s="82" t="str">
        <f ca="1">IF($B46&gt;gamesPerRound,"","Black "&amp;OFFSET(Pairings!$E$1,2*gamesPerRound+N46,0))</f>
        <v/>
      </c>
      <c r="R46" s="84"/>
    </row>
    <row r="47" spans="1:18" s="86" customFormat="1" ht="108.75" customHeight="1" x14ac:dyDescent="0.3">
      <c r="A47" s="80" t="s">
        <v>203</v>
      </c>
      <c r="B47" s="81">
        <v>47</v>
      </c>
      <c r="C47" s="82" t="str">
        <f>IF($B47&gt;gamesPerRound,"","White "&amp;Pairings!D48)</f>
        <v/>
      </c>
      <c r="D47" s="83" t="s">
        <v>206</v>
      </c>
      <c r="E47" s="82" t="str">
        <f>IF($B47&gt;gamesPerRound,"","Black "&amp;Pairings!E48)</f>
        <v/>
      </c>
      <c r="F47" s="84"/>
      <c r="G47" s="85" t="s">
        <v>204</v>
      </c>
      <c r="H47" s="81">
        <v>47</v>
      </c>
      <c r="I47" s="82" t="str">
        <f ca="1">IF($B47&gt;gamesPerRound,"","White "&amp;OFFSET(Pairings!$D$1,gamesPerRound+H47,0))</f>
        <v/>
      </c>
      <c r="J47" s="83" t="s">
        <v>206</v>
      </c>
      <c r="K47" s="82" t="str">
        <f ca="1">IF($B47&gt;gamesPerRound,"","Black "&amp;OFFSET(Pairings!$E$1,gamesPerRound+H47,0))</f>
        <v/>
      </c>
      <c r="L47" s="84"/>
      <c r="M47" s="80" t="s">
        <v>205</v>
      </c>
      <c r="N47" s="81">
        <v>47</v>
      </c>
      <c r="O47" s="82" t="str">
        <f ca="1">IF($B47&gt;gamesPerRound,"","White "&amp;OFFSET(Pairings!$D$1,2*gamesPerRound+N47,0))</f>
        <v/>
      </c>
      <c r="P47" s="83" t="s">
        <v>206</v>
      </c>
      <c r="Q47" s="82" t="str">
        <f ca="1">IF($B47&gt;gamesPerRound,"","Black "&amp;OFFSET(Pairings!$E$1,2*gamesPerRound+N47,0))</f>
        <v/>
      </c>
      <c r="R47" s="84"/>
    </row>
    <row r="48" spans="1:18" s="86" customFormat="1" ht="108.75" customHeight="1" x14ac:dyDescent="0.3">
      <c r="A48" s="80" t="s">
        <v>203</v>
      </c>
      <c r="B48" s="81">
        <v>48</v>
      </c>
      <c r="C48" s="82" t="str">
        <f>IF($B48&gt;gamesPerRound,"","White "&amp;Pairings!D49)</f>
        <v/>
      </c>
      <c r="D48" s="83" t="s">
        <v>206</v>
      </c>
      <c r="E48" s="82" t="str">
        <f>IF($B48&gt;gamesPerRound,"","Black "&amp;Pairings!E49)</f>
        <v/>
      </c>
      <c r="F48" s="84"/>
      <c r="G48" s="85" t="s">
        <v>204</v>
      </c>
      <c r="H48" s="81">
        <v>48</v>
      </c>
      <c r="I48" s="82" t="str">
        <f ca="1">IF($B48&gt;gamesPerRound,"","White "&amp;OFFSET(Pairings!$D$1,gamesPerRound+H48,0))</f>
        <v/>
      </c>
      <c r="J48" s="83" t="s">
        <v>206</v>
      </c>
      <c r="K48" s="82" t="str">
        <f ca="1">IF($B48&gt;gamesPerRound,"","Black "&amp;OFFSET(Pairings!$E$1,gamesPerRound+H48,0))</f>
        <v/>
      </c>
      <c r="L48" s="84"/>
      <c r="M48" s="80" t="s">
        <v>205</v>
      </c>
      <c r="N48" s="81">
        <v>48</v>
      </c>
      <c r="O48" s="82" t="str">
        <f ca="1">IF($B48&gt;gamesPerRound,"","White "&amp;OFFSET(Pairings!$D$1,2*gamesPerRound+N48,0))</f>
        <v/>
      </c>
      <c r="P48" s="83" t="s">
        <v>206</v>
      </c>
      <c r="Q48" s="82" t="str">
        <f ca="1">IF($B48&gt;gamesPerRound,"","Black "&amp;OFFSET(Pairings!$E$1,2*gamesPerRound+N48,0))</f>
        <v/>
      </c>
      <c r="R48" s="84"/>
    </row>
    <row r="49" spans="1:18" s="86" customFormat="1" ht="108.75" customHeight="1" x14ac:dyDescent="0.3">
      <c r="A49" s="80" t="s">
        <v>203</v>
      </c>
      <c r="B49" s="81">
        <v>49</v>
      </c>
      <c r="C49" s="82" t="str">
        <f>IF($B49&gt;gamesPerRound,"","White "&amp;Pairings!D50)</f>
        <v/>
      </c>
      <c r="D49" s="83" t="s">
        <v>206</v>
      </c>
      <c r="E49" s="82" t="str">
        <f>IF($B49&gt;gamesPerRound,"","Black "&amp;Pairings!E50)</f>
        <v/>
      </c>
      <c r="F49" s="84"/>
      <c r="G49" s="85" t="s">
        <v>204</v>
      </c>
      <c r="H49" s="81">
        <v>49</v>
      </c>
      <c r="I49" s="82" t="str">
        <f ca="1">IF($B49&gt;gamesPerRound,"","White "&amp;OFFSET(Pairings!$D$1,gamesPerRound+H49,0))</f>
        <v/>
      </c>
      <c r="J49" s="83" t="s">
        <v>206</v>
      </c>
      <c r="K49" s="82" t="str">
        <f ca="1">IF($B49&gt;gamesPerRound,"","Black "&amp;OFFSET(Pairings!$E$1,gamesPerRound+H49,0))</f>
        <v/>
      </c>
      <c r="L49" s="84"/>
      <c r="M49" s="80" t="s">
        <v>205</v>
      </c>
      <c r="N49" s="81">
        <v>49</v>
      </c>
      <c r="O49" s="82" t="str">
        <f ca="1">IF($B49&gt;gamesPerRound,"","White "&amp;OFFSET(Pairings!$D$1,2*gamesPerRound+N49,0))</f>
        <v/>
      </c>
      <c r="P49" s="83" t="s">
        <v>206</v>
      </c>
      <c r="Q49" s="82" t="str">
        <f ca="1">IF($B49&gt;gamesPerRound,"","Black "&amp;OFFSET(Pairings!$E$1,2*gamesPerRound+N49,0))</f>
        <v/>
      </c>
      <c r="R49" s="84"/>
    </row>
    <row r="50" spans="1:18" s="86" customFormat="1" ht="108.75" customHeight="1" x14ac:dyDescent="0.3">
      <c r="A50" s="80" t="s">
        <v>203</v>
      </c>
      <c r="B50" s="81">
        <v>50</v>
      </c>
      <c r="C50" s="82" t="str">
        <f>IF($B50&gt;gamesPerRound,"","White "&amp;Pairings!D51)</f>
        <v/>
      </c>
      <c r="D50" s="83" t="s">
        <v>206</v>
      </c>
      <c r="E50" s="82" t="str">
        <f>IF($B50&gt;gamesPerRound,"","Black "&amp;Pairings!E51)</f>
        <v/>
      </c>
      <c r="F50" s="84"/>
      <c r="G50" s="85" t="s">
        <v>204</v>
      </c>
      <c r="H50" s="81">
        <v>50</v>
      </c>
      <c r="I50" s="82" t="str">
        <f ca="1">IF($B50&gt;gamesPerRound,"","White "&amp;OFFSET(Pairings!$D$1,gamesPerRound+H50,0))</f>
        <v/>
      </c>
      <c r="J50" s="83" t="s">
        <v>206</v>
      </c>
      <c r="K50" s="82" t="str">
        <f ca="1">IF($B50&gt;gamesPerRound,"","Black "&amp;OFFSET(Pairings!$E$1,gamesPerRound+H50,0))</f>
        <v/>
      </c>
      <c r="L50" s="84"/>
      <c r="M50" s="80" t="s">
        <v>205</v>
      </c>
      <c r="N50" s="81">
        <v>50</v>
      </c>
      <c r="O50" s="82" t="str">
        <f ca="1">IF($B50&gt;gamesPerRound,"","White "&amp;OFFSET(Pairings!$D$1,2*gamesPerRound+N50,0))</f>
        <v/>
      </c>
      <c r="P50" s="83" t="s">
        <v>206</v>
      </c>
      <c r="Q50" s="82" t="str">
        <f ca="1">IF($B50&gt;gamesPerRound,"","Black "&amp;OFFSET(Pairings!$E$1,2*gamesPerRound+N50,0))</f>
        <v/>
      </c>
      <c r="R50" s="84"/>
    </row>
    <row r="51" spans="1:18" s="86" customFormat="1" ht="108.75" customHeight="1" x14ac:dyDescent="0.3">
      <c r="A51" s="80" t="s">
        <v>203</v>
      </c>
      <c r="B51" s="81">
        <v>51</v>
      </c>
      <c r="C51" s="82" t="str">
        <f>IF($B51&gt;gamesPerRound,"","White "&amp;Pairings!D52)</f>
        <v/>
      </c>
      <c r="D51" s="83" t="s">
        <v>206</v>
      </c>
      <c r="E51" s="82" t="str">
        <f>IF($B51&gt;gamesPerRound,"","Black "&amp;Pairings!E52)</f>
        <v/>
      </c>
      <c r="F51" s="84"/>
      <c r="G51" s="85" t="s">
        <v>204</v>
      </c>
      <c r="H51" s="81">
        <v>51</v>
      </c>
      <c r="I51" s="82" t="str">
        <f ca="1">IF($B51&gt;gamesPerRound,"","White "&amp;OFFSET(Pairings!$D$1,gamesPerRound+H51,0))</f>
        <v/>
      </c>
      <c r="J51" s="83" t="s">
        <v>206</v>
      </c>
      <c r="K51" s="82" t="str">
        <f ca="1">IF($B51&gt;gamesPerRound,"","Black "&amp;OFFSET(Pairings!$E$1,gamesPerRound+H51,0))</f>
        <v/>
      </c>
      <c r="L51" s="84"/>
      <c r="M51" s="80" t="s">
        <v>205</v>
      </c>
      <c r="N51" s="81">
        <v>51</v>
      </c>
      <c r="O51" s="82" t="str">
        <f ca="1">IF($B51&gt;gamesPerRound,"","White "&amp;OFFSET(Pairings!$D$1,2*gamesPerRound+N51,0))</f>
        <v/>
      </c>
      <c r="P51" s="83" t="s">
        <v>206</v>
      </c>
      <c r="Q51" s="82" t="str">
        <f ca="1">IF($B51&gt;gamesPerRound,"","Black "&amp;OFFSET(Pairings!$E$1,2*gamesPerRound+N51,0))</f>
        <v/>
      </c>
      <c r="R51" s="84"/>
    </row>
    <row r="52" spans="1:18" s="86" customFormat="1" ht="108.75" customHeight="1" x14ac:dyDescent="0.3">
      <c r="A52" s="80" t="s">
        <v>203</v>
      </c>
      <c r="B52" s="81">
        <v>52</v>
      </c>
      <c r="C52" s="82" t="str">
        <f>IF($B52&gt;gamesPerRound,"","White "&amp;Pairings!D53)</f>
        <v/>
      </c>
      <c r="D52" s="83" t="s">
        <v>206</v>
      </c>
      <c r="E52" s="82" t="str">
        <f>IF($B52&gt;gamesPerRound,"","Black "&amp;Pairings!E53)</f>
        <v/>
      </c>
      <c r="F52" s="84"/>
      <c r="G52" s="85" t="s">
        <v>204</v>
      </c>
      <c r="H52" s="81">
        <v>52</v>
      </c>
      <c r="I52" s="82" t="str">
        <f ca="1">IF($B52&gt;gamesPerRound,"","White "&amp;OFFSET(Pairings!$D$1,gamesPerRound+H52,0))</f>
        <v/>
      </c>
      <c r="J52" s="83" t="s">
        <v>206</v>
      </c>
      <c r="K52" s="82" t="str">
        <f ca="1">IF($B52&gt;gamesPerRound,"","Black "&amp;OFFSET(Pairings!$E$1,gamesPerRound+H52,0))</f>
        <v/>
      </c>
      <c r="L52" s="84"/>
      <c r="M52" s="80" t="s">
        <v>205</v>
      </c>
      <c r="N52" s="81">
        <v>52</v>
      </c>
      <c r="O52" s="82" t="str">
        <f ca="1">IF($B52&gt;gamesPerRound,"","White "&amp;OFFSET(Pairings!$D$1,2*gamesPerRound+N52,0))</f>
        <v/>
      </c>
      <c r="P52" s="83" t="s">
        <v>206</v>
      </c>
      <c r="Q52" s="82" t="str">
        <f ca="1">IF($B52&gt;gamesPerRound,"","Black "&amp;OFFSET(Pairings!$E$1,2*gamesPerRound+N52,0))</f>
        <v/>
      </c>
      <c r="R52" s="84"/>
    </row>
    <row r="53" spans="1:18" s="86" customFormat="1" ht="108.75" customHeight="1" x14ac:dyDescent="0.3">
      <c r="A53" s="80" t="s">
        <v>203</v>
      </c>
      <c r="B53" s="81">
        <v>53</v>
      </c>
      <c r="C53" s="82" t="str">
        <f>IF($B53&gt;gamesPerRound,"","White "&amp;Pairings!D54)</f>
        <v/>
      </c>
      <c r="D53" s="83" t="s">
        <v>206</v>
      </c>
      <c r="E53" s="82" t="str">
        <f>IF($B53&gt;gamesPerRound,"","Black "&amp;Pairings!E54)</f>
        <v/>
      </c>
      <c r="F53" s="84"/>
      <c r="G53" s="85" t="s">
        <v>204</v>
      </c>
      <c r="H53" s="81">
        <v>53</v>
      </c>
      <c r="I53" s="82" t="str">
        <f ca="1">IF($B53&gt;gamesPerRound,"","White "&amp;OFFSET(Pairings!$D$1,gamesPerRound+H53,0))</f>
        <v/>
      </c>
      <c r="J53" s="83" t="s">
        <v>206</v>
      </c>
      <c r="K53" s="82" t="str">
        <f ca="1">IF($B53&gt;gamesPerRound,"","Black "&amp;OFFSET(Pairings!$E$1,gamesPerRound+H53,0))</f>
        <v/>
      </c>
      <c r="L53" s="84"/>
      <c r="M53" s="80" t="s">
        <v>205</v>
      </c>
      <c r="N53" s="81">
        <v>53</v>
      </c>
      <c r="O53" s="82" t="str">
        <f ca="1">IF($B53&gt;gamesPerRound,"","White "&amp;OFFSET(Pairings!$D$1,2*gamesPerRound+N53,0))</f>
        <v/>
      </c>
      <c r="P53" s="83" t="s">
        <v>206</v>
      </c>
      <c r="Q53" s="82" t="str">
        <f ca="1">IF($B53&gt;gamesPerRound,"","Black "&amp;OFFSET(Pairings!$E$1,2*gamesPerRound+N53,0))</f>
        <v/>
      </c>
      <c r="R53" s="84"/>
    </row>
    <row r="54" spans="1:18" s="86" customFormat="1" ht="108.75" customHeight="1" x14ac:dyDescent="0.3">
      <c r="A54" s="80" t="s">
        <v>203</v>
      </c>
      <c r="B54" s="81">
        <v>54</v>
      </c>
      <c r="C54" s="82" t="str">
        <f>IF($B54&gt;gamesPerRound,"","White "&amp;Pairings!D55)</f>
        <v/>
      </c>
      <c r="D54" s="83" t="s">
        <v>206</v>
      </c>
      <c r="E54" s="82" t="str">
        <f>IF($B54&gt;gamesPerRound,"","Black "&amp;Pairings!E55)</f>
        <v/>
      </c>
      <c r="F54" s="84"/>
      <c r="G54" s="85" t="s">
        <v>204</v>
      </c>
      <c r="H54" s="81">
        <v>54</v>
      </c>
      <c r="I54" s="82" t="str">
        <f ca="1">IF($B54&gt;gamesPerRound,"","White "&amp;OFFSET(Pairings!$D$1,gamesPerRound+H54,0))</f>
        <v/>
      </c>
      <c r="J54" s="83" t="s">
        <v>206</v>
      </c>
      <c r="K54" s="82" t="str">
        <f ca="1">IF($B54&gt;gamesPerRound,"","Black "&amp;OFFSET(Pairings!$E$1,gamesPerRound+H54,0))</f>
        <v/>
      </c>
      <c r="L54" s="84"/>
      <c r="M54" s="80" t="s">
        <v>205</v>
      </c>
      <c r="N54" s="81">
        <v>54</v>
      </c>
      <c r="O54" s="82" t="str">
        <f ca="1">IF($B54&gt;gamesPerRound,"","White "&amp;OFFSET(Pairings!$D$1,2*gamesPerRound+N54,0))</f>
        <v/>
      </c>
      <c r="P54" s="83" t="s">
        <v>206</v>
      </c>
      <c r="Q54" s="82" t="str">
        <f ca="1">IF($B54&gt;gamesPerRound,"","Black "&amp;OFFSET(Pairings!$E$1,2*gamesPerRound+N54,0))</f>
        <v/>
      </c>
      <c r="R54" s="84"/>
    </row>
    <row r="55" spans="1:18" s="86" customFormat="1" ht="108.75" customHeight="1" x14ac:dyDescent="0.3">
      <c r="A55" s="80" t="s">
        <v>203</v>
      </c>
      <c r="B55" s="81">
        <v>55</v>
      </c>
      <c r="C55" s="82" t="str">
        <f>IF($B55&gt;gamesPerRound,"","White "&amp;Pairings!D56)</f>
        <v/>
      </c>
      <c r="D55" s="83" t="s">
        <v>206</v>
      </c>
      <c r="E55" s="82" t="str">
        <f>IF($B55&gt;gamesPerRound,"","Black "&amp;Pairings!E56)</f>
        <v/>
      </c>
      <c r="F55" s="84"/>
      <c r="G55" s="85" t="s">
        <v>204</v>
      </c>
      <c r="H55" s="81">
        <v>55</v>
      </c>
      <c r="I55" s="82" t="str">
        <f ca="1">IF($B55&gt;gamesPerRound,"","White "&amp;OFFSET(Pairings!$D$1,gamesPerRound+H55,0))</f>
        <v/>
      </c>
      <c r="J55" s="83" t="s">
        <v>206</v>
      </c>
      <c r="K55" s="82" t="str">
        <f ca="1">IF($B55&gt;gamesPerRound,"","Black "&amp;OFFSET(Pairings!$E$1,gamesPerRound+H55,0))</f>
        <v/>
      </c>
      <c r="L55" s="84"/>
      <c r="M55" s="80" t="s">
        <v>205</v>
      </c>
      <c r="N55" s="81">
        <v>55</v>
      </c>
      <c r="O55" s="82" t="str">
        <f ca="1">IF($B55&gt;gamesPerRound,"","White "&amp;OFFSET(Pairings!$D$1,2*gamesPerRound+N55,0))</f>
        <v/>
      </c>
      <c r="P55" s="83" t="s">
        <v>206</v>
      </c>
      <c r="Q55" s="82" t="str">
        <f ca="1">IF($B55&gt;gamesPerRound,"","Black "&amp;OFFSET(Pairings!$E$1,2*gamesPerRound+N55,0))</f>
        <v/>
      </c>
      <c r="R55" s="84"/>
    </row>
    <row r="56" spans="1:18" s="86" customFormat="1" ht="108.75" customHeight="1" x14ac:dyDescent="0.3">
      <c r="A56" s="80" t="s">
        <v>203</v>
      </c>
      <c r="B56" s="81">
        <v>56</v>
      </c>
      <c r="C56" s="82" t="str">
        <f>IF($B56&gt;gamesPerRound,"","White "&amp;Pairings!D57)</f>
        <v/>
      </c>
      <c r="D56" s="83" t="s">
        <v>206</v>
      </c>
      <c r="E56" s="82" t="str">
        <f>IF($B56&gt;gamesPerRound,"","Black "&amp;Pairings!E57)</f>
        <v/>
      </c>
      <c r="F56" s="84"/>
      <c r="G56" s="85" t="s">
        <v>204</v>
      </c>
      <c r="H56" s="81">
        <v>56</v>
      </c>
      <c r="I56" s="82" t="str">
        <f ca="1">IF($B56&gt;gamesPerRound,"","White "&amp;OFFSET(Pairings!$D$1,gamesPerRound+H56,0))</f>
        <v/>
      </c>
      <c r="J56" s="83" t="s">
        <v>206</v>
      </c>
      <c r="K56" s="82" t="str">
        <f ca="1">IF($B56&gt;gamesPerRound,"","Black "&amp;OFFSET(Pairings!$E$1,gamesPerRound+H56,0))</f>
        <v/>
      </c>
      <c r="L56" s="84"/>
      <c r="M56" s="80" t="s">
        <v>205</v>
      </c>
      <c r="N56" s="81">
        <v>56</v>
      </c>
      <c r="O56" s="82" t="str">
        <f ca="1">IF($B56&gt;gamesPerRound,"","White "&amp;OFFSET(Pairings!$D$1,2*gamesPerRound+N56,0))</f>
        <v/>
      </c>
      <c r="P56" s="83" t="s">
        <v>206</v>
      </c>
      <c r="Q56" s="82" t="str">
        <f ca="1">IF($B56&gt;gamesPerRound,"","Black "&amp;OFFSET(Pairings!$E$1,2*gamesPerRound+N56,0))</f>
        <v/>
      </c>
      <c r="R56" s="84"/>
    </row>
    <row r="57" spans="1:18" s="86" customFormat="1" ht="108.75" customHeight="1" x14ac:dyDescent="0.3">
      <c r="A57" s="80" t="s">
        <v>203</v>
      </c>
      <c r="B57" s="81">
        <v>57</v>
      </c>
      <c r="C57" s="82" t="str">
        <f>IF($B57&gt;gamesPerRound,"","White "&amp;Pairings!D58)</f>
        <v/>
      </c>
      <c r="D57" s="83" t="s">
        <v>206</v>
      </c>
      <c r="E57" s="82" t="str">
        <f>IF($B57&gt;gamesPerRound,"","Black "&amp;Pairings!E58)</f>
        <v/>
      </c>
      <c r="F57" s="84"/>
      <c r="G57" s="85" t="s">
        <v>204</v>
      </c>
      <c r="H57" s="81">
        <v>57</v>
      </c>
      <c r="I57" s="82" t="str">
        <f ca="1">IF($B57&gt;gamesPerRound,"","White "&amp;OFFSET(Pairings!$D$1,gamesPerRound+H57,0))</f>
        <v/>
      </c>
      <c r="J57" s="83" t="s">
        <v>206</v>
      </c>
      <c r="K57" s="82" t="str">
        <f ca="1">IF($B57&gt;gamesPerRound,"","Black "&amp;OFFSET(Pairings!$E$1,gamesPerRound+H57,0))</f>
        <v/>
      </c>
      <c r="L57" s="84"/>
      <c r="M57" s="80" t="s">
        <v>205</v>
      </c>
      <c r="N57" s="81">
        <v>57</v>
      </c>
      <c r="O57" s="82" t="str">
        <f ca="1">IF($B57&gt;gamesPerRound,"","White "&amp;OFFSET(Pairings!$D$1,2*gamesPerRound+N57,0))</f>
        <v/>
      </c>
      <c r="P57" s="83" t="s">
        <v>206</v>
      </c>
      <c r="Q57" s="82" t="str">
        <f ca="1">IF($B57&gt;gamesPerRound,"","Black "&amp;OFFSET(Pairings!$E$1,2*gamesPerRound+N57,0))</f>
        <v/>
      </c>
      <c r="R57" s="84"/>
    </row>
    <row r="58" spans="1:18" s="86" customFormat="1" ht="108.75" customHeight="1" x14ac:dyDescent="0.3">
      <c r="A58" s="80" t="s">
        <v>203</v>
      </c>
      <c r="B58" s="81">
        <v>58</v>
      </c>
      <c r="C58" s="82" t="str">
        <f>IF($B58&gt;gamesPerRound,"","White "&amp;Pairings!D59)</f>
        <v/>
      </c>
      <c r="D58" s="83" t="s">
        <v>206</v>
      </c>
      <c r="E58" s="82" t="str">
        <f>IF($B58&gt;gamesPerRound,"","Black "&amp;Pairings!E59)</f>
        <v/>
      </c>
      <c r="F58" s="84"/>
      <c r="G58" s="85" t="s">
        <v>204</v>
      </c>
      <c r="H58" s="81">
        <v>58</v>
      </c>
      <c r="I58" s="82" t="str">
        <f ca="1">IF($B58&gt;gamesPerRound,"","White "&amp;OFFSET(Pairings!$D$1,gamesPerRound+H58,0))</f>
        <v/>
      </c>
      <c r="J58" s="83" t="s">
        <v>206</v>
      </c>
      <c r="K58" s="82" t="str">
        <f ca="1">IF($B58&gt;gamesPerRound,"","Black "&amp;OFFSET(Pairings!$E$1,gamesPerRound+H58,0))</f>
        <v/>
      </c>
      <c r="L58" s="84"/>
      <c r="M58" s="80" t="s">
        <v>205</v>
      </c>
      <c r="N58" s="81">
        <v>58</v>
      </c>
      <c r="O58" s="82" t="str">
        <f ca="1">IF($B58&gt;gamesPerRound,"","White "&amp;OFFSET(Pairings!$D$1,2*gamesPerRound+N58,0))</f>
        <v/>
      </c>
      <c r="P58" s="83" t="s">
        <v>206</v>
      </c>
      <c r="Q58" s="82" t="str">
        <f ca="1">IF($B58&gt;gamesPerRound,"","Black "&amp;OFFSET(Pairings!$E$1,2*gamesPerRound+N58,0))</f>
        <v/>
      </c>
      <c r="R58" s="84"/>
    </row>
    <row r="59" spans="1:18" s="86" customFormat="1" ht="108.75" customHeight="1" x14ac:dyDescent="0.3">
      <c r="A59" s="80" t="s">
        <v>203</v>
      </c>
      <c r="B59" s="81">
        <v>59</v>
      </c>
      <c r="C59" s="82" t="str">
        <f>IF($B59&gt;gamesPerRound,"","White "&amp;Pairings!D60)</f>
        <v/>
      </c>
      <c r="D59" s="83" t="s">
        <v>206</v>
      </c>
      <c r="E59" s="82" t="str">
        <f>IF($B59&gt;gamesPerRound,"","Black "&amp;Pairings!E60)</f>
        <v/>
      </c>
      <c r="F59" s="84"/>
      <c r="G59" s="85" t="s">
        <v>204</v>
      </c>
      <c r="H59" s="81">
        <v>59</v>
      </c>
      <c r="I59" s="82" t="str">
        <f ca="1">IF($B59&gt;gamesPerRound,"","White "&amp;OFFSET(Pairings!$D$1,gamesPerRound+H59,0))</f>
        <v/>
      </c>
      <c r="J59" s="83" t="s">
        <v>206</v>
      </c>
      <c r="K59" s="82" t="str">
        <f ca="1">IF($B59&gt;gamesPerRound,"","Black "&amp;OFFSET(Pairings!$E$1,gamesPerRound+H59,0))</f>
        <v/>
      </c>
      <c r="L59" s="84"/>
      <c r="M59" s="80" t="s">
        <v>205</v>
      </c>
      <c r="N59" s="81">
        <v>59</v>
      </c>
      <c r="O59" s="82" t="str">
        <f ca="1">IF($B59&gt;gamesPerRound,"","White "&amp;OFFSET(Pairings!$D$1,2*gamesPerRound+N59,0))</f>
        <v/>
      </c>
      <c r="P59" s="83" t="s">
        <v>206</v>
      </c>
      <c r="Q59" s="82" t="str">
        <f ca="1">IF($B59&gt;gamesPerRound,"","Black "&amp;OFFSET(Pairings!$E$1,2*gamesPerRound+N59,0))</f>
        <v/>
      </c>
      <c r="R59" s="84"/>
    </row>
    <row r="60" spans="1:18" s="86" customFormat="1" ht="108.75" customHeight="1" x14ac:dyDescent="0.3">
      <c r="A60" s="80" t="s">
        <v>203</v>
      </c>
      <c r="B60" s="81">
        <v>60</v>
      </c>
      <c r="C60" s="82" t="str">
        <f>IF($B60&gt;gamesPerRound,"","White "&amp;Pairings!D61)</f>
        <v/>
      </c>
      <c r="D60" s="83" t="s">
        <v>206</v>
      </c>
      <c r="E60" s="82" t="str">
        <f>IF($B60&gt;gamesPerRound,"","Black "&amp;Pairings!E61)</f>
        <v/>
      </c>
      <c r="F60" s="84"/>
      <c r="G60" s="85" t="s">
        <v>204</v>
      </c>
      <c r="H60" s="81">
        <v>60</v>
      </c>
      <c r="I60" s="82" t="str">
        <f ca="1">IF($B60&gt;gamesPerRound,"","White "&amp;OFFSET(Pairings!$D$1,gamesPerRound+H60,0))</f>
        <v/>
      </c>
      <c r="J60" s="83" t="s">
        <v>206</v>
      </c>
      <c r="K60" s="82" t="str">
        <f ca="1">IF($B60&gt;gamesPerRound,"","Black "&amp;OFFSET(Pairings!$E$1,gamesPerRound+H60,0))</f>
        <v/>
      </c>
      <c r="L60" s="84"/>
      <c r="M60" s="80" t="s">
        <v>205</v>
      </c>
      <c r="N60" s="81">
        <v>60</v>
      </c>
      <c r="O60" s="82" t="str">
        <f ca="1">IF($B60&gt;gamesPerRound,"","White "&amp;OFFSET(Pairings!$D$1,2*gamesPerRound+N60,0))</f>
        <v/>
      </c>
      <c r="P60" s="83" t="s">
        <v>206</v>
      </c>
      <c r="Q60" s="82" t="str">
        <f ca="1">IF($B60&gt;gamesPerRound,"","Black "&amp;OFFSET(Pairings!$E$1,2*gamesPerRound+N60,0))</f>
        <v/>
      </c>
      <c r="R60" s="84"/>
    </row>
    <row r="61" spans="1:18" s="86" customFormat="1" ht="108.75" customHeight="1" x14ac:dyDescent="0.3">
      <c r="A61" s="80" t="s">
        <v>203</v>
      </c>
      <c r="B61" s="81">
        <v>61</v>
      </c>
      <c r="C61" s="82" t="str">
        <f>IF($B61&gt;gamesPerRound,"","White "&amp;Pairings!D62)</f>
        <v/>
      </c>
      <c r="D61" s="83" t="s">
        <v>206</v>
      </c>
      <c r="E61" s="82" t="str">
        <f>IF($B61&gt;gamesPerRound,"","Black "&amp;Pairings!E62)</f>
        <v/>
      </c>
      <c r="F61" s="84"/>
      <c r="G61" s="85" t="s">
        <v>204</v>
      </c>
      <c r="H61" s="81">
        <v>61</v>
      </c>
      <c r="I61" s="82" t="str">
        <f ca="1">IF($B61&gt;gamesPerRound,"","White "&amp;OFFSET(Pairings!$D$1,gamesPerRound+H61,0))</f>
        <v/>
      </c>
      <c r="J61" s="83" t="s">
        <v>206</v>
      </c>
      <c r="K61" s="82" t="str">
        <f ca="1">IF($B61&gt;gamesPerRound,"","Black "&amp;OFFSET(Pairings!$E$1,gamesPerRound+H61,0))</f>
        <v/>
      </c>
      <c r="L61" s="84"/>
      <c r="M61" s="80" t="s">
        <v>205</v>
      </c>
      <c r="N61" s="81">
        <v>61</v>
      </c>
      <c r="O61" s="82" t="str">
        <f ca="1">IF($B61&gt;gamesPerRound,"","White "&amp;OFFSET(Pairings!$D$1,2*gamesPerRound+N61,0))</f>
        <v/>
      </c>
      <c r="P61" s="83" t="s">
        <v>206</v>
      </c>
      <c r="Q61" s="82" t="str">
        <f ca="1">IF($B61&gt;gamesPerRound,"","Black "&amp;OFFSET(Pairings!$E$1,2*gamesPerRound+N61,0))</f>
        <v/>
      </c>
      <c r="R61" s="84"/>
    </row>
    <row r="62" spans="1:18" s="86" customFormat="1" ht="108.75" customHeight="1" x14ac:dyDescent="0.3">
      <c r="A62" s="80" t="s">
        <v>203</v>
      </c>
      <c r="B62" s="81">
        <v>62</v>
      </c>
      <c r="C62" s="82" t="str">
        <f>IF($B62&gt;gamesPerRound,"","White "&amp;Pairings!D63)</f>
        <v/>
      </c>
      <c r="D62" s="83" t="s">
        <v>206</v>
      </c>
      <c r="E62" s="82" t="str">
        <f>IF($B62&gt;gamesPerRound,"","Black "&amp;Pairings!E63)</f>
        <v/>
      </c>
      <c r="F62" s="84"/>
      <c r="G62" s="85" t="s">
        <v>204</v>
      </c>
      <c r="H62" s="81">
        <v>62</v>
      </c>
      <c r="I62" s="82" t="str">
        <f ca="1">IF($B62&gt;gamesPerRound,"","White "&amp;OFFSET(Pairings!$D$1,gamesPerRound+H62,0))</f>
        <v/>
      </c>
      <c r="J62" s="83" t="s">
        <v>206</v>
      </c>
      <c r="K62" s="82" t="str">
        <f ca="1">IF($B62&gt;gamesPerRound,"","Black "&amp;OFFSET(Pairings!$E$1,gamesPerRound+H62,0))</f>
        <v/>
      </c>
      <c r="L62" s="84"/>
      <c r="M62" s="80" t="s">
        <v>205</v>
      </c>
      <c r="N62" s="81">
        <v>62</v>
      </c>
      <c r="O62" s="82" t="str">
        <f ca="1">IF($B62&gt;gamesPerRound,"","White "&amp;OFFSET(Pairings!$D$1,2*gamesPerRound+N62,0))</f>
        <v/>
      </c>
      <c r="P62" s="83" t="s">
        <v>206</v>
      </c>
      <c r="Q62" s="82" t="str">
        <f ca="1">IF($B62&gt;gamesPerRound,"","Black "&amp;OFFSET(Pairings!$E$1,2*gamesPerRound+N62,0))</f>
        <v/>
      </c>
      <c r="R62" s="84"/>
    </row>
    <row r="63" spans="1:18" s="86" customFormat="1" ht="108.75" customHeight="1" x14ac:dyDescent="0.3">
      <c r="A63" s="80" t="s">
        <v>203</v>
      </c>
      <c r="B63" s="81">
        <v>63</v>
      </c>
      <c r="C63" s="82" t="str">
        <f>IF($B63&gt;gamesPerRound,"","White "&amp;Pairings!D64)</f>
        <v/>
      </c>
      <c r="D63" s="83" t="s">
        <v>206</v>
      </c>
      <c r="E63" s="82" t="str">
        <f>IF($B63&gt;gamesPerRound,"","Black "&amp;Pairings!E64)</f>
        <v/>
      </c>
      <c r="F63" s="84"/>
      <c r="G63" s="85" t="s">
        <v>204</v>
      </c>
      <c r="H63" s="81">
        <v>63</v>
      </c>
      <c r="I63" s="82" t="str">
        <f ca="1">IF($B63&gt;gamesPerRound,"","White "&amp;OFFSET(Pairings!$D$1,gamesPerRound+H63,0))</f>
        <v/>
      </c>
      <c r="J63" s="83" t="s">
        <v>206</v>
      </c>
      <c r="K63" s="82" t="str">
        <f ca="1">IF($B63&gt;gamesPerRound,"","Black "&amp;OFFSET(Pairings!$E$1,gamesPerRound+H63,0))</f>
        <v/>
      </c>
      <c r="L63" s="84"/>
      <c r="M63" s="80" t="s">
        <v>205</v>
      </c>
      <c r="N63" s="81">
        <v>63</v>
      </c>
      <c r="O63" s="82" t="str">
        <f ca="1">IF($B63&gt;gamesPerRound,"","White "&amp;OFFSET(Pairings!$D$1,2*gamesPerRound+N63,0))</f>
        <v/>
      </c>
      <c r="P63" s="83" t="s">
        <v>206</v>
      </c>
      <c r="Q63" s="82" t="str">
        <f ca="1">IF($B63&gt;gamesPerRound,"","Black "&amp;OFFSET(Pairings!$E$1,2*gamesPerRound+N63,0))</f>
        <v/>
      </c>
      <c r="R63" s="84"/>
    </row>
    <row r="64" spans="1:18" s="86" customFormat="1" ht="108.75" customHeight="1" x14ac:dyDescent="0.3">
      <c r="A64" s="80" t="s">
        <v>203</v>
      </c>
      <c r="B64" s="81">
        <v>64</v>
      </c>
      <c r="C64" s="82" t="str">
        <f>IF($B64&gt;gamesPerRound,"","White "&amp;Pairings!D65)</f>
        <v/>
      </c>
      <c r="D64" s="83" t="s">
        <v>206</v>
      </c>
      <c r="E64" s="82" t="str">
        <f>IF($B64&gt;gamesPerRound,"","Black "&amp;Pairings!E65)</f>
        <v/>
      </c>
      <c r="F64" s="84"/>
      <c r="G64" s="85" t="s">
        <v>204</v>
      </c>
      <c r="H64" s="81">
        <v>64</v>
      </c>
      <c r="I64" s="82" t="str">
        <f ca="1">IF($B64&gt;gamesPerRound,"","White "&amp;OFFSET(Pairings!$D$1,gamesPerRound+H64,0))</f>
        <v/>
      </c>
      <c r="J64" s="83" t="s">
        <v>206</v>
      </c>
      <c r="K64" s="82" t="str">
        <f ca="1">IF($B64&gt;gamesPerRound,"","Black "&amp;OFFSET(Pairings!$E$1,gamesPerRound+H64,0))</f>
        <v/>
      </c>
      <c r="L64" s="84"/>
      <c r="M64" s="80" t="s">
        <v>205</v>
      </c>
      <c r="N64" s="81">
        <v>64</v>
      </c>
      <c r="O64" s="82" t="str">
        <f ca="1">IF($B64&gt;gamesPerRound,"","White "&amp;OFFSET(Pairings!$D$1,2*gamesPerRound+N64,0))</f>
        <v/>
      </c>
      <c r="P64" s="83" t="s">
        <v>206</v>
      </c>
      <c r="Q64" s="82" t="str">
        <f ca="1">IF($B64&gt;gamesPerRound,"","Black "&amp;OFFSET(Pairings!$E$1,2*gamesPerRound+N64,0))</f>
        <v/>
      </c>
      <c r="R64" s="84"/>
    </row>
    <row r="65" spans="1:18" s="86" customFormat="1" ht="108.75" customHeight="1" x14ac:dyDescent="0.3">
      <c r="A65" s="80" t="s">
        <v>203</v>
      </c>
      <c r="B65" s="81">
        <v>65</v>
      </c>
      <c r="C65" s="82" t="str">
        <f>IF($B65&gt;gamesPerRound,"","White "&amp;Pairings!D66)</f>
        <v/>
      </c>
      <c r="D65" s="83" t="s">
        <v>206</v>
      </c>
      <c r="E65" s="82" t="str">
        <f>IF($B65&gt;gamesPerRound,"","Black "&amp;Pairings!E66)</f>
        <v/>
      </c>
      <c r="F65" s="84"/>
      <c r="G65" s="85" t="s">
        <v>204</v>
      </c>
      <c r="H65" s="81">
        <v>65</v>
      </c>
      <c r="I65" s="82" t="str">
        <f ca="1">IF($B65&gt;gamesPerRound,"","White "&amp;OFFSET(Pairings!$D$1,gamesPerRound+H65,0))</f>
        <v/>
      </c>
      <c r="J65" s="83" t="s">
        <v>206</v>
      </c>
      <c r="K65" s="82" t="str">
        <f ca="1">IF($B65&gt;gamesPerRound,"","Black "&amp;OFFSET(Pairings!$E$1,gamesPerRound+H65,0))</f>
        <v/>
      </c>
      <c r="L65" s="84"/>
      <c r="M65" s="80" t="s">
        <v>205</v>
      </c>
      <c r="N65" s="81">
        <v>65</v>
      </c>
      <c r="O65" s="82" t="str">
        <f ca="1">IF($B65&gt;gamesPerRound,"","White "&amp;OFFSET(Pairings!$D$1,2*gamesPerRound+N65,0))</f>
        <v/>
      </c>
      <c r="P65" s="83" t="s">
        <v>206</v>
      </c>
      <c r="Q65" s="82" t="str">
        <f ca="1">IF($B65&gt;gamesPerRound,"","Black "&amp;OFFSET(Pairings!$E$1,2*gamesPerRound+N65,0))</f>
        <v/>
      </c>
      <c r="R65" s="84"/>
    </row>
    <row r="66" spans="1:18" s="86" customFormat="1" ht="108.75" customHeight="1" x14ac:dyDescent="0.3">
      <c r="A66" s="80" t="s">
        <v>203</v>
      </c>
      <c r="B66" s="81">
        <v>66</v>
      </c>
      <c r="C66" s="82" t="str">
        <f>IF($B66&gt;gamesPerRound,"","White "&amp;Pairings!D67)</f>
        <v/>
      </c>
      <c r="D66" s="83" t="s">
        <v>206</v>
      </c>
      <c r="E66" s="82" t="str">
        <f>IF($B66&gt;gamesPerRound,"","Black "&amp;Pairings!E67)</f>
        <v/>
      </c>
      <c r="F66" s="84"/>
      <c r="G66" s="85" t="s">
        <v>204</v>
      </c>
      <c r="H66" s="81">
        <v>66</v>
      </c>
      <c r="I66" s="82" t="str">
        <f ca="1">IF($B66&gt;gamesPerRound,"","White "&amp;OFFSET(Pairings!$D$1,gamesPerRound+H66,0))</f>
        <v/>
      </c>
      <c r="J66" s="83" t="s">
        <v>206</v>
      </c>
      <c r="K66" s="82" t="str">
        <f ca="1">IF($B66&gt;gamesPerRound,"","Black "&amp;OFFSET(Pairings!$E$1,gamesPerRound+H66,0))</f>
        <v/>
      </c>
      <c r="L66" s="84"/>
      <c r="M66" s="80" t="s">
        <v>205</v>
      </c>
      <c r="N66" s="81">
        <v>66</v>
      </c>
      <c r="O66" s="82" t="str">
        <f ca="1">IF($B66&gt;gamesPerRound,"","White "&amp;OFFSET(Pairings!$D$1,2*gamesPerRound+N66,0))</f>
        <v/>
      </c>
      <c r="P66" s="83" t="s">
        <v>206</v>
      </c>
      <c r="Q66" s="82" t="str">
        <f ca="1">IF($B66&gt;gamesPerRound,"","Black "&amp;OFFSET(Pairings!$E$1,2*gamesPerRound+N66,0))</f>
        <v/>
      </c>
      <c r="R66" s="84"/>
    </row>
    <row r="67" spans="1:18" s="86" customFormat="1" ht="108.75" customHeight="1" x14ac:dyDescent="0.3">
      <c r="A67" s="80" t="s">
        <v>203</v>
      </c>
      <c r="B67" s="81">
        <v>67</v>
      </c>
      <c r="C67" s="82" t="str">
        <f>IF($B67&gt;gamesPerRound,"","White "&amp;Pairings!D68)</f>
        <v/>
      </c>
      <c r="D67" s="83" t="s">
        <v>206</v>
      </c>
      <c r="E67" s="82" t="str">
        <f>IF($B67&gt;gamesPerRound,"","Black "&amp;Pairings!E68)</f>
        <v/>
      </c>
      <c r="F67" s="84"/>
      <c r="G67" s="85" t="s">
        <v>204</v>
      </c>
      <c r="H67" s="81">
        <v>67</v>
      </c>
      <c r="I67" s="82" t="str">
        <f ca="1">IF($B67&gt;gamesPerRound,"","White "&amp;OFFSET(Pairings!$D$1,gamesPerRound+H67,0))</f>
        <v/>
      </c>
      <c r="J67" s="83" t="s">
        <v>206</v>
      </c>
      <c r="K67" s="82" t="str">
        <f ca="1">IF($B67&gt;gamesPerRound,"","Black "&amp;OFFSET(Pairings!$E$1,gamesPerRound+H67,0))</f>
        <v/>
      </c>
      <c r="L67" s="84"/>
      <c r="M67" s="80" t="s">
        <v>205</v>
      </c>
      <c r="N67" s="81">
        <v>67</v>
      </c>
      <c r="O67" s="82" t="str">
        <f ca="1">IF($B67&gt;gamesPerRound,"","White "&amp;OFFSET(Pairings!$D$1,2*gamesPerRound+N67,0))</f>
        <v/>
      </c>
      <c r="P67" s="83" t="s">
        <v>206</v>
      </c>
      <c r="Q67" s="82" t="str">
        <f ca="1">IF($B67&gt;gamesPerRound,"","Black "&amp;OFFSET(Pairings!$E$1,2*gamesPerRound+N67,0))</f>
        <v/>
      </c>
      <c r="R67" s="84"/>
    </row>
    <row r="68" spans="1:18" s="86" customFormat="1" ht="108.75" customHeight="1" x14ac:dyDescent="0.3">
      <c r="A68" s="80" t="s">
        <v>203</v>
      </c>
      <c r="B68" s="81">
        <v>68</v>
      </c>
      <c r="C68" s="82" t="str">
        <f>IF($B68&gt;gamesPerRound,"","White "&amp;Pairings!D69)</f>
        <v/>
      </c>
      <c r="D68" s="83" t="s">
        <v>206</v>
      </c>
      <c r="E68" s="82" t="str">
        <f>IF($B68&gt;gamesPerRound,"","Black "&amp;Pairings!E69)</f>
        <v/>
      </c>
      <c r="F68" s="84"/>
      <c r="G68" s="85" t="s">
        <v>204</v>
      </c>
      <c r="H68" s="81">
        <v>68</v>
      </c>
      <c r="I68" s="82" t="str">
        <f ca="1">IF($B68&gt;gamesPerRound,"","White "&amp;OFFSET(Pairings!$D$1,gamesPerRound+H68,0))</f>
        <v/>
      </c>
      <c r="J68" s="83" t="s">
        <v>206</v>
      </c>
      <c r="K68" s="82" t="str">
        <f ca="1">IF($B68&gt;gamesPerRound,"","Black "&amp;OFFSET(Pairings!$E$1,gamesPerRound+H68,0))</f>
        <v/>
      </c>
      <c r="L68" s="84"/>
      <c r="M68" s="80" t="s">
        <v>205</v>
      </c>
      <c r="N68" s="81">
        <v>68</v>
      </c>
      <c r="O68" s="82" t="str">
        <f ca="1">IF($B68&gt;gamesPerRound,"","White "&amp;OFFSET(Pairings!$D$1,2*gamesPerRound+N68,0))</f>
        <v/>
      </c>
      <c r="P68" s="83" t="s">
        <v>206</v>
      </c>
      <c r="Q68" s="82" t="str">
        <f ca="1">IF($B68&gt;gamesPerRound,"","Black "&amp;OFFSET(Pairings!$E$1,2*gamesPerRound+N68,0))</f>
        <v/>
      </c>
      <c r="R68" s="84"/>
    </row>
    <row r="69" spans="1:18" s="86" customFormat="1" ht="108.75" customHeight="1" x14ac:dyDescent="0.3">
      <c r="A69" s="80" t="s">
        <v>203</v>
      </c>
      <c r="B69" s="81">
        <v>69</v>
      </c>
      <c r="C69" s="82" t="str">
        <f>IF($B69&gt;gamesPerRound,"","White "&amp;Pairings!D70)</f>
        <v/>
      </c>
      <c r="D69" s="83" t="s">
        <v>206</v>
      </c>
      <c r="E69" s="82" t="str">
        <f>IF($B69&gt;gamesPerRound,"","Black "&amp;Pairings!E70)</f>
        <v/>
      </c>
      <c r="F69" s="84"/>
      <c r="G69" s="85" t="s">
        <v>204</v>
      </c>
      <c r="H69" s="81">
        <v>69</v>
      </c>
      <c r="I69" s="82" t="str">
        <f ca="1">IF($B69&gt;gamesPerRound,"","White "&amp;OFFSET(Pairings!$D$1,gamesPerRound+H69,0))</f>
        <v/>
      </c>
      <c r="J69" s="83" t="s">
        <v>206</v>
      </c>
      <c r="K69" s="82" t="str">
        <f ca="1">IF($B69&gt;gamesPerRound,"","Black "&amp;OFFSET(Pairings!$E$1,gamesPerRound+H69,0))</f>
        <v/>
      </c>
      <c r="L69" s="84"/>
      <c r="M69" s="80" t="s">
        <v>205</v>
      </c>
      <c r="N69" s="81">
        <v>69</v>
      </c>
      <c r="O69" s="82" t="str">
        <f ca="1">IF($B69&gt;gamesPerRound,"","White "&amp;OFFSET(Pairings!$D$1,2*gamesPerRound+N69,0))</f>
        <v/>
      </c>
      <c r="P69" s="83" t="s">
        <v>206</v>
      </c>
      <c r="Q69" s="82" t="str">
        <f ca="1">IF($B69&gt;gamesPerRound,"","Black "&amp;OFFSET(Pairings!$E$1,2*gamesPerRound+N69,0))</f>
        <v/>
      </c>
      <c r="R69" s="84"/>
    </row>
    <row r="70" spans="1:18" s="86" customFormat="1" ht="108.75" customHeight="1" x14ac:dyDescent="0.3">
      <c r="A70" s="80" t="s">
        <v>203</v>
      </c>
      <c r="B70" s="81">
        <v>70</v>
      </c>
      <c r="C70" s="82" t="str">
        <f>IF($B70&gt;gamesPerRound,"","White "&amp;Pairings!D71)</f>
        <v/>
      </c>
      <c r="D70" s="83" t="s">
        <v>206</v>
      </c>
      <c r="E70" s="82" t="str">
        <f>IF($B70&gt;gamesPerRound,"","Black "&amp;Pairings!E71)</f>
        <v/>
      </c>
      <c r="F70" s="84"/>
      <c r="G70" s="85" t="s">
        <v>204</v>
      </c>
      <c r="H70" s="81">
        <v>70</v>
      </c>
      <c r="I70" s="82" t="str">
        <f ca="1">IF($B70&gt;gamesPerRound,"","White "&amp;OFFSET(Pairings!$D$1,gamesPerRound+H70,0))</f>
        <v/>
      </c>
      <c r="J70" s="83" t="s">
        <v>206</v>
      </c>
      <c r="K70" s="82" t="str">
        <f ca="1">IF($B70&gt;gamesPerRound,"","Black "&amp;OFFSET(Pairings!$E$1,gamesPerRound+H70,0))</f>
        <v/>
      </c>
      <c r="L70" s="84"/>
      <c r="M70" s="80" t="s">
        <v>205</v>
      </c>
      <c r="N70" s="81">
        <v>70</v>
      </c>
      <c r="O70" s="82" t="str">
        <f ca="1">IF($B70&gt;gamesPerRound,"","White "&amp;OFFSET(Pairings!$D$1,2*gamesPerRound+N70,0))</f>
        <v/>
      </c>
      <c r="P70" s="83" t="s">
        <v>206</v>
      </c>
      <c r="Q70" s="82" t="str">
        <f ca="1">IF($B70&gt;gamesPerRound,"","Black "&amp;OFFSET(Pairings!$E$1,2*gamesPerRound+N70,0))</f>
        <v/>
      </c>
      <c r="R70" s="84"/>
    </row>
    <row r="71" spans="1:18" s="86" customFormat="1" ht="108.75" customHeight="1" x14ac:dyDescent="0.3">
      <c r="A71" s="80" t="s">
        <v>203</v>
      </c>
      <c r="B71" s="81">
        <v>71</v>
      </c>
      <c r="C71" s="82" t="str">
        <f>IF($B71&gt;gamesPerRound,"","White "&amp;Pairings!D72)</f>
        <v/>
      </c>
      <c r="D71" s="83" t="s">
        <v>206</v>
      </c>
      <c r="E71" s="82" t="str">
        <f>IF($B71&gt;gamesPerRound,"","Black "&amp;Pairings!E72)</f>
        <v/>
      </c>
      <c r="F71" s="84"/>
      <c r="G71" s="85" t="s">
        <v>204</v>
      </c>
      <c r="H71" s="81">
        <v>71</v>
      </c>
      <c r="I71" s="82" t="str">
        <f ca="1">IF($B71&gt;gamesPerRound,"","White "&amp;OFFSET(Pairings!$D$1,gamesPerRound+H71,0))</f>
        <v/>
      </c>
      <c r="J71" s="83" t="s">
        <v>206</v>
      </c>
      <c r="K71" s="82" t="str">
        <f ca="1">IF($B71&gt;gamesPerRound,"","Black "&amp;OFFSET(Pairings!$E$1,gamesPerRound+H71,0))</f>
        <v/>
      </c>
      <c r="L71" s="84"/>
      <c r="M71" s="80" t="s">
        <v>205</v>
      </c>
      <c r="N71" s="81">
        <v>71</v>
      </c>
      <c r="O71" s="82" t="str">
        <f ca="1">IF($B71&gt;gamesPerRound,"","White "&amp;OFFSET(Pairings!$D$1,2*gamesPerRound+N71,0))</f>
        <v/>
      </c>
      <c r="P71" s="83" t="s">
        <v>206</v>
      </c>
      <c r="Q71" s="82" t="str">
        <f ca="1">IF($B71&gt;gamesPerRound,"","Black "&amp;OFFSET(Pairings!$E$1,2*gamesPerRound+N71,0))</f>
        <v/>
      </c>
      <c r="R71" s="84"/>
    </row>
    <row r="72" spans="1:18" s="86" customFormat="1" ht="108.75" customHeight="1" x14ac:dyDescent="0.3">
      <c r="A72" s="80" t="s">
        <v>203</v>
      </c>
      <c r="B72" s="81">
        <v>72</v>
      </c>
      <c r="C72" s="82" t="str">
        <f>IF($B72&gt;gamesPerRound,"","White "&amp;Pairings!D73)</f>
        <v/>
      </c>
      <c r="D72" s="83" t="s">
        <v>206</v>
      </c>
      <c r="E72" s="82" t="str">
        <f>IF($B72&gt;gamesPerRound,"","Black "&amp;Pairings!E73)</f>
        <v/>
      </c>
      <c r="F72" s="84"/>
      <c r="G72" s="85" t="s">
        <v>204</v>
      </c>
      <c r="H72" s="81">
        <v>72</v>
      </c>
      <c r="I72" s="82" t="str">
        <f ca="1">IF($B72&gt;gamesPerRound,"","White "&amp;OFFSET(Pairings!$D$1,gamesPerRound+H72,0))</f>
        <v/>
      </c>
      <c r="J72" s="83" t="s">
        <v>206</v>
      </c>
      <c r="K72" s="82" t="str">
        <f ca="1">IF($B72&gt;gamesPerRound,"","Black "&amp;OFFSET(Pairings!$E$1,gamesPerRound+H72,0))</f>
        <v/>
      </c>
      <c r="L72" s="84"/>
      <c r="M72" s="80" t="s">
        <v>205</v>
      </c>
      <c r="N72" s="81">
        <v>72</v>
      </c>
      <c r="O72" s="82" t="str">
        <f ca="1">IF($B72&gt;gamesPerRound,"","White "&amp;OFFSET(Pairings!$D$1,2*gamesPerRound+N72,0))</f>
        <v/>
      </c>
      <c r="P72" s="83" t="s">
        <v>206</v>
      </c>
      <c r="Q72" s="82" t="str">
        <f ca="1">IF($B72&gt;gamesPerRound,"","Black "&amp;OFFSET(Pairings!$E$1,2*gamesPerRound+N72,0))</f>
        <v/>
      </c>
      <c r="R72" s="84"/>
    </row>
    <row r="73" spans="1:18" s="86" customFormat="1" ht="108.75" customHeight="1" x14ac:dyDescent="0.3">
      <c r="A73" s="80" t="s">
        <v>203</v>
      </c>
      <c r="B73" s="81">
        <v>73</v>
      </c>
      <c r="C73" s="82" t="str">
        <f>IF($B73&gt;gamesPerRound,"","White "&amp;Pairings!D74)</f>
        <v/>
      </c>
      <c r="D73" s="83" t="s">
        <v>206</v>
      </c>
      <c r="E73" s="82" t="str">
        <f>IF($B73&gt;gamesPerRound,"","Black "&amp;Pairings!E74)</f>
        <v/>
      </c>
      <c r="F73" s="84"/>
      <c r="G73" s="85" t="s">
        <v>204</v>
      </c>
      <c r="H73" s="81">
        <v>73</v>
      </c>
      <c r="I73" s="82" t="str">
        <f ca="1">IF($B73&gt;gamesPerRound,"","White "&amp;OFFSET(Pairings!$D$1,gamesPerRound+H73,0))</f>
        <v/>
      </c>
      <c r="J73" s="83" t="s">
        <v>206</v>
      </c>
      <c r="K73" s="82" t="str">
        <f ca="1">IF($B73&gt;gamesPerRound,"","Black "&amp;OFFSET(Pairings!$E$1,gamesPerRound+H73,0))</f>
        <v/>
      </c>
      <c r="L73" s="84"/>
      <c r="M73" s="80" t="s">
        <v>205</v>
      </c>
      <c r="N73" s="81">
        <v>73</v>
      </c>
      <c r="O73" s="82" t="str">
        <f ca="1">IF($B73&gt;gamesPerRound,"","White "&amp;OFFSET(Pairings!$D$1,2*gamesPerRound+N73,0))</f>
        <v/>
      </c>
      <c r="P73" s="83" t="s">
        <v>206</v>
      </c>
      <c r="Q73" s="82" t="str">
        <f ca="1">IF($B73&gt;gamesPerRound,"","Black "&amp;OFFSET(Pairings!$E$1,2*gamesPerRound+N73,0))</f>
        <v/>
      </c>
      <c r="R73" s="84"/>
    </row>
    <row r="74" spans="1:18" s="86" customFormat="1" ht="108.75" customHeight="1" x14ac:dyDescent="0.3">
      <c r="A74" s="80" t="s">
        <v>203</v>
      </c>
      <c r="B74" s="81">
        <v>74</v>
      </c>
      <c r="C74" s="82" t="str">
        <f>IF($B74&gt;gamesPerRound,"","White "&amp;Pairings!D75)</f>
        <v/>
      </c>
      <c r="D74" s="83" t="s">
        <v>206</v>
      </c>
      <c r="E74" s="82" t="str">
        <f>IF($B74&gt;gamesPerRound,"","Black "&amp;Pairings!E75)</f>
        <v/>
      </c>
      <c r="F74" s="84"/>
      <c r="G74" s="85" t="s">
        <v>204</v>
      </c>
      <c r="H74" s="81">
        <v>74</v>
      </c>
      <c r="I74" s="82" t="str">
        <f ca="1">IF($B74&gt;gamesPerRound,"","White "&amp;OFFSET(Pairings!$D$1,gamesPerRound+H74,0))</f>
        <v/>
      </c>
      <c r="J74" s="83" t="s">
        <v>206</v>
      </c>
      <c r="K74" s="82" t="str">
        <f ca="1">IF($B74&gt;gamesPerRound,"","Black "&amp;OFFSET(Pairings!$E$1,gamesPerRound+H74,0))</f>
        <v/>
      </c>
      <c r="L74" s="84"/>
      <c r="M74" s="80" t="s">
        <v>205</v>
      </c>
      <c r="N74" s="81">
        <v>74</v>
      </c>
      <c r="O74" s="82" t="str">
        <f ca="1">IF($B74&gt;gamesPerRound,"","White "&amp;OFFSET(Pairings!$D$1,2*gamesPerRound+N74,0))</f>
        <v/>
      </c>
      <c r="P74" s="83" t="s">
        <v>206</v>
      </c>
      <c r="Q74" s="82" t="str">
        <f ca="1">IF($B74&gt;gamesPerRound,"","Black "&amp;OFFSET(Pairings!$E$1,2*gamesPerRound+N74,0))</f>
        <v/>
      </c>
      <c r="R74" s="84"/>
    </row>
    <row r="75" spans="1:18" s="86" customFormat="1" ht="108.75" customHeight="1" x14ac:dyDescent="0.3">
      <c r="A75" s="80" t="s">
        <v>203</v>
      </c>
      <c r="B75" s="81">
        <v>75</v>
      </c>
      <c r="C75" s="82" t="str">
        <f>IF($B75&gt;gamesPerRound,"","White "&amp;Pairings!D76)</f>
        <v/>
      </c>
      <c r="D75" s="83" t="s">
        <v>206</v>
      </c>
      <c r="E75" s="82" t="str">
        <f>IF($B75&gt;gamesPerRound,"","Black "&amp;Pairings!E76)</f>
        <v/>
      </c>
      <c r="F75" s="84"/>
      <c r="G75" s="85" t="s">
        <v>204</v>
      </c>
      <c r="H75" s="81">
        <v>75</v>
      </c>
      <c r="I75" s="82" t="str">
        <f ca="1">IF($B75&gt;gamesPerRound,"","White "&amp;OFFSET(Pairings!$D$1,gamesPerRound+H75,0))</f>
        <v/>
      </c>
      <c r="J75" s="83" t="s">
        <v>206</v>
      </c>
      <c r="K75" s="82" t="str">
        <f ca="1">IF($B75&gt;gamesPerRound,"","Black "&amp;OFFSET(Pairings!$E$1,gamesPerRound+H75,0))</f>
        <v/>
      </c>
      <c r="L75" s="84"/>
      <c r="M75" s="80" t="s">
        <v>205</v>
      </c>
      <c r="N75" s="81">
        <v>75</v>
      </c>
      <c r="O75" s="82" t="str">
        <f ca="1">IF($B75&gt;gamesPerRound,"","White "&amp;OFFSET(Pairings!$D$1,2*gamesPerRound+N75,0))</f>
        <v/>
      </c>
      <c r="P75" s="83" t="s">
        <v>206</v>
      </c>
      <c r="Q75" s="82" t="str">
        <f ca="1">IF($B75&gt;gamesPerRound,"","Black "&amp;OFFSET(Pairings!$E$1,2*gamesPerRound+N75,0))</f>
        <v/>
      </c>
      <c r="R75" s="84"/>
    </row>
    <row r="76" spans="1:18" s="86" customFormat="1" ht="108.75" customHeight="1" x14ac:dyDescent="0.3">
      <c r="A76" s="80" t="s">
        <v>203</v>
      </c>
      <c r="B76" s="81">
        <v>76</v>
      </c>
      <c r="C76" s="82" t="str">
        <f>IF($B76&gt;gamesPerRound,"","White "&amp;Pairings!D77)</f>
        <v/>
      </c>
      <c r="D76" s="83" t="s">
        <v>206</v>
      </c>
      <c r="E76" s="82" t="str">
        <f>IF($B76&gt;gamesPerRound,"","Black "&amp;Pairings!E77)</f>
        <v/>
      </c>
      <c r="F76" s="84"/>
      <c r="G76" s="85" t="s">
        <v>204</v>
      </c>
      <c r="H76" s="81">
        <v>76</v>
      </c>
      <c r="I76" s="82" t="str">
        <f ca="1">IF($B76&gt;gamesPerRound,"","White "&amp;OFFSET(Pairings!$D$1,gamesPerRound+H76,0))</f>
        <v/>
      </c>
      <c r="J76" s="83" t="s">
        <v>206</v>
      </c>
      <c r="K76" s="82" t="str">
        <f ca="1">IF($B76&gt;gamesPerRound,"","Black "&amp;OFFSET(Pairings!$E$1,gamesPerRound+H76,0))</f>
        <v/>
      </c>
      <c r="L76" s="84"/>
      <c r="M76" s="80" t="s">
        <v>205</v>
      </c>
      <c r="N76" s="81">
        <v>76</v>
      </c>
      <c r="O76" s="82" t="str">
        <f ca="1">IF($B76&gt;gamesPerRound,"","White "&amp;OFFSET(Pairings!$D$1,2*gamesPerRound+N76,0))</f>
        <v/>
      </c>
      <c r="P76" s="83" t="s">
        <v>206</v>
      </c>
      <c r="Q76" s="82" t="str">
        <f ca="1">IF($B76&gt;gamesPerRound,"","Black "&amp;OFFSET(Pairings!$E$1,2*gamesPerRound+N76,0))</f>
        <v/>
      </c>
      <c r="R76" s="84"/>
    </row>
    <row r="77" spans="1:18" s="86" customFormat="1" ht="108.75" customHeight="1" x14ac:dyDescent="0.3">
      <c r="A77" s="80" t="s">
        <v>203</v>
      </c>
      <c r="B77" s="81">
        <v>77</v>
      </c>
      <c r="C77" s="82" t="str">
        <f>IF($B77&gt;gamesPerRound,"","White "&amp;Pairings!D78)</f>
        <v/>
      </c>
      <c r="D77" s="83" t="s">
        <v>206</v>
      </c>
      <c r="E77" s="82" t="str">
        <f>IF($B77&gt;gamesPerRound,"","Black "&amp;Pairings!E78)</f>
        <v/>
      </c>
      <c r="F77" s="84"/>
      <c r="G77" s="85" t="s">
        <v>204</v>
      </c>
      <c r="H77" s="81">
        <v>77</v>
      </c>
      <c r="I77" s="82" t="str">
        <f ca="1">IF($B77&gt;gamesPerRound,"","White "&amp;OFFSET(Pairings!$D$1,gamesPerRound+H77,0))</f>
        <v/>
      </c>
      <c r="J77" s="83" t="s">
        <v>206</v>
      </c>
      <c r="K77" s="82" t="str">
        <f ca="1">IF($B77&gt;gamesPerRound,"","Black "&amp;OFFSET(Pairings!$E$1,gamesPerRound+H77,0))</f>
        <v/>
      </c>
      <c r="L77" s="84"/>
      <c r="M77" s="80" t="s">
        <v>205</v>
      </c>
      <c r="N77" s="81">
        <v>77</v>
      </c>
      <c r="O77" s="82" t="str">
        <f ca="1">IF($B77&gt;gamesPerRound,"","White "&amp;OFFSET(Pairings!$D$1,2*gamesPerRound+N77,0))</f>
        <v/>
      </c>
      <c r="P77" s="83" t="s">
        <v>206</v>
      </c>
      <c r="Q77" s="82" t="str">
        <f ca="1">IF($B77&gt;gamesPerRound,"","Black "&amp;OFFSET(Pairings!$E$1,2*gamesPerRound+N77,0))</f>
        <v/>
      </c>
      <c r="R77" s="84"/>
    </row>
    <row r="78" spans="1:18" s="86" customFormat="1" ht="108.75" customHeight="1" x14ac:dyDescent="0.3">
      <c r="A78" s="80" t="s">
        <v>203</v>
      </c>
      <c r="B78" s="81">
        <v>78</v>
      </c>
      <c r="C78" s="82" t="str">
        <f>IF($B78&gt;gamesPerRound,"","White "&amp;Pairings!D79)</f>
        <v/>
      </c>
      <c r="D78" s="83" t="s">
        <v>206</v>
      </c>
      <c r="E78" s="82" t="str">
        <f>IF($B78&gt;gamesPerRound,"","Black "&amp;Pairings!E79)</f>
        <v/>
      </c>
      <c r="F78" s="84"/>
      <c r="G78" s="85" t="s">
        <v>204</v>
      </c>
      <c r="H78" s="81">
        <v>78</v>
      </c>
      <c r="I78" s="82" t="str">
        <f ca="1">IF($B78&gt;gamesPerRound,"","White "&amp;OFFSET(Pairings!$D$1,gamesPerRound+H78,0))</f>
        <v/>
      </c>
      <c r="J78" s="83" t="s">
        <v>206</v>
      </c>
      <c r="K78" s="82" t="str">
        <f ca="1">IF($B78&gt;gamesPerRound,"","Black "&amp;OFFSET(Pairings!$E$1,gamesPerRound+H78,0))</f>
        <v/>
      </c>
      <c r="L78" s="84"/>
      <c r="M78" s="80" t="s">
        <v>205</v>
      </c>
      <c r="N78" s="81">
        <v>78</v>
      </c>
      <c r="O78" s="82" t="str">
        <f ca="1">IF($B78&gt;gamesPerRound,"","White "&amp;OFFSET(Pairings!$D$1,2*gamesPerRound+N78,0))</f>
        <v/>
      </c>
      <c r="P78" s="83" t="s">
        <v>206</v>
      </c>
      <c r="Q78" s="82" t="str">
        <f ca="1">IF($B78&gt;gamesPerRound,"","Black "&amp;OFFSET(Pairings!$E$1,2*gamesPerRound+N78,0))</f>
        <v/>
      </c>
      <c r="R78" s="84"/>
    </row>
    <row r="79" spans="1:18" s="86" customFormat="1" ht="108.75" customHeight="1" x14ac:dyDescent="0.3">
      <c r="A79" s="80" t="s">
        <v>203</v>
      </c>
      <c r="B79" s="81">
        <v>79</v>
      </c>
      <c r="C79" s="82" t="str">
        <f>IF($B79&gt;gamesPerRound,"","White "&amp;Pairings!D80)</f>
        <v/>
      </c>
      <c r="D79" s="83" t="s">
        <v>206</v>
      </c>
      <c r="E79" s="82" t="str">
        <f>IF($B79&gt;gamesPerRound,"","Black "&amp;Pairings!E80)</f>
        <v/>
      </c>
      <c r="F79" s="84"/>
      <c r="G79" s="85" t="s">
        <v>204</v>
      </c>
      <c r="H79" s="81">
        <v>79</v>
      </c>
      <c r="I79" s="82" t="str">
        <f ca="1">IF($B79&gt;gamesPerRound,"","White "&amp;OFFSET(Pairings!$D$1,gamesPerRound+H79,0))</f>
        <v/>
      </c>
      <c r="J79" s="83" t="s">
        <v>206</v>
      </c>
      <c r="K79" s="82" t="str">
        <f ca="1">IF($B79&gt;gamesPerRound,"","Black "&amp;OFFSET(Pairings!$E$1,gamesPerRound+H79,0))</f>
        <v/>
      </c>
      <c r="L79" s="84"/>
      <c r="M79" s="80" t="s">
        <v>205</v>
      </c>
      <c r="N79" s="81">
        <v>79</v>
      </c>
      <c r="O79" s="82" t="str">
        <f ca="1">IF($B79&gt;gamesPerRound,"","White "&amp;OFFSET(Pairings!$D$1,2*gamesPerRound+N79,0))</f>
        <v/>
      </c>
      <c r="P79" s="83" t="s">
        <v>206</v>
      </c>
      <c r="Q79" s="82" t="str">
        <f ca="1">IF($B79&gt;gamesPerRound,"","Black "&amp;OFFSET(Pairings!$E$1,2*gamesPerRound+N79,0))</f>
        <v/>
      </c>
      <c r="R79" s="84"/>
    </row>
    <row r="80" spans="1:18" s="86" customFormat="1" ht="108.75" customHeight="1" x14ac:dyDescent="0.3">
      <c r="A80" s="80" t="s">
        <v>203</v>
      </c>
      <c r="B80" s="81">
        <v>80</v>
      </c>
      <c r="C80" s="82" t="str">
        <f>IF($B80&gt;gamesPerRound,"","White "&amp;Pairings!D81)</f>
        <v/>
      </c>
      <c r="D80" s="83" t="s">
        <v>206</v>
      </c>
      <c r="E80" s="82" t="str">
        <f>IF($B80&gt;gamesPerRound,"","Black "&amp;Pairings!E81)</f>
        <v/>
      </c>
      <c r="F80" s="84"/>
      <c r="G80" s="85" t="s">
        <v>204</v>
      </c>
      <c r="H80" s="81">
        <v>80</v>
      </c>
      <c r="I80" s="82" t="str">
        <f ca="1">IF($B80&gt;gamesPerRound,"","White "&amp;OFFSET(Pairings!$D$1,gamesPerRound+H80,0))</f>
        <v/>
      </c>
      <c r="J80" s="83" t="s">
        <v>206</v>
      </c>
      <c r="K80" s="82" t="str">
        <f ca="1">IF($B80&gt;gamesPerRound,"","Black "&amp;OFFSET(Pairings!$E$1,gamesPerRound+H80,0))</f>
        <v/>
      </c>
      <c r="L80" s="84"/>
      <c r="M80" s="80" t="s">
        <v>205</v>
      </c>
      <c r="N80" s="81">
        <v>80</v>
      </c>
      <c r="O80" s="82" t="str">
        <f ca="1">IF($B80&gt;gamesPerRound,"","White "&amp;OFFSET(Pairings!$D$1,2*gamesPerRound+N80,0))</f>
        <v/>
      </c>
      <c r="P80" s="83" t="s">
        <v>206</v>
      </c>
      <c r="Q80" s="82" t="str">
        <f ca="1">IF($B80&gt;gamesPerRound,"","Black "&amp;OFFSET(Pairings!$E$1,2*gamesPerRound+N80,0))</f>
        <v/>
      </c>
      <c r="R80" s="84"/>
    </row>
    <row r="81" spans="1:18" s="86" customFormat="1" ht="108.75" customHeight="1" x14ac:dyDescent="0.3">
      <c r="A81" s="80" t="s">
        <v>203</v>
      </c>
      <c r="B81" s="81">
        <v>81</v>
      </c>
      <c r="C81" s="82" t="str">
        <f>IF($B81&gt;gamesPerRound,"","White "&amp;Pairings!D82)</f>
        <v/>
      </c>
      <c r="D81" s="83" t="s">
        <v>206</v>
      </c>
      <c r="E81" s="82" t="str">
        <f>IF($B81&gt;gamesPerRound,"","Black "&amp;Pairings!E82)</f>
        <v/>
      </c>
      <c r="F81" s="84"/>
      <c r="G81" s="85" t="s">
        <v>204</v>
      </c>
      <c r="H81" s="81">
        <v>81</v>
      </c>
      <c r="I81" s="82" t="str">
        <f ca="1">IF($B81&gt;gamesPerRound,"","White "&amp;OFFSET(Pairings!$D$1,gamesPerRound+H81,0))</f>
        <v/>
      </c>
      <c r="J81" s="83" t="s">
        <v>206</v>
      </c>
      <c r="K81" s="82" t="str">
        <f ca="1">IF($B81&gt;gamesPerRound,"","Black "&amp;OFFSET(Pairings!$E$1,gamesPerRound+H81,0))</f>
        <v/>
      </c>
      <c r="L81" s="84"/>
      <c r="M81" s="80" t="s">
        <v>205</v>
      </c>
      <c r="N81" s="81">
        <v>81</v>
      </c>
      <c r="O81" s="82" t="str">
        <f ca="1">IF($B81&gt;gamesPerRound,"","White "&amp;OFFSET(Pairings!$D$1,2*gamesPerRound+N81,0))</f>
        <v/>
      </c>
      <c r="P81" s="83" t="s">
        <v>206</v>
      </c>
      <c r="Q81" s="82" t="str">
        <f ca="1">IF($B81&gt;gamesPerRound,"","Black "&amp;OFFSET(Pairings!$E$1,2*gamesPerRound+N81,0))</f>
        <v/>
      </c>
      <c r="R81" s="84"/>
    </row>
    <row r="82" spans="1:18" s="86" customFormat="1" ht="108.75" customHeight="1" x14ac:dyDescent="0.3">
      <c r="A82" s="80" t="s">
        <v>203</v>
      </c>
      <c r="B82" s="81">
        <v>82</v>
      </c>
      <c r="C82" s="82" t="str">
        <f>IF($B82&gt;gamesPerRound,"","White "&amp;Pairings!D83)</f>
        <v/>
      </c>
      <c r="D82" s="83" t="s">
        <v>206</v>
      </c>
      <c r="E82" s="82" t="str">
        <f>IF($B82&gt;gamesPerRound,"","Black "&amp;Pairings!E83)</f>
        <v/>
      </c>
      <c r="F82" s="84"/>
      <c r="G82" s="85" t="s">
        <v>204</v>
      </c>
      <c r="H82" s="81">
        <v>82</v>
      </c>
      <c r="I82" s="82" t="str">
        <f ca="1">IF($B82&gt;gamesPerRound,"","White "&amp;OFFSET(Pairings!$D$1,gamesPerRound+H82,0))</f>
        <v/>
      </c>
      <c r="J82" s="83" t="s">
        <v>206</v>
      </c>
      <c r="K82" s="82" t="str">
        <f ca="1">IF($B82&gt;gamesPerRound,"","Black "&amp;OFFSET(Pairings!$E$1,gamesPerRound+H82,0))</f>
        <v/>
      </c>
      <c r="L82" s="84"/>
      <c r="M82" s="80" t="s">
        <v>205</v>
      </c>
      <c r="N82" s="81">
        <v>82</v>
      </c>
      <c r="O82" s="82" t="str">
        <f ca="1">IF($B82&gt;gamesPerRound,"","White "&amp;OFFSET(Pairings!$D$1,2*gamesPerRound+N82,0))</f>
        <v/>
      </c>
      <c r="P82" s="83" t="s">
        <v>206</v>
      </c>
      <c r="Q82" s="82" t="str">
        <f ca="1">IF($B82&gt;gamesPerRound,"","Black "&amp;OFFSET(Pairings!$E$1,2*gamesPerRound+N82,0))</f>
        <v/>
      </c>
      <c r="R82" s="84"/>
    </row>
    <row r="83" spans="1:18" s="86" customFormat="1" ht="108.75" customHeight="1" x14ac:dyDescent="0.3">
      <c r="A83" s="80" t="s">
        <v>203</v>
      </c>
      <c r="B83" s="81">
        <v>83</v>
      </c>
      <c r="C83" s="82" t="str">
        <f>IF($B83&gt;gamesPerRound,"","White "&amp;Pairings!D84)</f>
        <v/>
      </c>
      <c r="D83" s="83" t="s">
        <v>206</v>
      </c>
      <c r="E83" s="82" t="str">
        <f>IF($B83&gt;gamesPerRound,"","Black "&amp;Pairings!E84)</f>
        <v/>
      </c>
      <c r="F83" s="84"/>
      <c r="G83" s="85" t="s">
        <v>204</v>
      </c>
      <c r="H83" s="81">
        <v>83</v>
      </c>
      <c r="I83" s="82" t="str">
        <f ca="1">IF($B83&gt;gamesPerRound,"","White "&amp;OFFSET(Pairings!$D$1,gamesPerRound+H83,0))</f>
        <v/>
      </c>
      <c r="J83" s="83" t="s">
        <v>206</v>
      </c>
      <c r="K83" s="82" t="str">
        <f ca="1">IF($B83&gt;gamesPerRound,"","Black "&amp;OFFSET(Pairings!$E$1,gamesPerRound+H83,0))</f>
        <v/>
      </c>
      <c r="L83" s="84"/>
      <c r="M83" s="80" t="s">
        <v>205</v>
      </c>
      <c r="N83" s="81">
        <v>83</v>
      </c>
      <c r="O83" s="82" t="str">
        <f ca="1">IF($B83&gt;gamesPerRound,"","White "&amp;OFFSET(Pairings!$D$1,2*gamesPerRound+N83,0))</f>
        <v/>
      </c>
      <c r="P83" s="83" t="s">
        <v>206</v>
      </c>
      <c r="Q83" s="82" t="str">
        <f ca="1">IF($B83&gt;gamesPerRound,"","Black "&amp;OFFSET(Pairings!$E$1,2*gamesPerRound+N83,0))</f>
        <v/>
      </c>
      <c r="R83" s="84"/>
    </row>
    <row r="84" spans="1:18" s="86" customFormat="1" ht="108.75" customHeight="1" x14ac:dyDescent="0.3">
      <c r="A84" s="80" t="s">
        <v>203</v>
      </c>
      <c r="B84" s="81">
        <v>84</v>
      </c>
      <c r="C84" s="82" t="str">
        <f>IF($B84&gt;gamesPerRound,"","White "&amp;Pairings!D85)</f>
        <v/>
      </c>
      <c r="D84" s="83" t="s">
        <v>206</v>
      </c>
      <c r="E84" s="82" t="str">
        <f>IF($B84&gt;gamesPerRound,"","Black "&amp;Pairings!E85)</f>
        <v/>
      </c>
      <c r="F84" s="84"/>
      <c r="G84" s="85" t="s">
        <v>204</v>
      </c>
      <c r="H84" s="81">
        <v>84</v>
      </c>
      <c r="I84" s="82" t="str">
        <f ca="1">IF($B84&gt;gamesPerRound,"","White "&amp;OFFSET(Pairings!$D$1,gamesPerRound+H84,0))</f>
        <v/>
      </c>
      <c r="J84" s="83" t="s">
        <v>206</v>
      </c>
      <c r="K84" s="82" t="str">
        <f ca="1">IF($B84&gt;gamesPerRound,"","Black "&amp;OFFSET(Pairings!$E$1,gamesPerRound+H84,0))</f>
        <v/>
      </c>
      <c r="L84" s="84"/>
      <c r="M84" s="80" t="s">
        <v>205</v>
      </c>
      <c r="N84" s="81">
        <v>84</v>
      </c>
      <c r="O84" s="82" t="str">
        <f ca="1">IF($B84&gt;gamesPerRound,"","White "&amp;OFFSET(Pairings!$D$1,2*gamesPerRound+N84,0))</f>
        <v/>
      </c>
      <c r="P84" s="83" t="s">
        <v>206</v>
      </c>
      <c r="Q84" s="82" t="str">
        <f ca="1">IF($B84&gt;gamesPerRound,"","Black "&amp;OFFSET(Pairings!$E$1,2*gamesPerRound+N84,0))</f>
        <v/>
      </c>
      <c r="R84" s="84"/>
    </row>
    <row r="85" spans="1:18" s="86" customFormat="1" ht="108.75" customHeight="1" x14ac:dyDescent="0.3">
      <c r="A85" s="80" t="s">
        <v>203</v>
      </c>
      <c r="B85" s="81">
        <v>85</v>
      </c>
      <c r="C85" s="82" t="str">
        <f>IF($B85&gt;gamesPerRound,"","White "&amp;Pairings!D86)</f>
        <v/>
      </c>
      <c r="D85" s="83" t="s">
        <v>206</v>
      </c>
      <c r="E85" s="82" t="str">
        <f>IF($B85&gt;gamesPerRound,"","Black "&amp;Pairings!E86)</f>
        <v/>
      </c>
      <c r="F85" s="84"/>
      <c r="G85" s="85" t="s">
        <v>204</v>
      </c>
      <c r="H85" s="81">
        <v>85</v>
      </c>
      <c r="I85" s="82" t="str">
        <f ca="1">IF($B85&gt;gamesPerRound,"","White "&amp;OFFSET(Pairings!$D$1,gamesPerRound+H85,0))</f>
        <v/>
      </c>
      <c r="J85" s="83" t="s">
        <v>206</v>
      </c>
      <c r="K85" s="82" t="str">
        <f ca="1">IF($B85&gt;gamesPerRound,"","Black "&amp;OFFSET(Pairings!$E$1,gamesPerRound+H85,0))</f>
        <v/>
      </c>
      <c r="L85" s="84"/>
      <c r="M85" s="80" t="s">
        <v>205</v>
      </c>
      <c r="N85" s="81">
        <v>85</v>
      </c>
      <c r="O85" s="82" t="str">
        <f ca="1">IF($B85&gt;gamesPerRound,"","White "&amp;OFFSET(Pairings!$D$1,2*gamesPerRound+N85,0))</f>
        <v/>
      </c>
      <c r="P85" s="83" t="s">
        <v>206</v>
      </c>
      <c r="Q85" s="82" t="str">
        <f ca="1">IF($B85&gt;gamesPerRound,"","Black "&amp;OFFSET(Pairings!$E$1,2*gamesPerRound+N85,0))</f>
        <v/>
      </c>
      <c r="R85" s="84"/>
    </row>
    <row r="86" spans="1:18" s="86" customFormat="1" ht="108.75" customHeight="1" x14ac:dyDescent="0.3">
      <c r="A86" s="80" t="s">
        <v>203</v>
      </c>
      <c r="B86" s="81">
        <v>86</v>
      </c>
      <c r="C86" s="82" t="str">
        <f>IF($B86&gt;gamesPerRound,"","White "&amp;Pairings!D87)</f>
        <v/>
      </c>
      <c r="D86" s="83" t="s">
        <v>206</v>
      </c>
      <c r="E86" s="82" t="str">
        <f>IF($B86&gt;gamesPerRound,"","Black "&amp;Pairings!E87)</f>
        <v/>
      </c>
      <c r="F86" s="84"/>
      <c r="G86" s="85" t="s">
        <v>204</v>
      </c>
      <c r="H86" s="81">
        <v>86</v>
      </c>
      <c r="I86" s="82" t="str">
        <f ca="1">IF($B86&gt;gamesPerRound,"","White "&amp;OFFSET(Pairings!$D$1,gamesPerRound+H86,0))</f>
        <v/>
      </c>
      <c r="J86" s="83" t="s">
        <v>206</v>
      </c>
      <c r="K86" s="82" t="str">
        <f ca="1">IF($B86&gt;gamesPerRound,"","Black "&amp;OFFSET(Pairings!$E$1,gamesPerRound+H86,0))</f>
        <v/>
      </c>
      <c r="L86" s="84"/>
      <c r="M86" s="80" t="s">
        <v>205</v>
      </c>
      <c r="N86" s="81">
        <v>86</v>
      </c>
      <c r="O86" s="82" t="str">
        <f ca="1">IF($B86&gt;gamesPerRound,"","White "&amp;OFFSET(Pairings!$D$1,2*gamesPerRound+N86,0))</f>
        <v/>
      </c>
      <c r="P86" s="83" t="s">
        <v>206</v>
      </c>
      <c r="Q86" s="82" t="str">
        <f ca="1">IF($B86&gt;gamesPerRound,"","Black "&amp;OFFSET(Pairings!$E$1,2*gamesPerRound+N86,0))</f>
        <v/>
      </c>
      <c r="R86" s="84"/>
    </row>
    <row r="87" spans="1:18" s="86" customFormat="1" ht="108.75" customHeight="1" x14ac:dyDescent="0.3">
      <c r="A87" s="80" t="s">
        <v>203</v>
      </c>
      <c r="B87" s="81">
        <v>87</v>
      </c>
      <c r="C87" s="82" t="str">
        <f>IF($B87&gt;gamesPerRound,"","White "&amp;Pairings!D88)</f>
        <v/>
      </c>
      <c r="D87" s="83" t="s">
        <v>206</v>
      </c>
      <c r="E87" s="82" t="str">
        <f>IF($B87&gt;gamesPerRound,"","Black "&amp;Pairings!E88)</f>
        <v/>
      </c>
      <c r="F87" s="84"/>
      <c r="G87" s="85" t="s">
        <v>204</v>
      </c>
      <c r="H87" s="81">
        <v>87</v>
      </c>
      <c r="I87" s="82" t="str">
        <f ca="1">IF($B87&gt;gamesPerRound,"","White "&amp;OFFSET(Pairings!$D$1,gamesPerRound+H87,0))</f>
        <v/>
      </c>
      <c r="J87" s="83" t="s">
        <v>206</v>
      </c>
      <c r="K87" s="82" t="str">
        <f ca="1">IF($B87&gt;gamesPerRound,"","Black "&amp;OFFSET(Pairings!$E$1,gamesPerRound+H87,0))</f>
        <v/>
      </c>
      <c r="L87" s="84"/>
      <c r="M87" s="80" t="s">
        <v>205</v>
      </c>
      <c r="N87" s="81">
        <v>87</v>
      </c>
      <c r="O87" s="82" t="str">
        <f ca="1">IF($B87&gt;gamesPerRound,"","White "&amp;OFFSET(Pairings!$D$1,2*gamesPerRound+N87,0))</f>
        <v/>
      </c>
      <c r="P87" s="83" t="s">
        <v>206</v>
      </c>
      <c r="Q87" s="82" t="str">
        <f ca="1">IF($B87&gt;gamesPerRound,"","Black "&amp;OFFSET(Pairings!$E$1,2*gamesPerRound+N87,0))</f>
        <v/>
      </c>
      <c r="R87" s="84"/>
    </row>
    <row r="88" spans="1:18" s="86" customFormat="1" ht="108.75" customHeight="1" x14ac:dyDescent="0.3">
      <c r="A88" s="80" t="s">
        <v>203</v>
      </c>
      <c r="B88" s="81">
        <v>88</v>
      </c>
      <c r="C88" s="82" t="str">
        <f>IF($B88&gt;gamesPerRound,"","White "&amp;Pairings!D89)</f>
        <v/>
      </c>
      <c r="D88" s="83" t="s">
        <v>206</v>
      </c>
      <c r="E88" s="82" t="str">
        <f>IF($B88&gt;gamesPerRound,"","Black "&amp;Pairings!E89)</f>
        <v/>
      </c>
      <c r="F88" s="84"/>
      <c r="G88" s="85" t="s">
        <v>204</v>
      </c>
      <c r="H88" s="81">
        <v>88</v>
      </c>
      <c r="I88" s="82" t="str">
        <f ca="1">IF($B88&gt;gamesPerRound,"","White "&amp;OFFSET(Pairings!$D$1,gamesPerRound+H88,0))</f>
        <v/>
      </c>
      <c r="J88" s="83" t="s">
        <v>206</v>
      </c>
      <c r="K88" s="82" t="str">
        <f ca="1">IF($B88&gt;gamesPerRound,"","Black "&amp;OFFSET(Pairings!$E$1,gamesPerRound+H88,0))</f>
        <v/>
      </c>
      <c r="L88" s="84"/>
      <c r="M88" s="80" t="s">
        <v>205</v>
      </c>
      <c r="N88" s="81">
        <v>88</v>
      </c>
      <c r="O88" s="82" t="str">
        <f ca="1">IF($B88&gt;gamesPerRound,"","White "&amp;OFFSET(Pairings!$D$1,2*gamesPerRound+N88,0))</f>
        <v/>
      </c>
      <c r="P88" s="83" t="s">
        <v>206</v>
      </c>
      <c r="Q88" s="82" t="str">
        <f ca="1">IF($B88&gt;gamesPerRound,"","Black "&amp;OFFSET(Pairings!$E$1,2*gamesPerRound+N88,0))</f>
        <v/>
      </c>
      <c r="R88" s="84"/>
    </row>
    <row r="89" spans="1:18" s="86" customFormat="1" ht="108.75" customHeight="1" x14ac:dyDescent="0.3">
      <c r="A89" s="80" t="s">
        <v>203</v>
      </c>
      <c r="B89" s="81">
        <v>89</v>
      </c>
      <c r="C89" s="82" t="str">
        <f>IF($B89&gt;gamesPerRound,"","White "&amp;Pairings!D90)</f>
        <v/>
      </c>
      <c r="D89" s="83" t="s">
        <v>206</v>
      </c>
      <c r="E89" s="82" t="str">
        <f>IF($B89&gt;gamesPerRound,"","Black "&amp;Pairings!E90)</f>
        <v/>
      </c>
      <c r="F89" s="84"/>
      <c r="G89" s="85" t="s">
        <v>204</v>
      </c>
      <c r="H89" s="81">
        <v>89</v>
      </c>
      <c r="I89" s="82" t="str">
        <f ca="1">IF($B89&gt;gamesPerRound,"","White "&amp;OFFSET(Pairings!$D$1,gamesPerRound+H89,0))</f>
        <v/>
      </c>
      <c r="J89" s="83" t="s">
        <v>206</v>
      </c>
      <c r="K89" s="82" t="str">
        <f ca="1">IF($B89&gt;gamesPerRound,"","Black "&amp;OFFSET(Pairings!$E$1,gamesPerRound+H89,0))</f>
        <v/>
      </c>
      <c r="L89" s="84"/>
      <c r="M89" s="80" t="s">
        <v>205</v>
      </c>
      <c r="N89" s="81">
        <v>89</v>
      </c>
      <c r="O89" s="82" t="str">
        <f ca="1">IF($B89&gt;gamesPerRound,"","White "&amp;OFFSET(Pairings!$D$1,2*gamesPerRound+N89,0))</f>
        <v/>
      </c>
      <c r="P89" s="83" t="s">
        <v>206</v>
      </c>
      <c r="Q89" s="82" t="str">
        <f ca="1">IF($B89&gt;gamesPerRound,"","Black "&amp;OFFSET(Pairings!$E$1,2*gamesPerRound+N89,0))</f>
        <v/>
      </c>
      <c r="R89" s="84"/>
    </row>
    <row r="90" spans="1:18" s="86" customFormat="1" ht="108.75" customHeight="1" x14ac:dyDescent="0.3">
      <c r="A90" s="80" t="s">
        <v>203</v>
      </c>
      <c r="B90" s="81">
        <v>90</v>
      </c>
      <c r="C90" s="82" t="str">
        <f>IF($B90&gt;gamesPerRound,"","White "&amp;Pairings!D91)</f>
        <v/>
      </c>
      <c r="D90" s="83" t="s">
        <v>206</v>
      </c>
      <c r="E90" s="82" t="str">
        <f>IF($B90&gt;gamesPerRound,"","Black "&amp;Pairings!E91)</f>
        <v/>
      </c>
      <c r="F90" s="84"/>
      <c r="G90" s="85" t="s">
        <v>204</v>
      </c>
      <c r="H90" s="81">
        <v>90</v>
      </c>
      <c r="I90" s="82" t="str">
        <f ca="1">IF($B90&gt;gamesPerRound,"","White "&amp;OFFSET(Pairings!$D$1,gamesPerRound+H90,0))</f>
        <v/>
      </c>
      <c r="J90" s="83" t="s">
        <v>206</v>
      </c>
      <c r="K90" s="82" t="str">
        <f ca="1">IF($B90&gt;gamesPerRound,"","Black "&amp;OFFSET(Pairings!$E$1,gamesPerRound+H90,0))</f>
        <v/>
      </c>
      <c r="L90" s="84"/>
      <c r="M90" s="80" t="s">
        <v>205</v>
      </c>
      <c r="N90" s="81">
        <v>90</v>
      </c>
      <c r="O90" s="82" t="str">
        <f ca="1">IF($B90&gt;gamesPerRound,"","White "&amp;OFFSET(Pairings!$D$1,2*gamesPerRound+N90,0))</f>
        <v/>
      </c>
      <c r="P90" s="83" t="s">
        <v>206</v>
      </c>
      <c r="Q90" s="82" t="str">
        <f ca="1">IF($B90&gt;gamesPerRound,"","Black "&amp;OFFSET(Pairings!$E$1,2*gamesPerRound+N90,0))</f>
        <v/>
      </c>
      <c r="R90" s="84"/>
    </row>
    <row r="91" spans="1:18" s="86" customFormat="1" ht="108.75" customHeight="1" x14ac:dyDescent="0.3">
      <c r="A91" s="80" t="s">
        <v>203</v>
      </c>
      <c r="B91" s="81">
        <v>91</v>
      </c>
      <c r="C91" s="82" t="str">
        <f>IF($B91&gt;gamesPerRound,"","White "&amp;Pairings!D92)</f>
        <v/>
      </c>
      <c r="D91" s="83" t="s">
        <v>206</v>
      </c>
      <c r="E91" s="82" t="str">
        <f>IF($B91&gt;gamesPerRound,"","Black "&amp;Pairings!E92)</f>
        <v/>
      </c>
      <c r="F91" s="84"/>
      <c r="G91" s="85" t="s">
        <v>204</v>
      </c>
      <c r="H91" s="81">
        <v>91</v>
      </c>
      <c r="I91" s="82" t="str">
        <f ca="1">IF($B91&gt;gamesPerRound,"","White "&amp;OFFSET(Pairings!$D$1,gamesPerRound+H91,0))</f>
        <v/>
      </c>
      <c r="J91" s="83" t="s">
        <v>206</v>
      </c>
      <c r="K91" s="82" t="str">
        <f ca="1">IF($B91&gt;gamesPerRound,"","Black "&amp;OFFSET(Pairings!$E$1,gamesPerRound+H91,0))</f>
        <v/>
      </c>
      <c r="L91" s="84"/>
      <c r="M91" s="80" t="s">
        <v>205</v>
      </c>
      <c r="N91" s="81">
        <v>91</v>
      </c>
      <c r="O91" s="82" t="str">
        <f ca="1">IF($B91&gt;gamesPerRound,"","White "&amp;OFFSET(Pairings!$D$1,2*gamesPerRound+N91,0))</f>
        <v/>
      </c>
      <c r="P91" s="83" t="s">
        <v>206</v>
      </c>
      <c r="Q91" s="82" t="str">
        <f ca="1">IF($B91&gt;gamesPerRound,"","Black "&amp;OFFSET(Pairings!$E$1,2*gamesPerRound+N91,0))</f>
        <v/>
      </c>
      <c r="R91" s="84"/>
    </row>
    <row r="92" spans="1:18" s="86" customFormat="1" ht="108.75" customHeight="1" x14ac:dyDescent="0.3">
      <c r="A92" s="80" t="s">
        <v>203</v>
      </c>
      <c r="B92" s="81">
        <v>92</v>
      </c>
      <c r="C92" s="82" t="str">
        <f>IF($B92&gt;gamesPerRound,"","White "&amp;Pairings!D93)</f>
        <v/>
      </c>
      <c r="D92" s="83" t="s">
        <v>206</v>
      </c>
      <c r="E92" s="82" t="str">
        <f>IF($B92&gt;gamesPerRound,"","Black "&amp;Pairings!E93)</f>
        <v/>
      </c>
      <c r="F92" s="84"/>
      <c r="G92" s="85" t="s">
        <v>204</v>
      </c>
      <c r="H92" s="81">
        <v>92</v>
      </c>
      <c r="I92" s="82" t="str">
        <f ca="1">IF($B92&gt;gamesPerRound,"","White "&amp;OFFSET(Pairings!$D$1,gamesPerRound+H92,0))</f>
        <v/>
      </c>
      <c r="J92" s="83" t="s">
        <v>206</v>
      </c>
      <c r="K92" s="82" t="str">
        <f ca="1">IF($B92&gt;gamesPerRound,"","Black "&amp;OFFSET(Pairings!$E$1,gamesPerRound+H92,0))</f>
        <v/>
      </c>
      <c r="L92" s="84"/>
      <c r="M92" s="80" t="s">
        <v>205</v>
      </c>
      <c r="N92" s="81">
        <v>92</v>
      </c>
      <c r="O92" s="82" t="str">
        <f ca="1">IF($B92&gt;gamesPerRound,"","White "&amp;OFFSET(Pairings!$D$1,2*gamesPerRound+N92,0))</f>
        <v/>
      </c>
      <c r="P92" s="83" t="s">
        <v>206</v>
      </c>
      <c r="Q92" s="82" t="str">
        <f ca="1">IF($B92&gt;gamesPerRound,"","Black "&amp;OFFSET(Pairings!$E$1,2*gamesPerRound+N92,0))</f>
        <v/>
      </c>
      <c r="R92" s="84"/>
    </row>
    <row r="93" spans="1:18" s="86" customFormat="1" ht="108.75" customHeight="1" x14ac:dyDescent="0.3">
      <c r="A93" s="80" t="s">
        <v>203</v>
      </c>
      <c r="B93" s="81">
        <v>93</v>
      </c>
      <c r="C93" s="82" t="str">
        <f>IF($B93&gt;gamesPerRound,"","White "&amp;Pairings!D94)</f>
        <v/>
      </c>
      <c r="D93" s="83" t="s">
        <v>206</v>
      </c>
      <c r="E93" s="82" t="str">
        <f>IF($B93&gt;gamesPerRound,"","Black "&amp;Pairings!E94)</f>
        <v/>
      </c>
      <c r="F93" s="84"/>
      <c r="G93" s="85" t="s">
        <v>204</v>
      </c>
      <c r="H93" s="81">
        <v>93</v>
      </c>
      <c r="I93" s="82" t="str">
        <f ca="1">IF($B93&gt;gamesPerRound,"","White "&amp;OFFSET(Pairings!$D$1,gamesPerRound+H93,0))</f>
        <v/>
      </c>
      <c r="J93" s="83" t="s">
        <v>206</v>
      </c>
      <c r="K93" s="82" t="str">
        <f ca="1">IF($B93&gt;gamesPerRound,"","Black "&amp;OFFSET(Pairings!$E$1,gamesPerRound+H93,0))</f>
        <v/>
      </c>
      <c r="L93" s="84"/>
      <c r="M93" s="80" t="s">
        <v>205</v>
      </c>
      <c r="N93" s="81">
        <v>93</v>
      </c>
      <c r="O93" s="82" t="str">
        <f ca="1">IF($B93&gt;gamesPerRound,"","White "&amp;OFFSET(Pairings!$D$1,2*gamesPerRound+N93,0))</f>
        <v/>
      </c>
      <c r="P93" s="83" t="s">
        <v>206</v>
      </c>
      <c r="Q93" s="82" t="str">
        <f ca="1">IF($B93&gt;gamesPerRound,"","Black "&amp;OFFSET(Pairings!$E$1,2*gamesPerRound+N93,0))</f>
        <v/>
      </c>
      <c r="R93" s="84"/>
    </row>
    <row r="94" spans="1:18" s="86" customFormat="1" ht="108.75" customHeight="1" x14ac:dyDescent="0.3">
      <c r="A94" s="80" t="s">
        <v>203</v>
      </c>
      <c r="B94" s="81">
        <v>94</v>
      </c>
      <c r="C94" s="82" t="str">
        <f>IF($B94&gt;gamesPerRound,"","White "&amp;Pairings!D95)</f>
        <v/>
      </c>
      <c r="D94" s="83" t="s">
        <v>206</v>
      </c>
      <c r="E94" s="82" t="str">
        <f>IF($B94&gt;gamesPerRound,"","Black "&amp;Pairings!E95)</f>
        <v/>
      </c>
      <c r="F94" s="84"/>
      <c r="G94" s="85" t="s">
        <v>204</v>
      </c>
      <c r="H94" s="81">
        <v>94</v>
      </c>
      <c r="I94" s="82" t="str">
        <f ca="1">IF($B94&gt;gamesPerRound,"","White "&amp;OFFSET(Pairings!$D$1,gamesPerRound+H94,0))</f>
        <v/>
      </c>
      <c r="J94" s="83" t="s">
        <v>206</v>
      </c>
      <c r="K94" s="82" t="str">
        <f ca="1">IF($B94&gt;gamesPerRound,"","Black "&amp;OFFSET(Pairings!$E$1,gamesPerRound+H94,0))</f>
        <v/>
      </c>
      <c r="L94" s="84"/>
      <c r="M94" s="80" t="s">
        <v>205</v>
      </c>
      <c r="N94" s="81">
        <v>94</v>
      </c>
      <c r="O94" s="82" t="str">
        <f ca="1">IF($B94&gt;gamesPerRound,"","White "&amp;OFFSET(Pairings!$D$1,2*gamesPerRound+N94,0))</f>
        <v/>
      </c>
      <c r="P94" s="83" t="s">
        <v>206</v>
      </c>
      <c r="Q94" s="82" t="str">
        <f ca="1">IF($B94&gt;gamesPerRound,"","Black "&amp;OFFSET(Pairings!$E$1,2*gamesPerRound+N94,0))</f>
        <v/>
      </c>
      <c r="R94" s="84"/>
    </row>
    <row r="95" spans="1:18" s="86" customFormat="1" ht="108.75" customHeight="1" x14ac:dyDescent="0.3">
      <c r="A95" s="80" t="s">
        <v>203</v>
      </c>
      <c r="B95" s="81">
        <v>95</v>
      </c>
      <c r="C95" s="82" t="str">
        <f>IF($B95&gt;gamesPerRound,"","White "&amp;Pairings!D96)</f>
        <v/>
      </c>
      <c r="D95" s="83" t="s">
        <v>206</v>
      </c>
      <c r="E95" s="82" t="str">
        <f>IF($B95&gt;gamesPerRound,"","Black "&amp;Pairings!E96)</f>
        <v/>
      </c>
      <c r="F95" s="84"/>
      <c r="G95" s="85" t="s">
        <v>204</v>
      </c>
      <c r="H95" s="81">
        <v>95</v>
      </c>
      <c r="I95" s="82" t="str">
        <f ca="1">IF($B95&gt;gamesPerRound,"","White "&amp;OFFSET(Pairings!$D$1,gamesPerRound+H95,0))</f>
        <v/>
      </c>
      <c r="J95" s="83" t="s">
        <v>206</v>
      </c>
      <c r="K95" s="82" t="str">
        <f ca="1">IF($B95&gt;gamesPerRound,"","Black "&amp;OFFSET(Pairings!$E$1,gamesPerRound+H95,0))</f>
        <v/>
      </c>
      <c r="L95" s="84"/>
      <c r="M95" s="80" t="s">
        <v>205</v>
      </c>
      <c r="N95" s="81">
        <v>95</v>
      </c>
      <c r="O95" s="82" t="str">
        <f ca="1">IF($B95&gt;gamesPerRound,"","White "&amp;OFFSET(Pairings!$D$1,2*gamesPerRound+N95,0))</f>
        <v/>
      </c>
      <c r="P95" s="83" t="s">
        <v>206</v>
      </c>
      <c r="Q95" s="82" t="str">
        <f ca="1">IF($B95&gt;gamesPerRound,"","Black "&amp;OFFSET(Pairings!$E$1,2*gamesPerRound+N95,0))</f>
        <v/>
      </c>
      <c r="R95" s="84"/>
    </row>
    <row r="96" spans="1:18" s="86" customFormat="1" ht="108.75" customHeight="1" x14ac:dyDescent="0.3">
      <c r="A96" s="80" t="s">
        <v>203</v>
      </c>
      <c r="B96" s="81">
        <v>96</v>
      </c>
      <c r="C96" s="82" t="str">
        <f>IF($B96&gt;gamesPerRound,"","White "&amp;Pairings!D97)</f>
        <v/>
      </c>
      <c r="D96" s="83" t="s">
        <v>206</v>
      </c>
      <c r="E96" s="82" t="str">
        <f>IF($B96&gt;gamesPerRound,"","Black "&amp;Pairings!E97)</f>
        <v/>
      </c>
      <c r="F96" s="84"/>
      <c r="G96" s="85" t="s">
        <v>204</v>
      </c>
      <c r="H96" s="81">
        <v>96</v>
      </c>
      <c r="I96" s="82" t="str">
        <f ca="1">IF($B96&gt;gamesPerRound,"","White "&amp;OFFSET(Pairings!$D$1,gamesPerRound+H96,0))</f>
        <v/>
      </c>
      <c r="J96" s="83" t="s">
        <v>206</v>
      </c>
      <c r="K96" s="82" t="str">
        <f ca="1">IF($B96&gt;gamesPerRound,"","Black "&amp;OFFSET(Pairings!$E$1,gamesPerRound+H96,0))</f>
        <v/>
      </c>
      <c r="L96" s="84"/>
      <c r="M96" s="80" t="s">
        <v>205</v>
      </c>
      <c r="N96" s="81">
        <v>96</v>
      </c>
      <c r="O96" s="82" t="str">
        <f ca="1">IF($B96&gt;gamesPerRound,"","White "&amp;OFFSET(Pairings!$D$1,2*gamesPerRound+N96,0))</f>
        <v/>
      </c>
      <c r="P96" s="83" t="s">
        <v>206</v>
      </c>
      <c r="Q96" s="82" t="str">
        <f ca="1">IF($B96&gt;gamesPerRound,"","Black "&amp;OFFSET(Pairings!$E$1,2*gamesPerRound+N96,0))</f>
        <v/>
      </c>
      <c r="R96" s="84"/>
    </row>
    <row r="97" spans="1:18" s="86" customFormat="1" ht="108.75" customHeight="1" x14ac:dyDescent="0.3">
      <c r="A97" s="80" t="s">
        <v>203</v>
      </c>
      <c r="B97" s="81">
        <v>97</v>
      </c>
      <c r="C97" s="82" t="str">
        <f>IF($B97&gt;gamesPerRound,"","White "&amp;Pairings!D98)</f>
        <v/>
      </c>
      <c r="D97" s="83" t="s">
        <v>206</v>
      </c>
      <c r="E97" s="82" t="str">
        <f>IF($B97&gt;gamesPerRound,"","Black "&amp;Pairings!E98)</f>
        <v/>
      </c>
      <c r="F97" s="84"/>
      <c r="G97" s="85" t="s">
        <v>204</v>
      </c>
      <c r="H97" s="81">
        <v>97</v>
      </c>
      <c r="I97" s="82" t="str">
        <f ca="1">IF($B97&gt;gamesPerRound,"","White "&amp;OFFSET(Pairings!$D$1,gamesPerRound+H97,0))</f>
        <v/>
      </c>
      <c r="J97" s="83" t="s">
        <v>206</v>
      </c>
      <c r="K97" s="82" t="str">
        <f ca="1">IF($B97&gt;gamesPerRound,"","Black "&amp;OFFSET(Pairings!$E$1,gamesPerRound+H97,0))</f>
        <v/>
      </c>
      <c r="L97" s="84"/>
      <c r="M97" s="80" t="s">
        <v>205</v>
      </c>
      <c r="N97" s="81">
        <v>97</v>
      </c>
      <c r="O97" s="82" t="str">
        <f ca="1">IF($B97&gt;gamesPerRound,"","White "&amp;OFFSET(Pairings!$D$1,2*gamesPerRound+N97,0))</f>
        <v/>
      </c>
      <c r="P97" s="83" t="s">
        <v>206</v>
      </c>
      <c r="Q97" s="82" t="str">
        <f ca="1">IF($B97&gt;gamesPerRound,"","Black "&amp;OFFSET(Pairings!$E$1,2*gamesPerRound+N97,0))</f>
        <v/>
      </c>
      <c r="R97" s="84"/>
    </row>
    <row r="98" spans="1:18" s="86" customFormat="1" ht="108.75" customHeight="1" x14ac:dyDescent="0.3">
      <c r="A98" s="80" t="s">
        <v>203</v>
      </c>
      <c r="B98" s="81">
        <v>98</v>
      </c>
      <c r="C98" s="82" t="str">
        <f>IF($B98&gt;gamesPerRound,"","White "&amp;Pairings!D99)</f>
        <v/>
      </c>
      <c r="D98" s="83" t="s">
        <v>206</v>
      </c>
      <c r="E98" s="82" t="str">
        <f>IF($B98&gt;gamesPerRound,"","Black "&amp;Pairings!E99)</f>
        <v/>
      </c>
      <c r="F98" s="84"/>
      <c r="G98" s="85" t="s">
        <v>204</v>
      </c>
      <c r="H98" s="81">
        <v>98</v>
      </c>
      <c r="I98" s="82" t="str">
        <f ca="1">IF($B98&gt;gamesPerRound,"","White "&amp;OFFSET(Pairings!$D$1,gamesPerRound+H98,0))</f>
        <v/>
      </c>
      <c r="J98" s="83" t="s">
        <v>206</v>
      </c>
      <c r="K98" s="82" t="str">
        <f ca="1">IF($B98&gt;gamesPerRound,"","Black "&amp;OFFSET(Pairings!$E$1,gamesPerRound+H98,0))</f>
        <v/>
      </c>
      <c r="L98" s="84"/>
      <c r="M98" s="80" t="s">
        <v>205</v>
      </c>
      <c r="N98" s="81">
        <v>98</v>
      </c>
      <c r="O98" s="82" t="str">
        <f ca="1">IF($B98&gt;gamesPerRound,"","White "&amp;OFFSET(Pairings!$D$1,2*gamesPerRound+N98,0))</f>
        <v/>
      </c>
      <c r="P98" s="83" t="s">
        <v>206</v>
      </c>
      <c r="Q98" s="82" t="str">
        <f ca="1">IF($B98&gt;gamesPerRound,"","Black "&amp;OFFSET(Pairings!$E$1,2*gamesPerRound+N98,0))</f>
        <v/>
      </c>
      <c r="R98" s="84"/>
    </row>
    <row r="99" spans="1:18" s="86" customFormat="1" ht="108.75" customHeight="1" x14ac:dyDescent="0.3">
      <c r="A99" s="80" t="s">
        <v>203</v>
      </c>
      <c r="B99" s="81">
        <v>99</v>
      </c>
      <c r="C99" s="82" t="str">
        <f>IF($B99&gt;gamesPerRound,"","White "&amp;Pairings!D100)</f>
        <v/>
      </c>
      <c r="D99" s="83" t="s">
        <v>206</v>
      </c>
      <c r="E99" s="82" t="str">
        <f>IF($B99&gt;gamesPerRound,"","Black "&amp;Pairings!E100)</f>
        <v/>
      </c>
      <c r="F99" s="84"/>
      <c r="G99" s="85" t="s">
        <v>204</v>
      </c>
      <c r="H99" s="81">
        <v>99</v>
      </c>
      <c r="I99" s="82" t="str">
        <f ca="1">IF($B99&gt;gamesPerRound,"","White "&amp;OFFSET(Pairings!$D$1,gamesPerRound+H99,0))</f>
        <v/>
      </c>
      <c r="J99" s="83" t="s">
        <v>206</v>
      </c>
      <c r="K99" s="82" t="str">
        <f ca="1">IF($B99&gt;gamesPerRound,"","Black "&amp;OFFSET(Pairings!$E$1,gamesPerRound+H99,0))</f>
        <v/>
      </c>
      <c r="L99" s="84"/>
      <c r="M99" s="80" t="s">
        <v>205</v>
      </c>
      <c r="N99" s="81">
        <v>99</v>
      </c>
      <c r="O99" s="82" t="str">
        <f ca="1">IF($B99&gt;gamesPerRound,"","White "&amp;OFFSET(Pairings!$D$1,2*gamesPerRound+N99,0))</f>
        <v/>
      </c>
      <c r="P99" s="83" t="s">
        <v>206</v>
      </c>
      <c r="Q99" s="82" t="str">
        <f ca="1">IF($B99&gt;gamesPerRound,"","Black "&amp;OFFSET(Pairings!$E$1,2*gamesPerRound+N99,0))</f>
        <v/>
      </c>
      <c r="R99" s="84"/>
    </row>
    <row r="100" spans="1:18" s="86" customFormat="1" ht="108.75" customHeight="1" x14ac:dyDescent="0.3">
      <c r="A100" s="80" t="s">
        <v>203</v>
      </c>
      <c r="B100" s="81">
        <v>100</v>
      </c>
      <c r="C100" s="82" t="str">
        <f>IF($B100&gt;gamesPerRound,"","White "&amp;Pairings!D101)</f>
        <v/>
      </c>
      <c r="D100" s="83" t="s">
        <v>206</v>
      </c>
      <c r="E100" s="82" t="str">
        <f>IF($B100&gt;gamesPerRound,"","Black "&amp;Pairings!E101)</f>
        <v/>
      </c>
      <c r="F100" s="84"/>
      <c r="G100" s="85" t="s">
        <v>204</v>
      </c>
      <c r="H100" s="81">
        <v>100</v>
      </c>
      <c r="I100" s="82" t="str">
        <f ca="1">IF($B100&gt;gamesPerRound,"","White "&amp;OFFSET(Pairings!$D$1,gamesPerRound+H100,0))</f>
        <v/>
      </c>
      <c r="J100" s="83" t="s">
        <v>206</v>
      </c>
      <c r="K100" s="82" t="str">
        <f ca="1">IF($B100&gt;gamesPerRound,"","Black "&amp;OFFSET(Pairings!$E$1,gamesPerRound+H100,0))</f>
        <v/>
      </c>
      <c r="L100" s="84"/>
      <c r="M100" s="80" t="s">
        <v>205</v>
      </c>
      <c r="N100" s="81">
        <v>100</v>
      </c>
      <c r="O100" s="82" t="str">
        <f ca="1">IF($B100&gt;gamesPerRound,"","White "&amp;OFFSET(Pairings!$D$1,2*gamesPerRound+N100,0))</f>
        <v/>
      </c>
      <c r="P100" s="83" t="s">
        <v>206</v>
      </c>
      <c r="Q100" s="82" t="str">
        <f ca="1">IF($B100&gt;gamesPerRound,"","Black "&amp;OFFSET(Pairings!$E$1,2*gamesPerRound+N100,0))</f>
        <v/>
      </c>
      <c r="R100" s="84"/>
    </row>
    <row r="101" spans="1:18" s="86" customFormat="1" ht="108.75" customHeight="1" x14ac:dyDescent="0.3">
      <c r="A101" s="80" t="s">
        <v>203</v>
      </c>
      <c r="B101" s="81">
        <v>101</v>
      </c>
      <c r="C101" s="82" t="str">
        <f>IF($B101&gt;gamesPerRound,"","White "&amp;Pairings!D102)</f>
        <v/>
      </c>
      <c r="D101" s="83" t="s">
        <v>206</v>
      </c>
      <c r="E101" s="82" t="str">
        <f>IF($B101&gt;gamesPerRound,"","Black "&amp;Pairings!E102)</f>
        <v/>
      </c>
      <c r="F101" s="84"/>
      <c r="G101" s="85" t="s">
        <v>204</v>
      </c>
      <c r="H101" s="81">
        <v>101</v>
      </c>
      <c r="I101" s="82" t="str">
        <f ca="1">IF($B101&gt;gamesPerRound,"","White "&amp;OFFSET(Pairings!$D$1,gamesPerRound+H101,0))</f>
        <v/>
      </c>
      <c r="J101" s="83" t="s">
        <v>206</v>
      </c>
      <c r="K101" s="82" t="str">
        <f ca="1">IF($B101&gt;gamesPerRound,"","Black "&amp;OFFSET(Pairings!$E$1,gamesPerRound+H101,0))</f>
        <v/>
      </c>
      <c r="L101" s="84"/>
      <c r="M101" s="80" t="s">
        <v>205</v>
      </c>
      <c r="N101" s="81">
        <v>101</v>
      </c>
      <c r="O101" s="82" t="str">
        <f ca="1">IF($B101&gt;gamesPerRound,"","White "&amp;OFFSET(Pairings!$D$1,2*gamesPerRound+N101,0))</f>
        <v/>
      </c>
      <c r="P101" s="83" t="s">
        <v>206</v>
      </c>
      <c r="Q101" s="82" t="str">
        <f ca="1">IF($B101&gt;gamesPerRound,"","Black "&amp;OFFSET(Pairings!$E$1,2*gamesPerRound+N101,0))</f>
        <v/>
      </c>
      <c r="R101" s="84"/>
    </row>
    <row r="102" spans="1:18" s="86" customFormat="1" ht="108.75" customHeight="1" x14ac:dyDescent="0.3">
      <c r="A102" s="80" t="s">
        <v>203</v>
      </c>
      <c r="B102" s="81">
        <v>102</v>
      </c>
      <c r="C102" s="82" t="str">
        <f>IF($B102&gt;gamesPerRound,"","White "&amp;Pairings!D103)</f>
        <v/>
      </c>
      <c r="D102" s="83" t="s">
        <v>206</v>
      </c>
      <c r="E102" s="82" t="str">
        <f>IF($B102&gt;gamesPerRound,"","Black "&amp;Pairings!E103)</f>
        <v/>
      </c>
      <c r="F102" s="84"/>
      <c r="G102" s="85" t="s">
        <v>204</v>
      </c>
      <c r="H102" s="81">
        <v>102</v>
      </c>
      <c r="I102" s="82" t="str">
        <f ca="1">IF($B102&gt;gamesPerRound,"","White "&amp;OFFSET(Pairings!$D$1,gamesPerRound+H102,0))</f>
        <v/>
      </c>
      <c r="J102" s="83" t="s">
        <v>206</v>
      </c>
      <c r="K102" s="82" t="str">
        <f ca="1">IF($B102&gt;gamesPerRound,"","Black "&amp;OFFSET(Pairings!$E$1,gamesPerRound+H102,0))</f>
        <v/>
      </c>
      <c r="L102" s="84"/>
      <c r="M102" s="80" t="s">
        <v>205</v>
      </c>
      <c r="N102" s="81">
        <v>102</v>
      </c>
      <c r="O102" s="82" t="str">
        <f ca="1">IF($B102&gt;gamesPerRound,"","White "&amp;OFFSET(Pairings!$D$1,2*gamesPerRound+N102,0))</f>
        <v/>
      </c>
      <c r="P102" s="83" t="s">
        <v>206</v>
      </c>
      <c r="Q102" s="82" t="str">
        <f ca="1">IF($B102&gt;gamesPerRound,"","Black "&amp;OFFSET(Pairings!$E$1,2*gamesPerRound+N102,0))</f>
        <v/>
      </c>
      <c r="R102" s="84"/>
    </row>
    <row r="103" spans="1:18" s="86" customFormat="1" ht="108.75" customHeight="1" x14ac:dyDescent="0.3">
      <c r="A103" s="80" t="s">
        <v>203</v>
      </c>
      <c r="B103" s="81">
        <v>103</v>
      </c>
      <c r="C103" s="82" t="str">
        <f>IF($B103&gt;gamesPerRound,"","White "&amp;Pairings!D104)</f>
        <v/>
      </c>
      <c r="D103" s="83" t="s">
        <v>206</v>
      </c>
      <c r="E103" s="82" t="str">
        <f>IF($B103&gt;gamesPerRound,"","Black "&amp;Pairings!E104)</f>
        <v/>
      </c>
      <c r="F103" s="84"/>
      <c r="G103" s="85" t="s">
        <v>204</v>
      </c>
      <c r="H103" s="81">
        <v>103</v>
      </c>
      <c r="I103" s="82" t="str">
        <f ca="1">IF($B103&gt;gamesPerRound,"","White "&amp;OFFSET(Pairings!$D$1,gamesPerRound+H103,0))</f>
        <v/>
      </c>
      <c r="J103" s="83" t="s">
        <v>206</v>
      </c>
      <c r="K103" s="82" t="str">
        <f ca="1">IF($B103&gt;gamesPerRound,"","Black "&amp;OFFSET(Pairings!$E$1,gamesPerRound+H103,0))</f>
        <v/>
      </c>
      <c r="L103" s="84"/>
      <c r="M103" s="80" t="s">
        <v>205</v>
      </c>
      <c r="N103" s="81">
        <v>103</v>
      </c>
      <c r="O103" s="82" t="str">
        <f ca="1">IF($B103&gt;gamesPerRound,"","White "&amp;OFFSET(Pairings!$D$1,2*gamesPerRound+N103,0))</f>
        <v/>
      </c>
      <c r="P103" s="83" t="s">
        <v>206</v>
      </c>
      <c r="Q103" s="82" t="str">
        <f ca="1">IF($B103&gt;gamesPerRound,"","Black "&amp;OFFSET(Pairings!$E$1,2*gamesPerRound+N103,0))</f>
        <v/>
      </c>
      <c r="R103" s="84"/>
    </row>
    <row r="104" spans="1:18" s="86" customFormat="1" ht="108.75" customHeight="1" x14ac:dyDescent="0.3">
      <c r="A104" s="80" t="s">
        <v>203</v>
      </c>
      <c r="B104" s="81">
        <v>104</v>
      </c>
      <c r="C104" s="82" t="str">
        <f>IF($B104&gt;gamesPerRound,"","White "&amp;Pairings!D105)</f>
        <v/>
      </c>
      <c r="D104" s="83" t="s">
        <v>206</v>
      </c>
      <c r="E104" s="82" t="str">
        <f>IF($B104&gt;gamesPerRound,"","Black "&amp;Pairings!E105)</f>
        <v/>
      </c>
      <c r="F104" s="84"/>
      <c r="G104" s="85" t="s">
        <v>204</v>
      </c>
      <c r="H104" s="81">
        <v>104</v>
      </c>
      <c r="I104" s="82" t="str">
        <f ca="1">IF($B104&gt;gamesPerRound,"","White "&amp;OFFSET(Pairings!$D$1,gamesPerRound+H104,0))</f>
        <v/>
      </c>
      <c r="J104" s="83" t="s">
        <v>206</v>
      </c>
      <c r="K104" s="82" t="str">
        <f ca="1">IF($B104&gt;gamesPerRound,"","Black "&amp;OFFSET(Pairings!$E$1,gamesPerRound+H104,0))</f>
        <v/>
      </c>
      <c r="L104" s="84"/>
      <c r="M104" s="80" t="s">
        <v>205</v>
      </c>
      <c r="N104" s="81">
        <v>104</v>
      </c>
      <c r="O104" s="82" t="str">
        <f ca="1">IF($B104&gt;gamesPerRound,"","White "&amp;OFFSET(Pairings!$D$1,2*gamesPerRound+N104,0))</f>
        <v/>
      </c>
      <c r="P104" s="83" t="s">
        <v>206</v>
      </c>
      <c r="Q104" s="82" t="str">
        <f ca="1">IF($B104&gt;gamesPerRound,"","Black "&amp;OFFSET(Pairings!$E$1,2*gamesPerRound+N104,0))</f>
        <v/>
      </c>
      <c r="R104" s="84"/>
    </row>
    <row r="105" spans="1:18" s="86" customFormat="1" ht="108.75" customHeight="1" x14ac:dyDescent="0.3">
      <c r="A105" s="80" t="s">
        <v>203</v>
      </c>
      <c r="B105" s="81">
        <v>105</v>
      </c>
      <c r="C105" s="82" t="str">
        <f>IF($B105&gt;gamesPerRound,"","White "&amp;Pairings!D106)</f>
        <v/>
      </c>
      <c r="D105" s="83" t="s">
        <v>206</v>
      </c>
      <c r="E105" s="82" t="str">
        <f>IF($B105&gt;gamesPerRound,"","Black "&amp;Pairings!E106)</f>
        <v/>
      </c>
      <c r="F105" s="84"/>
      <c r="G105" s="85" t="s">
        <v>204</v>
      </c>
      <c r="H105" s="81">
        <v>105</v>
      </c>
      <c r="I105" s="82" t="str">
        <f ca="1">IF($B105&gt;gamesPerRound,"","White "&amp;OFFSET(Pairings!$D$1,gamesPerRound+H105,0))</f>
        <v/>
      </c>
      <c r="J105" s="83" t="s">
        <v>206</v>
      </c>
      <c r="K105" s="82" t="str">
        <f ca="1">IF($B105&gt;gamesPerRound,"","Black "&amp;OFFSET(Pairings!$E$1,gamesPerRound+H105,0))</f>
        <v/>
      </c>
      <c r="L105" s="84"/>
      <c r="M105" s="80" t="s">
        <v>205</v>
      </c>
      <c r="N105" s="81">
        <v>105</v>
      </c>
      <c r="O105" s="82" t="str">
        <f ca="1">IF($B105&gt;gamesPerRound,"","White "&amp;OFFSET(Pairings!$D$1,2*gamesPerRound+N105,0))</f>
        <v/>
      </c>
      <c r="P105" s="83" t="s">
        <v>206</v>
      </c>
      <c r="Q105" s="82" t="str">
        <f ca="1">IF($B105&gt;gamesPerRound,"","Black "&amp;OFFSET(Pairings!$E$1,2*gamesPerRound+N105,0))</f>
        <v/>
      </c>
      <c r="R105" s="84"/>
    </row>
    <row r="106" spans="1:18" s="86" customFormat="1" ht="108.75" customHeight="1" x14ac:dyDescent="0.3">
      <c r="A106" s="80" t="s">
        <v>203</v>
      </c>
      <c r="B106" s="81">
        <v>106</v>
      </c>
      <c r="C106" s="82" t="str">
        <f>IF($B106&gt;gamesPerRound,"","White "&amp;Pairings!D107)</f>
        <v/>
      </c>
      <c r="D106" s="83" t="s">
        <v>206</v>
      </c>
      <c r="E106" s="82" t="str">
        <f>IF($B106&gt;gamesPerRound,"","Black "&amp;Pairings!E107)</f>
        <v/>
      </c>
      <c r="F106" s="84"/>
      <c r="G106" s="85" t="s">
        <v>204</v>
      </c>
      <c r="H106" s="81">
        <v>106</v>
      </c>
      <c r="I106" s="82" t="str">
        <f ca="1">IF($B106&gt;gamesPerRound,"","White "&amp;OFFSET(Pairings!$D$1,gamesPerRound+H106,0))</f>
        <v/>
      </c>
      <c r="J106" s="83" t="s">
        <v>206</v>
      </c>
      <c r="K106" s="82" t="str">
        <f ca="1">IF($B106&gt;gamesPerRound,"","Black "&amp;OFFSET(Pairings!$E$1,gamesPerRound+H106,0))</f>
        <v/>
      </c>
      <c r="L106" s="84"/>
      <c r="M106" s="80" t="s">
        <v>205</v>
      </c>
      <c r="N106" s="81">
        <v>106</v>
      </c>
      <c r="O106" s="82" t="str">
        <f ca="1">IF($B106&gt;gamesPerRound,"","White "&amp;OFFSET(Pairings!$D$1,2*gamesPerRound+N106,0))</f>
        <v/>
      </c>
      <c r="P106" s="83" t="s">
        <v>206</v>
      </c>
      <c r="Q106" s="82" t="str">
        <f ca="1">IF($B106&gt;gamesPerRound,"","Black "&amp;OFFSET(Pairings!$E$1,2*gamesPerRound+N106,0))</f>
        <v/>
      </c>
      <c r="R106" s="84"/>
    </row>
    <row r="107" spans="1:18" s="86" customFormat="1" ht="108.75" customHeight="1" x14ac:dyDescent="0.3">
      <c r="A107" s="80" t="s">
        <v>203</v>
      </c>
      <c r="B107" s="81">
        <v>107</v>
      </c>
      <c r="C107" s="82" t="str">
        <f>IF($B107&gt;gamesPerRound,"","White "&amp;Pairings!D108)</f>
        <v/>
      </c>
      <c r="D107" s="83" t="s">
        <v>206</v>
      </c>
      <c r="E107" s="82" t="str">
        <f>IF($B107&gt;gamesPerRound,"","Black "&amp;Pairings!E108)</f>
        <v/>
      </c>
      <c r="F107" s="84"/>
      <c r="G107" s="85" t="s">
        <v>204</v>
      </c>
      <c r="H107" s="81">
        <v>107</v>
      </c>
      <c r="I107" s="82" t="str">
        <f ca="1">IF($B107&gt;gamesPerRound,"","White "&amp;OFFSET(Pairings!$D$1,gamesPerRound+H107,0))</f>
        <v/>
      </c>
      <c r="J107" s="83" t="s">
        <v>206</v>
      </c>
      <c r="K107" s="82" t="str">
        <f ca="1">IF($B107&gt;gamesPerRound,"","Black "&amp;OFFSET(Pairings!$E$1,gamesPerRound+H107,0))</f>
        <v/>
      </c>
      <c r="L107" s="84"/>
      <c r="M107" s="80" t="s">
        <v>205</v>
      </c>
      <c r="N107" s="81">
        <v>107</v>
      </c>
      <c r="O107" s="82" t="str">
        <f ca="1">IF($B107&gt;gamesPerRound,"","White "&amp;OFFSET(Pairings!$D$1,2*gamesPerRound+N107,0))</f>
        <v/>
      </c>
      <c r="P107" s="83" t="s">
        <v>206</v>
      </c>
      <c r="Q107" s="82" t="str">
        <f ca="1">IF($B107&gt;gamesPerRound,"","Black "&amp;OFFSET(Pairings!$E$1,2*gamesPerRound+N107,0))</f>
        <v/>
      </c>
      <c r="R107" s="84"/>
    </row>
    <row r="108" spans="1:18" s="86" customFormat="1" ht="108.75" customHeight="1" x14ac:dyDescent="0.3">
      <c r="A108" s="80" t="s">
        <v>203</v>
      </c>
      <c r="B108" s="81">
        <v>108</v>
      </c>
      <c r="C108" s="82" t="str">
        <f>IF($B108&gt;gamesPerRound,"","White "&amp;Pairings!D109)</f>
        <v/>
      </c>
      <c r="D108" s="83" t="s">
        <v>206</v>
      </c>
      <c r="E108" s="82" t="str">
        <f>IF($B108&gt;gamesPerRound,"","Black "&amp;Pairings!E109)</f>
        <v/>
      </c>
      <c r="F108" s="84"/>
      <c r="G108" s="85" t="s">
        <v>204</v>
      </c>
      <c r="H108" s="81">
        <v>108</v>
      </c>
      <c r="I108" s="82" t="str">
        <f ca="1">IF($B108&gt;gamesPerRound,"","White "&amp;OFFSET(Pairings!$D$1,gamesPerRound+H108,0))</f>
        <v/>
      </c>
      <c r="J108" s="83" t="s">
        <v>206</v>
      </c>
      <c r="K108" s="82" t="str">
        <f ca="1">IF($B108&gt;gamesPerRound,"","Black "&amp;OFFSET(Pairings!$E$1,gamesPerRound+H108,0))</f>
        <v/>
      </c>
      <c r="L108" s="84"/>
      <c r="M108" s="80" t="s">
        <v>205</v>
      </c>
      <c r="N108" s="81">
        <v>108</v>
      </c>
      <c r="O108" s="82" t="str">
        <f ca="1">IF($B108&gt;gamesPerRound,"","White "&amp;OFFSET(Pairings!$D$1,2*gamesPerRound+N108,0))</f>
        <v/>
      </c>
      <c r="P108" s="83" t="s">
        <v>206</v>
      </c>
      <c r="Q108" s="82" t="str">
        <f ca="1">IF($B108&gt;gamesPerRound,"","Black "&amp;OFFSET(Pairings!$E$1,2*gamesPerRound+N108,0))</f>
        <v/>
      </c>
      <c r="R108" s="84"/>
    </row>
    <row r="109" spans="1:18" s="86" customFormat="1" ht="108.75" customHeight="1" x14ac:dyDescent="0.3">
      <c r="A109" s="80" t="s">
        <v>203</v>
      </c>
      <c r="B109" s="81">
        <v>109</v>
      </c>
      <c r="C109" s="82" t="str">
        <f>IF($B109&gt;gamesPerRound,"","White "&amp;Pairings!D110)</f>
        <v/>
      </c>
      <c r="D109" s="83" t="s">
        <v>206</v>
      </c>
      <c r="E109" s="82" t="str">
        <f>IF($B109&gt;gamesPerRound,"","Black "&amp;Pairings!E110)</f>
        <v/>
      </c>
      <c r="F109" s="84"/>
      <c r="G109" s="85" t="s">
        <v>204</v>
      </c>
      <c r="H109" s="81">
        <v>109</v>
      </c>
      <c r="I109" s="82" t="str">
        <f ca="1">IF($B109&gt;gamesPerRound,"","White "&amp;OFFSET(Pairings!$D$1,gamesPerRound+H109,0))</f>
        <v/>
      </c>
      <c r="J109" s="83" t="s">
        <v>206</v>
      </c>
      <c r="K109" s="82" t="str">
        <f ca="1">IF($B109&gt;gamesPerRound,"","Black "&amp;OFFSET(Pairings!$E$1,gamesPerRound+H109,0))</f>
        <v/>
      </c>
      <c r="L109" s="84"/>
      <c r="M109" s="80" t="s">
        <v>205</v>
      </c>
      <c r="N109" s="81">
        <v>109</v>
      </c>
      <c r="O109" s="82" t="str">
        <f ca="1">IF($B109&gt;gamesPerRound,"","White "&amp;OFFSET(Pairings!$D$1,2*gamesPerRound+N109,0))</f>
        <v/>
      </c>
      <c r="P109" s="83" t="s">
        <v>206</v>
      </c>
      <c r="Q109" s="82" t="str">
        <f ca="1">IF($B109&gt;gamesPerRound,"","Black "&amp;OFFSET(Pairings!$E$1,2*gamesPerRound+N109,0))</f>
        <v/>
      </c>
      <c r="R109" s="84"/>
    </row>
    <row r="110" spans="1:18" s="86" customFormat="1" ht="108.75" customHeight="1" x14ac:dyDescent="0.3">
      <c r="A110" s="80" t="s">
        <v>203</v>
      </c>
      <c r="B110" s="81">
        <v>110</v>
      </c>
      <c r="C110" s="82" t="str">
        <f>IF($B110&gt;gamesPerRound,"","White "&amp;Pairings!D111)</f>
        <v/>
      </c>
      <c r="D110" s="83" t="s">
        <v>206</v>
      </c>
      <c r="E110" s="82" t="str">
        <f>IF($B110&gt;gamesPerRound,"","Black "&amp;Pairings!E111)</f>
        <v/>
      </c>
      <c r="F110" s="84"/>
      <c r="G110" s="85" t="s">
        <v>204</v>
      </c>
      <c r="H110" s="81">
        <v>110</v>
      </c>
      <c r="I110" s="82" t="str">
        <f ca="1">IF($B110&gt;gamesPerRound,"","White "&amp;OFFSET(Pairings!$D$1,gamesPerRound+H110,0))</f>
        <v/>
      </c>
      <c r="J110" s="83" t="s">
        <v>206</v>
      </c>
      <c r="K110" s="82" t="str">
        <f ca="1">IF($B110&gt;gamesPerRound,"","Black "&amp;OFFSET(Pairings!$E$1,gamesPerRound+H110,0))</f>
        <v/>
      </c>
      <c r="L110" s="84"/>
      <c r="M110" s="80" t="s">
        <v>205</v>
      </c>
      <c r="N110" s="81">
        <v>110</v>
      </c>
      <c r="O110" s="82" t="str">
        <f ca="1">IF($B110&gt;gamesPerRound,"","White "&amp;OFFSET(Pairings!$D$1,2*gamesPerRound+N110,0))</f>
        <v/>
      </c>
      <c r="P110" s="83" t="s">
        <v>206</v>
      </c>
      <c r="Q110" s="82" t="str">
        <f ca="1">IF($B110&gt;gamesPerRound,"","Black "&amp;OFFSET(Pairings!$E$1,2*gamesPerRound+N110,0))</f>
        <v/>
      </c>
      <c r="R110" s="84"/>
    </row>
    <row r="111" spans="1:18" s="86" customFormat="1" ht="108.75" customHeight="1" x14ac:dyDescent="0.3">
      <c r="A111" s="80" t="s">
        <v>203</v>
      </c>
      <c r="B111" s="81">
        <v>111</v>
      </c>
      <c r="C111" s="82" t="str">
        <f>IF($B111&gt;gamesPerRound,"","White "&amp;Pairings!D112)</f>
        <v/>
      </c>
      <c r="D111" s="83" t="s">
        <v>206</v>
      </c>
      <c r="E111" s="82" t="str">
        <f>IF($B111&gt;gamesPerRound,"","Black "&amp;Pairings!E112)</f>
        <v/>
      </c>
      <c r="F111" s="84"/>
      <c r="G111" s="85" t="s">
        <v>204</v>
      </c>
      <c r="H111" s="81">
        <v>111</v>
      </c>
      <c r="I111" s="82" t="str">
        <f ca="1">IF($B111&gt;gamesPerRound,"","White "&amp;OFFSET(Pairings!$D$1,gamesPerRound+H111,0))</f>
        <v/>
      </c>
      <c r="J111" s="83" t="s">
        <v>206</v>
      </c>
      <c r="K111" s="82" t="str">
        <f ca="1">IF($B111&gt;gamesPerRound,"","Black "&amp;OFFSET(Pairings!$E$1,gamesPerRound+H111,0))</f>
        <v/>
      </c>
      <c r="L111" s="84"/>
      <c r="M111" s="80" t="s">
        <v>205</v>
      </c>
      <c r="N111" s="81">
        <v>111</v>
      </c>
      <c r="O111" s="82" t="str">
        <f ca="1">IF($B111&gt;gamesPerRound,"","White "&amp;OFFSET(Pairings!$D$1,2*gamesPerRound+N111,0))</f>
        <v/>
      </c>
      <c r="P111" s="83" t="s">
        <v>206</v>
      </c>
      <c r="Q111" s="82" t="str">
        <f ca="1">IF($B111&gt;gamesPerRound,"","Black "&amp;OFFSET(Pairings!$E$1,2*gamesPerRound+N111,0))</f>
        <v/>
      </c>
      <c r="R111" s="84"/>
    </row>
    <row r="112" spans="1:18" s="86" customFormat="1" ht="108.75" customHeight="1" x14ac:dyDescent="0.3">
      <c r="A112" s="80" t="s">
        <v>203</v>
      </c>
      <c r="B112" s="81">
        <v>112</v>
      </c>
      <c r="C112" s="82" t="str">
        <f>IF($B112&gt;gamesPerRound,"","White "&amp;Pairings!D113)</f>
        <v/>
      </c>
      <c r="D112" s="83" t="s">
        <v>206</v>
      </c>
      <c r="E112" s="82" t="str">
        <f>IF($B112&gt;gamesPerRound,"","Black "&amp;Pairings!E113)</f>
        <v/>
      </c>
      <c r="F112" s="84"/>
      <c r="G112" s="85" t="s">
        <v>204</v>
      </c>
      <c r="H112" s="81">
        <v>112</v>
      </c>
      <c r="I112" s="82" t="str">
        <f ca="1">IF($B112&gt;gamesPerRound,"","White "&amp;OFFSET(Pairings!$D$1,gamesPerRound+H112,0))</f>
        <v/>
      </c>
      <c r="J112" s="83" t="s">
        <v>206</v>
      </c>
      <c r="K112" s="82" t="str">
        <f ca="1">IF($B112&gt;gamesPerRound,"","Black "&amp;OFFSET(Pairings!$E$1,gamesPerRound+H112,0))</f>
        <v/>
      </c>
      <c r="L112" s="84"/>
      <c r="M112" s="80" t="s">
        <v>205</v>
      </c>
      <c r="N112" s="81">
        <v>112</v>
      </c>
      <c r="O112" s="82" t="str">
        <f ca="1">IF($B112&gt;gamesPerRound,"","White "&amp;OFFSET(Pairings!$D$1,2*gamesPerRound+N112,0))</f>
        <v/>
      </c>
      <c r="P112" s="83" t="s">
        <v>206</v>
      </c>
      <c r="Q112" s="82" t="str">
        <f ca="1">IF($B112&gt;gamesPerRound,"","Black "&amp;OFFSET(Pairings!$E$1,2*gamesPerRound+N112,0))</f>
        <v/>
      </c>
      <c r="R112" s="84"/>
    </row>
    <row r="113" spans="1:18" s="86" customFormat="1" ht="108.75" customHeight="1" x14ac:dyDescent="0.3">
      <c r="A113" s="80" t="s">
        <v>203</v>
      </c>
      <c r="B113" s="81">
        <v>113</v>
      </c>
      <c r="C113" s="82" t="str">
        <f>IF($B113&gt;gamesPerRound,"","White "&amp;Pairings!D114)</f>
        <v/>
      </c>
      <c r="D113" s="83" t="s">
        <v>206</v>
      </c>
      <c r="E113" s="82" t="str">
        <f>IF($B113&gt;gamesPerRound,"","Black "&amp;Pairings!E114)</f>
        <v/>
      </c>
      <c r="F113" s="84"/>
      <c r="G113" s="85" t="s">
        <v>204</v>
      </c>
      <c r="H113" s="81">
        <v>113</v>
      </c>
      <c r="I113" s="82" t="str">
        <f ca="1">IF($B113&gt;gamesPerRound,"","White "&amp;OFFSET(Pairings!$D$1,gamesPerRound+H113,0))</f>
        <v/>
      </c>
      <c r="J113" s="83" t="s">
        <v>206</v>
      </c>
      <c r="K113" s="82" t="str">
        <f ca="1">IF($B113&gt;gamesPerRound,"","Black "&amp;OFFSET(Pairings!$E$1,gamesPerRound+H113,0))</f>
        <v/>
      </c>
      <c r="L113" s="84"/>
      <c r="M113" s="80" t="s">
        <v>205</v>
      </c>
      <c r="N113" s="81">
        <v>113</v>
      </c>
      <c r="O113" s="82" t="str">
        <f ca="1">IF($B113&gt;gamesPerRound,"","White "&amp;OFFSET(Pairings!$D$1,2*gamesPerRound+N113,0))</f>
        <v/>
      </c>
      <c r="P113" s="83" t="s">
        <v>206</v>
      </c>
      <c r="Q113" s="82" t="str">
        <f ca="1">IF($B113&gt;gamesPerRound,"","Black "&amp;OFFSET(Pairings!$E$1,2*gamesPerRound+N113,0))</f>
        <v/>
      </c>
      <c r="R113" s="84"/>
    </row>
    <row r="114" spans="1:18" s="86" customFormat="1" ht="108.75" customHeight="1" x14ac:dyDescent="0.3">
      <c r="A114" s="80" t="s">
        <v>203</v>
      </c>
      <c r="B114" s="81">
        <v>114</v>
      </c>
      <c r="C114" s="82" t="str">
        <f>IF($B114&gt;gamesPerRound,"","White "&amp;Pairings!D115)</f>
        <v/>
      </c>
      <c r="D114" s="83" t="s">
        <v>206</v>
      </c>
      <c r="E114" s="82" t="str">
        <f>IF($B114&gt;gamesPerRound,"","Black "&amp;Pairings!E115)</f>
        <v/>
      </c>
      <c r="F114" s="84"/>
      <c r="G114" s="85" t="s">
        <v>204</v>
      </c>
      <c r="H114" s="81">
        <v>114</v>
      </c>
      <c r="I114" s="82" t="str">
        <f ca="1">IF($B114&gt;gamesPerRound,"","White "&amp;OFFSET(Pairings!$D$1,gamesPerRound+H114,0))</f>
        <v/>
      </c>
      <c r="J114" s="83" t="s">
        <v>206</v>
      </c>
      <c r="K114" s="82" t="str">
        <f ca="1">IF($B114&gt;gamesPerRound,"","Black "&amp;OFFSET(Pairings!$E$1,gamesPerRound+H114,0))</f>
        <v/>
      </c>
      <c r="L114" s="84"/>
      <c r="M114" s="80" t="s">
        <v>205</v>
      </c>
      <c r="N114" s="81">
        <v>114</v>
      </c>
      <c r="O114" s="82" t="str">
        <f ca="1">IF($B114&gt;gamesPerRound,"","White "&amp;OFFSET(Pairings!$D$1,2*gamesPerRound+N114,0))</f>
        <v/>
      </c>
      <c r="P114" s="83" t="s">
        <v>206</v>
      </c>
      <c r="Q114" s="82" t="str">
        <f ca="1">IF($B114&gt;gamesPerRound,"","Black "&amp;OFFSET(Pairings!$E$1,2*gamesPerRound+N114,0))</f>
        <v/>
      </c>
      <c r="R114" s="84"/>
    </row>
    <row r="115" spans="1:18" s="86" customFormat="1" ht="108.75" customHeight="1" x14ac:dyDescent="0.3">
      <c r="A115" s="80" t="s">
        <v>203</v>
      </c>
      <c r="B115" s="81">
        <v>115</v>
      </c>
      <c r="C115" s="82" t="str">
        <f>IF($B115&gt;gamesPerRound,"","White "&amp;Pairings!D116)</f>
        <v/>
      </c>
      <c r="D115" s="83" t="s">
        <v>206</v>
      </c>
      <c r="E115" s="82" t="str">
        <f>IF($B115&gt;gamesPerRound,"","Black "&amp;Pairings!E116)</f>
        <v/>
      </c>
      <c r="F115" s="84"/>
      <c r="G115" s="85" t="s">
        <v>204</v>
      </c>
      <c r="H115" s="81">
        <v>115</v>
      </c>
      <c r="I115" s="82" t="str">
        <f ca="1">IF($B115&gt;gamesPerRound,"","White "&amp;OFFSET(Pairings!$D$1,gamesPerRound+H115,0))</f>
        <v/>
      </c>
      <c r="J115" s="83" t="s">
        <v>206</v>
      </c>
      <c r="K115" s="82" t="str">
        <f ca="1">IF($B115&gt;gamesPerRound,"","Black "&amp;OFFSET(Pairings!$E$1,gamesPerRound+H115,0))</f>
        <v/>
      </c>
      <c r="L115" s="84"/>
      <c r="M115" s="80" t="s">
        <v>205</v>
      </c>
      <c r="N115" s="81">
        <v>115</v>
      </c>
      <c r="O115" s="82" t="str">
        <f ca="1">IF($B115&gt;gamesPerRound,"","White "&amp;OFFSET(Pairings!$D$1,2*gamesPerRound+N115,0))</f>
        <v/>
      </c>
      <c r="P115" s="83" t="s">
        <v>206</v>
      </c>
      <c r="Q115" s="82" t="str">
        <f ca="1">IF($B115&gt;gamesPerRound,"","Black "&amp;OFFSET(Pairings!$E$1,2*gamesPerRound+N115,0))</f>
        <v/>
      </c>
      <c r="R115" s="84"/>
    </row>
    <row r="116" spans="1:18" s="86" customFormat="1" ht="108.75" customHeight="1" x14ac:dyDescent="0.3">
      <c r="A116" s="80" t="s">
        <v>203</v>
      </c>
      <c r="B116" s="81">
        <v>116</v>
      </c>
      <c r="C116" s="82" t="str">
        <f>IF($B116&gt;gamesPerRound,"","White "&amp;Pairings!D117)</f>
        <v/>
      </c>
      <c r="D116" s="83" t="s">
        <v>206</v>
      </c>
      <c r="E116" s="82" t="str">
        <f>IF($B116&gt;gamesPerRound,"","Black "&amp;Pairings!E117)</f>
        <v/>
      </c>
      <c r="F116" s="84"/>
      <c r="G116" s="85" t="s">
        <v>204</v>
      </c>
      <c r="H116" s="81">
        <v>116</v>
      </c>
      <c r="I116" s="82" t="str">
        <f ca="1">IF($B116&gt;gamesPerRound,"","White "&amp;OFFSET(Pairings!$D$1,gamesPerRound+H116,0))</f>
        <v/>
      </c>
      <c r="J116" s="83" t="s">
        <v>206</v>
      </c>
      <c r="K116" s="82" t="str">
        <f ca="1">IF($B116&gt;gamesPerRound,"","Black "&amp;OFFSET(Pairings!$E$1,gamesPerRound+H116,0))</f>
        <v/>
      </c>
      <c r="L116" s="84"/>
      <c r="M116" s="80" t="s">
        <v>205</v>
      </c>
      <c r="N116" s="81">
        <v>116</v>
      </c>
      <c r="O116" s="82" t="str">
        <f ca="1">IF($B116&gt;gamesPerRound,"","White "&amp;OFFSET(Pairings!$D$1,2*gamesPerRound+N116,0))</f>
        <v/>
      </c>
      <c r="P116" s="83" t="s">
        <v>206</v>
      </c>
      <c r="Q116" s="82" t="str">
        <f ca="1">IF($B116&gt;gamesPerRound,"","Black "&amp;OFFSET(Pairings!$E$1,2*gamesPerRound+N116,0))</f>
        <v/>
      </c>
      <c r="R116" s="84"/>
    </row>
    <row r="117" spans="1:18" s="86" customFormat="1" ht="108.75" customHeight="1" x14ac:dyDescent="0.3">
      <c r="A117" s="80" t="s">
        <v>203</v>
      </c>
      <c r="B117" s="81">
        <v>117</v>
      </c>
      <c r="C117" s="82" t="str">
        <f>IF($B117&gt;gamesPerRound,"","White "&amp;Pairings!D118)</f>
        <v/>
      </c>
      <c r="D117" s="83" t="s">
        <v>206</v>
      </c>
      <c r="E117" s="82" t="str">
        <f>IF($B117&gt;gamesPerRound,"","Black "&amp;Pairings!E118)</f>
        <v/>
      </c>
      <c r="F117" s="84"/>
      <c r="G117" s="85" t="s">
        <v>204</v>
      </c>
      <c r="H117" s="81">
        <v>117</v>
      </c>
      <c r="I117" s="82" t="str">
        <f ca="1">IF($B117&gt;gamesPerRound,"","White "&amp;OFFSET(Pairings!$D$1,gamesPerRound+H117,0))</f>
        <v/>
      </c>
      <c r="J117" s="83" t="s">
        <v>206</v>
      </c>
      <c r="K117" s="82" t="str">
        <f ca="1">IF($B117&gt;gamesPerRound,"","Black "&amp;OFFSET(Pairings!$E$1,gamesPerRound+H117,0))</f>
        <v/>
      </c>
      <c r="L117" s="84"/>
      <c r="M117" s="80" t="s">
        <v>205</v>
      </c>
      <c r="N117" s="81">
        <v>117</v>
      </c>
      <c r="O117" s="82" t="str">
        <f ca="1">IF($B117&gt;gamesPerRound,"","White "&amp;OFFSET(Pairings!$D$1,2*gamesPerRound+N117,0))</f>
        <v/>
      </c>
      <c r="P117" s="83" t="s">
        <v>206</v>
      </c>
      <c r="Q117" s="82" t="str">
        <f ca="1">IF($B117&gt;gamesPerRound,"","Black "&amp;OFFSET(Pairings!$E$1,2*gamesPerRound+N117,0))</f>
        <v/>
      </c>
      <c r="R117" s="84"/>
    </row>
    <row r="118" spans="1:18" s="86" customFormat="1" ht="108.75" customHeight="1" x14ac:dyDescent="0.3">
      <c r="A118" s="80" t="s">
        <v>203</v>
      </c>
      <c r="B118" s="81">
        <v>118</v>
      </c>
      <c r="C118" s="82" t="str">
        <f>IF($B118&gt;gamesPerRound,"","White "&amp;Pairings!D119)</f>
        <v/>
      </c>
      <c r="D118" s="83" t="s">
        <v>206</v>
      </c>
      <c r="E118" s="82" t="str">
        <f>IF($B118&gt;gamesPerRound,"","Black "&amp;Pairings!E119)</f>
        <v/>
      </c>
      <c r="F118" s="84"/>
      <c r="G118" s="85" t="s">
        <v>204</v>
      </c>
      <c r="H118" s="81">
        <v>118</v>
      </c>
      <c r="I118" s="82" t="str">
        <f ca="1">IF($B118&gt;gamesPerRound,"","White "&amp;OFFSET(Pairings!$D$1,gamesPerRound+H118,0))</f>
        <v/>
      </c>
      <c r="J118" s="83" t="s">
        <v>206</v>
      </c>
      <c r="K118" s="82" t="str">
        <f ca="1">IF($B118&gt;gamesPerRound,"","Black "&amp;OFFSET(Pairings!$E$1,gamesPerRound+H118,0))</f>
        <v/>
      </c>
      <c r="L118" s="84"/>
      <c r="M118" s="80" t="s">
        <v>205</v>
      </c>
      <c r="N118" s="81">
        <v>118</v>
      </c>
      <c r="O118" s="82" t="str">
        <f ca="1">IF($B118&gt;gamesPerRound,"","White "&amp;OFFSET(Pairings!$D$1,2*gamesPerRound+N118,0))</f>
        <v/>
      </c>
      <c r="P118" s="83" t="s">
        <v>206</v>
      </c>
      <c r="Q118" s="82" t="str">
        <f ca="1">IF($B118&gt;gamesPerRound,"","Black "&amp;OFFSET(Pairings!$E$1,2*gamesPerRound+N118,0))</f>
        <v/>
      </c>
      <c r="R118" s="84"/>
    </row>
    <row r="119" spans="1:18" s="86" customFormat="1" ht="108.75" customHeight="1" x14ac:dyDescent="0.3">
      <c r="A119" s="80" t="s">
        <v>203</v>
      </c>
      <c r="B119" s="81">
        <v>119</v>
      </c>
      <c r="C119" s="82" t="str">
        <f>IF($B119&gt;gamesPerRound,"","White "&amp;Pairings!D120)</f>
        <v/>
      </c>
      <c r="D119" s="83" t="s">
        <v>206</v>
      </c>
      <c r="E119" s="82" t="str">
        <f>IF($B119&gt;gamesPerRound,"","Black "&amp;Pairings!E120)</f>
        <v/>
      </c>
      <c r="F119" s="84"/>
      <c r="G119" s="85" t="s">
        <v>204</v>
      </c>
      <c r="H119" s="81">
        <v>119</v>
      </c>
      <c r="I119" s="82" t="str">
        <f ca="1">IF($B119&gt;gamesPerRound,"","White "&amp;OFFSET(Pairings!$D$1,gamesPerRound+H119,0))</f>
        <v/>
      </c>
      <c r="J119" s="83" t="s">
        <v>206</v>
      </c>
      <c r="K119" s="82" t="str">
        <f ca="1">IF($B119&gt;gamesPerRound,"","Black "&amp;OFFSET(Pairings!$E$1,gamesPerRound+H119,0))</f>
        <v/>
      </c>
      <c r="L119" s="84"/>
      <c r="M119" s="80" t="s">
        <v>205</v>
      </c>
      <c r="N119" s="81">
        <v>119</v>
      </c>
      <c r="O119" s="82" t="str">
        <f ca="1">IF($B119&gt;gamesPerRound,"","White "&amp;OFFSET(Pairings!$D$1,2*gamesPerRound+N119,0))</f>
        <v/>
      </c>
      <c r="P119" s="83" t="s">
        <v>206</v>
      </c>
      <c r="Q119" s="82" t="str">
        <f ca="1">IF($B119&gt;gamesPerRound,"","Black "&amp;OFFSET(Pairings!$E$1,2*gamesPerRound+N119,0))</f>
        <v/>
      </c>
      <c r="R119" s="84"/>
    </row>
    <row r="120" spans="1:18" s="86" customFormat="1" ht="108.75" customHeight="1" x14ac:dyDescent="0.3">
      <c r="A120" s="80" t="s">
        <v>203</v>
      </c>
      <c r="B120" s="81">
        <v>120</v>
      </c>
      <c r="C120" s="82" t="str">
        <f>IF($B120&gt;gamesPerRound,"","White "&amp;Pairings!D121)</f>
        <v/>
      </c>
      <c r="D120" s="83" t="s">
        <v>206</v>
      </c>
      <c r="E120" s="82" t="str">
        <f>IF($B120&gt;gamesPerRound,"","Black "&amp;Pairings!E121)</f>
        <v/>
      </c>
      <c r="F120" s="84"/>
      <c r="G120" s="85" t="s">
        <v>204</v>
      </c>
      <c r="H120" s="81">
        <v>120</v>
      </c>
      <c r="I120" s="82" t="str">
        <f ca="1">IF($B120&gt;gamesPerRound,"","White "&amp;OFFSET(Pairings!$D$1,gamesPerRound+H120,0))</f>
        <v/>
      </c>
      <c r="J120" s="83" t="s">
        <v>206</v>
      </c>
      <c r="K120" s="82" t="str">
        <f ca="1">IF($B120&gt;gamesPerRound,"","Black "&amp;OFFSET(Pairings!$E$1,gamesPerRound+H120,0))</f>
        <v/>
      </c>
      <c r="L120" s="84"/>
      <c r="M120" s="80" t="s">
        <v>205</v>
      </c>
      <c r="N120" s="81">
        <v>120</v>
      </c>
      <c r="O120" s="82" t="str">
        <f ca="1">IF($B120&gt;gamesPerRound,"","White "&amp;OFFSET(Pairings!$D$1,2*gamesPerRound+N120,0))</f>
        <v/>
      </c>
      <c r="P120" s="83" t="s">
        <v>206</v>
      </c>
      <c r="Q120" s="82" t="str">
        <f ca="1">IF($B120&gt;gamesPerRound,"","Black "&amp;OFFSET(Pairings!$E$1,2*gamesPerRound+N120,0))</f>
        <v/>
      </c>
      <c r="R120" s="84"/>
    </row>
    <row r="121" spans="1:18" ht="108.75" customHeight="1" x14ac:dyDescent="0.3">
      <c r="A121" s="87"/>
      <c r="D121" s="90"/>
      <c r="G121" s="92"/>
      <c r="J121" s="90"/>
      <c r="M121" s="87"/>
      <c r="P121" s="90"/>
    </row>
  </sheetData>
  <sheetProtection sheet="1" objects="1" scenarios="1" formatCells="0" formatColumns="0" formatRows="0" sort="0" autoFilter="0"/>
  <phoneticPr fontId="9" type="noConversion"/>
  <pageMargins left="0.23622047244094491" right="0.23622047244094491" top="0.19685039370078741" bottom="0.19685039370078741" header="0" footer="0"/>
  <pageSetup paperSize="9" scale="130" firstPageNumber="0" orientation="landscape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469"/>
  <sheetViews>
    <sheetView workbookViewId="0">
      <pane ySplit="1" topLeftCell="A2" activePane="bottomLeft" state="frozen"/>
      <selection pane="bottomLeft" activeCell="C62" sqref="C62"/>
    </sheetView>
  </sheetViews>
  <sheetFormatPr defaultColWidth="9.1796875" defaultRowHeight="13.5" x14ac:dyDescent="0.3"/>
  <cols>
    <col min="1" max="1" width="4.54296875" style="46" bestFit="1" customWidth="1"/>
    <col min="2" max="2" width="7.7265625" style="26" bestFit="1" customWidth="1"/>
    <col min="3" max="3" width="6.81640625" style="26" bestFit="1" customWidth="1"/>
    <col min="4" max="4" width="7.26953125" style="25" bestFit="1" customWidth="1"/>
    <col min="5" max="5" width="6.81640625" style="25" bestFit="1" customWidth="1"/>
    <col min="6" max="7" width="9.1796875" style="26"/>
    <col min="8" max="8" width="16.7265625" style="54" customWidth="1"/>
    <col min="9" max="9" width="5.1796875" style="25" customWidth="1"/>
    <col min="10" max="15" width="5.26953125" style="25" customWidth="1"/>
    <col min="16" max="16384" width="9.1796875" style="25"/>
  </cols>
  <sheetData>
    <row r="1" spans="1:8" s="57" customFormat="1" ht="25.5" customHeight="1" x14ac:dyDescent="0.3">
      <c r="A1" s="55" t="s">
        <v>181</v>
      </c>
      <c r="B1" s="56" t="s">
        <v>29</v>
      </c>
      <c r="C1" s="56" t="s">
        <v>182</v>
      </c>
      <c r="D1" s="57" t="s">
        <v>25</v>
      </c>
      <c r="E1" s="57" t="s">
        <v>26</v>
      </c>
      <c r="F1" s="58" t="s">
        <v>198</v>
      </c>
      <c r="G1" s="58" t="s">
        <v>199</v>
      </c>
      <c r="H1" s="59" t="s">
        <v>200</v>
      </c>
    </row>
    <row r="2" spans="1:8" x14ac:dyDescent="0.3">
      <c r="A2" s="46">
        <v>0</v>
      </c>
      <c r="B2" s="26">
        <f t="shared" ref="B2:B65" si="0">IF(INT(A2/gamesPerRound)&lt;rounds,1+INT(A2/gamesPerRound),"")</f>
        <v>1</v>
      </c>
      <c r="C2" s="26">
        <f t="shared" ref="C2:C65" si="1">1+MOD(A2,gamesPerRound)</f>
        <v>1</v>
      </c>
      <c r="D2" s="25" t="str">
        <f ca="1">IF($B2&gt;rounds,"",OFFSET(AllPairings!D$1,startRow-1+$A2,0))</f>
        <v>B.01</v>
      </c>
      <c r="E2" s="25" t="str">
        <f ca="1">IF($B2&gt;rounds,"",OFFSET(AllPairings!E$1,startRow-1+$A2,0))</f>
        <v>D.01</v>
      </c>
      <c r="F2" s="47" t="e">
        <f ca="1">VLOOKUP($C2,OFFSET(ResultsInput!$B$2,($B2-1)*gamesPerRound,0,gamesPerRound,6),5,FALSE)</f>
        <v>#N/A</v>
      </c>
      <c r="G2" s="47" t="e">
        <f ca="1">VLOOKUP($C2,OFFSET(ResultsInput!$B$2,($B2-1)*gamesPerRound,0,gamesPerRound,6),6,FALSE)</f>
        <v>#N/A</v>
      </c>
      <c r="H2" s="54" t="str">
        <f t="shared" ref="H2:H65" ca="1" si="2">D2</f>
        <v>B.01</v>
      </c>
    </row>
    <row r="3" spans="1:8" x14ac:dyDescent="0.3">
      <c r="A3" s="46">
        <v>1</v>
      </c>
      <c r="B3" s="26">
        <f t="shared" si="0"/>
        <v>1</v>
      </c>
      <c r="C3" s="26">
        <f t="shared" si="1"/>
        <v>2</v>
      </c>
      <c r="D3" s="25" t="str">
        <f ca="1">IF($B3&gt;rounds,"",OFFSET(AllPairings!D$1,startRow-1+$A3,0))</f>
        <v>C.01</v>
      </c>
      <c r="E3" s="25" t="str">
        <f ca="1">IF($B3&gt;rounds,"",OFFSET(AllPairings!E$1,startRow-1+$A3,0))</f>
        <v>E.01</v>
      </c>
      <c r="F3" s="47" t="e">
        <f ca="1">VLOOKUP($C3,OFFSET(ResultsInput!$B$2,($B3-1)*gamesPerRound,0,gamesPerRound,6),5,FALSE)</f>
        <v>#N/A</v>
      </c>
      <c r="G3" s="47" t="e">
        <f ca="1">VLOOKUP($C3,OFFSET(ResultsInput!$B$2,($B3-1)*gamesPerRound,0,gamesPerRound,6),6,FALSE)</f>
        <v>#N/A</v>
      </c>
      <c r="H3" s="54" t="str">
        <f t="shared" ca="1" si="2"/>
        <v>C.01</v>
      </c>
    </row>
    <row r="4" spans="1:8" x14ac:dyDescent="0.3">
      <c r="A4" s="46">
        <v>2</v>
      </c>
      <c r="B4" s="26">
        <f t="shared" si="0"/>
        <v>1</v>
      </c>
      <c r="C4" s="26">
        <f t="shared" si="1"/>
        <v>3</v>
      </c>
      <c r="D4" s="25" t="str">
        <f ca="1">IF($B4&gt;rounds,"",OFFSET(AllPairings!D$1,startRow-1+$A4,0))</f>
        <v>F.01</v>
      </c>
      <c r="E4" s="25" t="str">
        <f ca="1">IF($B4&gt;rounds,"",OFFSET(AllPairings!E$1,startRow-1+$A4,0))</f>
        <v>A.01</v>
      </c>
      <c r="F4" s="47" t="e">
        <f ca="1">VLOOKUP($C4,OFFSET(ResultsInput!$B$2,($B4-1)*gamesPerRound,0,gamesPerRound,6),5,FALSE)</f>
        <v>#N/A</v>
      </c>
      <c r="G4" s="47" t="e">
        <f ca="1">VLOOKUP($C4,OFFSET(ResultsInput!$B$2,($B4-1)*gamesPerRound,0,gamesPerRound,6),6,FALSE)</f>
        <v>#N/A</v>
      </c>
      <c r="H4" s="54" t="str">
        <f t="shared" ca="1" si="2"/>
        <v>F.01</v>
      </c>
    </row>
    <row r="5" spans="1:8" x14ac:dyDescent="0.3">
      <c r="A5" s="46">
        <v>3</v>
      </c>
      <c r="B5" s="26">
        <f t="shared" si="0"/>
        <v>1</v>
      </c>
      <c r="C5" s="26">
        <f t="shared" si="1"/>
        <v>4</v>
      </c>
      <c r="D5" s="25" t="str">
        <f ca="1">IF($B5&gt;rounds,"",OFFSET(AllPairings!D$1,startRow-1+$A5,0))</f>
        <v>F.02</v>
      </c>
      <c r="E5" s="25" t="str">
        <f ca="1">IF($B5&gt;rounds,"",OFFSET(AllPairings!E$1,startRow-1+$A5,0))</f>
        <v>A.02</v>
      </c>
      <c r="F5" s="47" t="e">
        <f ca="1">VLOOKUP($C5,OFFSET(ResultsInput!$B$2,($B5-1)*gamesPerRound,0,gamesPerRound,6),5,FALSE)</f>
        <v>#N/A</v>
      </c>
      <c r="G5" s="47" t="e">
        <f ca="1">VLOOKUP($C5,OFFSET(ResultsInput!$B$2,($B5-1)*gamesPerRound,0,gamesPerRound,6),6,FALSE)</f>
        <v>#N/A</v>
      </c>
      <c r="H5" s="54" t="str">
        <f t="shared" ca="1" si="2"/>
        <v>F.02</v>
      </c>
    </row>
    <row r="6" spans="1:8" x14ac:dyDescent="0.3">
      <c r="A6" s="46">
        <v>4</v>
      </c>
      <c r="B6" s="26">
        <f t="shared" si="0"/>
        <v>1</v>
      </c>
      <c r="C6" s="26">
        <f t="shared" si="1"/>
        <v>5</v>
      </c>
      <c r="D6" s="25" t="str">
        <f ca="1">IF($B6&gt;rounds,"",OFFSET(AllPairings!D$1,startRow-1+$A6,0))</f>
        <v>C.02</v>
      </c>
      <c r="E6" s="25" t="str">
        <f ca="1">IF($B6&gt;rounds,"",OFFSET(AllPairings!E$1,startRow-1+$A6,0))</f>
        <v>D.02</v>
      </c>
      <c r="F6" s="47" t="e">
        <f ca="1">VLOOKUP($C6,OFFSET(ResultsInput!$B$2,($B6-1)*gamesPerRound,0,gamesPerRound,6),5,FALSE)</f>
        <v>#N/A</v>
      </c>
      <c r="G6" s="47" t="e">
        <f ca="1">VLOOKUP($C6,OFFSET(ResultsInput!$B$2,($B6-1)*gamesPerRound,0,gamesPerRound,6),6,FALSE)</f>
        <v>#N/A</v>
      </c>
      <c r="H6" s="54" t="str">
        <f t="shared" ca="1" si="2"/>
        <v>C.02</v>
      </c>
    </row>
    <row r="7" spans="1:8" x14ac:dyDescent="0.3">
      <c r="A7" s="46">
        <v>5</v>
      </c>
      <c r="B7" s="26">
        <f t="shared" si="0"/>
        <v>1</v>
      </c>
      <c r="C7" s="26">
        <f t="shared" si="1"/>
        <v>6</v>
      </c>
      <c r="D7" s="25" t="str">
        <f ca="1">IF($B7&gt;rounds,"",OFFSET(AllPairings!D$1,startRow-1+$A7,0))</f>
        <v>E.02</v>
      </c>
      <c r="E7" s="25" t="str">
        <f ca="1">IF($B7&gt;rounds,"",OFFSET(AllPairings!E$1,startRow-1+$A7,0))</f>
        <v>B.02</v>
      </c>
      <c r="F7" s="47" t="e">
        <f ca="1">VLOOKUP($C7,OFFSET(ResultsInput!$B$2,($B7-1)*gamesPerRound,0,gamesPerRound,6),5,FALSE)</f>
        <v>#N/A</v>
      </c>
      <c r="G7" s="47" t="e">
        <f ca="1">VLOOKUP($C7,OFFSET(ResultsInput!$B$2,($B7-1)*gamesPerRound,0,gamesPerRound,6),6,FALSE)</f>
        <v>#N/A</v>
      </c>
      <c r="H7" s="54" t="str">
        <f t="shared" ca="1" si="2"/>
        <v>E.02</v>
      </c>
    </row>
    <row r="8" spans="1:8" x14ac:dyDescent="0.3">
      <c r="A8" s="46">
        <v>6</v>
      </c>
      <c r="B8" s="26">
        <f t="shared" si="0"/>
        <v>1</v>
      </c>
      <c r="C8" s="26">
        <f t="shared" si="1"/>
        <v>7</v>
      </c>
      <c r="D8" s="25" t="str">
        <f ca="1">IF($B8&gt;rounds,"",OFFSET(AllPairings!D$1,startRow-1+$A8,0))</f>
        <v>D.03</v>
      </c>
      <c r="E8" s="25" t="str">
        <f ca="1">IF($B8&gt;rounds,"",OFFSET(AllPairings!E$1,startRow-1+$A8,0))</f>
        <v>F.03</v>
      </c>
      <c r="F8" s="47" t="e">
        <f ca="1">VLOOKUP($C8,OFFSET(ResultsInput!$B$2,($B8-1)*gamesPerRound,0,gamesPerRound,6),5,FALSE)</f>
        <v>#N/A</v>
      </c>
      <c r="G8" s="47" t="e">
        <f ca="1">VLOOKUP($C8,OFFSET(ResultsInput!$B$2,($B8-1)*gamesPerRound,0,gamesPerRound,6),6,FALSE)</f>
        <v>#N/A</v>
      </c>
      <c r="H8" s="54" t="str">
        <f t="shared" ca="1" si="2"/>
        <v>D.03</v>
      </c>
    </row>
    <row r="9" spans="1:8" x14ac:dyDescent="0.3">
      <c r="A9" s="46">
        <v>7</v>
      </c>
      <c r="B9" s="26">
        <f t="shared" si="0"/>
        <v>1</v>
      </c>
      <c r="C9" s="26">
        <f t="shared" si="1"/>
        <v>8</v>
      </c>
      <c r="D9" s="25" t="str">
        <f ca="1">IF($B9&gt;rounds,"",OFFSET(AllPairings!D$1,startRow-1+$A9,0))</f>
        <v>B.03</v>
      </c>
      <c r="E9" s="25" t="str">
        <f ca="1">IF($B9&gt;rounds,"",OFFSET(AllPairings!E$1,startRow-1+$A9,0))</f>
        <v>E.03</v>
      </c>
      <c r="F9" s="47" t="e">
        <f ca="1">VLOOKUP($C9,OFFSET(ResultsInput!$B$2,($B9-1)*gamesPerRound,0,gamesPerRound,6),5,FALSE)</f>
        <v>#N/A</v>
      </c>
      <c r="G9" s="47" t="e">
        <f ca="1">VLOOKUP($C9,OFFSET(ResultsInput!$B$2,($B9-1)*gamesPerRound,0,gamesPerRound,6),6,FALSE)</f>
        <v>#N/A</v>
      </c>
      <c r="H9" s="54" t="str">
        <f t="shared" ca="1" si="2"/>
        <v>B.03</v>
      </c>
    </row>
    <row r="10" spans="1:8" x14ac:dyDescent="0.3">
      <c r="A10" s="46">
        <v>8</v>
      </c>
      <c r="B10" s="26">
        <f t="shared" si="0"/>
        <v>1</v>
      </c>
      <c r="C10" s="26">
        <f t="shared" si="1"/>
        <v>9</v>
      </c>
      <c r="D10" s="25" t="str">
        <f ca="1">IF($B10&gt;rounds,"",OFFSET(AllPairings!D$1,startRow-1+$A10,0))</f>
        <v>C.03</v>
      </c>
      <c r="E10" s="25" t="str">
        <f ca="1">IF($B10&gt;rounds,"",OFFSET(AllPairings!E$1,startRow-1+$A10,0))</f>
        <v>A.03</v>
      </c>
      <c r="F10" s="47" t="e">
        <f ca="1">VLOOKUP($C10,OFFSET(ResultsInput!$B$2,($B10-1)*gamesPerRound,0,gamesPerRound,6),5,FALSE)</f>
        <v>#N/A</v>
      </c>
      <c r="G10" s="47" t="e">
        <f ca="1">VLOOKUP($C10,OFFSET(ResultsInput!$B$2,($B10-1)*gamesPerRound,0,gamesPerRound,6),6,FALSE)</f>
        <v>#N/A</v>
      </c>
      <c r="H10" s="54" t="str">
        <f t="shared" ca="1" si="2"/>
        <v>C.03</v>
      </c>
    </row>
    <row r="11" spans="1:8" x14ac:dyDescent="0.3">
      <c r="A11" s="46">
        <v>9</v>
      </c>
      <c r="B11" s="26">
        <f t="shared" si="0"/>
        <v>1</v>
      </c>
      <c r="C11" s="26">
        <f t="shared" si="1"/>
        <v>10</v>
      </c>
      <c r="D11" s="25" t="str">
        <f ca="1">IF($B11&gt;rounds,"",OFFSET(AllPairings!D$1,startRow-1+$A11,0))</f>
        <v>F.04</v>
      </c>
      <c r="E11" s="25" t="str">
        <f ca="1">IF($B11&gt;rounds,"",OFFSET(AllPairings!E$1,startRow-1+$A11,0))</f>
        <v>C.04</v>
      </c>
      <c r="F11" s="47" t="e">
        <f ca="1">VLOOKUP($C11,OFFSET(ResultsInput!$B$2,($B11-1)*gamesPerRound,0,gamesPerRound,6),5,FALSE)</f>
        <v>#N/A</v>
      </c>
      <c r="G11" s="47" t="e">
        <f ca="1">VLOOKUP($C11,OFFSET(ResultsInput!$B$2,($B11-1)*gamesPerRound,0,gamesPerRound,6),6,FALSE)</f>
        <v>#N/A</v>
      </c>
      <c r="H11" s="54" t="str">
        <f t="shared" ca="1" si="2"/>
        <v>F.04</v>
      </c>
    </row>
    <row r="12" spans="1:8" x14ac:dyDescent="0.3">
      <c r="A12" s="46">
        <v>10</v>
      </c>
      <c r="B12" s="26">
        <f t="shared" si="0"/>
        <v>1</v>
      </c>
      <c r="C12" s="26">
        <f t="shared" si="1"/>
        <v>11</v>
      </c>
      <c r="D12" s="25" t="str">
        <f ca="1">IF($B12&gt;rounds,"",OFFSET(AllPairings!D$1,startRow-1+$A12,0))</f>
        <v>A.04</v>
      </c>
      <c r="E12" s="25" t="str">
        <f ca="1">IF($B12&gt;rounds,"",OFFSET(AllPairings!E$1,startRow-1+$A12,0))</f>
        <v>E.04</v>
      </c>
      <c r="F12" s="47" t="e">
        <f ca="1">VLOOKUP($C12,OFFSET(ResultsInput!$B$2,($B12-1)*gamesPerRound,0,gamesPerRound,6),5,FALSE)</f>
        <v>#N/A</v>
      </c>
      <c r="G12" s="47" t="e">
        <f ca="1">VLOOKUP($C12,OFFSET(ResultsInput!$B$2,($B12-1)*gamesPerRound,0,gamesPerRound,6),6,FALSE)</f>
        <v>#N/A</v>
      </c>
      <c r="H12" s="54" t="str">
        <f t="shared" ca="1" si="2"/>
        <v>A.04</v>
      </c>
    </row>
    <row r="13" spans="1:8" x14ac:dyDescent="0.3">
      <c r="A13" s="46">
        <v>11</v>
      </c>
      <c r="B13" s="26">
        <f t="shared" si="0"/>
        <v>1</v>
      </c>
      <c r="C13" s="26">
        <f t="shared" si="1"/>
        <v>12</v>
      </c>
      <c r="D13" s="25" t="str">
        <f ca="1">IF($B13&gt;rounds,"",OFFSET(AllPairings!D$1,startRow-1+$A13,0))</f>
        <v>B.04</v>
      </c>
      <c r="E13" s="25" t="str">
        <f ca="1">IF($B13&gt;rounds,"",OFFSET(AllPairings!E$1,startRow-1+$A13,0))</f>
        <v>D.04</v>
      </c>
      <c r="F13" s="47" t="e">
        <f ca="1">VLOOKUP($C13,OFFSET(ResultsInput!$B$2,($B13-1)*gamesPerRound,0,gamesPerRound,6),5,FALSE)</f>
        <v>#N/A</v>
      </c>
      <c r="G13" s="47" t="e">
        <f ca="1">VLOOKUP($C13,OFFSET(ResultsInput!$B$2,($B13-1)*gamesPerRound,0,gamesPerRound,6),6,FALSE)</f>
        <v>#N/A</v>
      </c>
      <c r="H13" s="54" t="str">
        <f t="shared" ca="1" si="2"/>
        <v>B.04</v>
      </c>
    </row>
    <row r="14" spans="1:8" x14ac:dyDescent="0.3">
      <c r="A14" s="46">
        <v>12</v>
      </c>
      <c r="B14" s="26">
        <f t="shared" si="0"/>
        <v>1</v>
      </c>
      <c r="C14" s="26">
        <f t="shared" si="1"/>
        <v>13</v>
      </c>
      <c r="D14" s="25" t="str">
        <f ca="1">IF($B14&gt;rounds,"",OFFSET(AllPairings!D$1,startRow-1+$A14,0))</f>
        <v>A.05</v>
      </c>
      <c r="E14" s="25" t="str">
        <f ca="1">IF($B14&gt;rounds,"",OFFSET(AllPairings!E$1,startRow-1+$A14,0))</f>
        <v>B.05</v>
      </c>
      <c r="F14" s="47" t="e">
        <f ca="1">VLOOKUP($C14,OFFSET(ResultsInput!$B$2,($B14-1)*gamesPerRound,0,gamesPerRound,6),5,FALSE)</f>
        <v>#N/A</v>
      </c>
      <c r="G14" s="47" t="e">
        <f ca="1">VLOOKUP($C14,OFFSET(ResultsInput!$B$2,($B14-1)*gamesPerRound,0,gamesPerRound,6),6,FALSE)</f>
        <v>#N/A</v>
      </c>
      <c r="H14" s="54" t="str">
        <f t="shared" ca="1" si="2"/>
        <v>A.05</v>
      </c>
    </row>
    <row r="15" spans="1:8" x14ac:dyDescent="0.3">
      <c r="A15" s="46">
        <v>13</v>
      </c>
      <c r="B15" s="26">
        <f t="shared" si="0"/>
        <v>1</v>
      </c>
      <c r="C15" s="26">
        <f t="shared" si="1"/>
        <v>14</v>
      </c>
      <c r="D15" s="25" t="str">
        <f ca="1">IF($B15&gt;rounds,"",OFFSET(AllPairings!D$1,startRow-1+$A15,0))</f>
        <v>F.05</v>
      </c>
      <c r="E15" s="25" t="str">
        <f ca="1">IF($B15&gt;rounds,"",OFFSET(AllPairings!E$1,startRow-1+$A15,0))</f>
        <v>C.05</v>
      </c>
      <c r="F15" s="47" t="e">
        <f ca="1">VLOOKUP($C15,OFFSET(ResultsInput!$B$2,($B15-1)*gamesPerRound,0,gamesPerRound,6),5,FALSE)</f>
        <v>#N/A</v>
      </c>
      <c r="G15" s="47" t="e">
        <f ca="1">VLOOKUP($C15,OFFSET(ResultsInput!$B$2,($B15-1)*gamesPerRound,0,gamesPerRound,6),6,FALSE)</f>
        <v>#N/A</v>
      </c>
      <c r="H15" s="54" t="str">
        <f t="shared" ca="1" si="2"/>
        <v>F.05</v>
      </c>
    </row>
    <row r="16" spans="1:8" x14ac:dyDescent="0.3">
      <c r="A16" s="46">
        <v>14</v>
      </c>
      <c r="B16" s="26">
        <f t="shared" si="0"/>
        <v>1</v>
      </c>
      <c r="C16" s="26">
        <f t="shared" si="1"/>
        <v>15</v>
      </c>
      <c r="D16" s="25" t="str">
        <f ca="1">IF($B16&gt;rounds,"",OFFSET(AllPairings!D$1,startRow-1+$A16,0))</f>
        <v>D.05</v>
      </c>
      <c r="E16" s="25" t="str">
        <f ca="1">IF($B16&gt;rounds,"",OFFSET(AllPairings!E$1,startRow-1+$A16,0))</f>
        <v>E.05</v>
      </c>
      <c r="F16" s="47" t="e">
        <f ca="1">VLOOKUP($C16,OFFSET(ResultsInput!$B$2,($B16-1)*gamesPerRound,0,gamesPerRound,6),5,FALSE)</f>
        <v>#N/A</v>
      </c>
      <c r="G16" s="47" t="e">
        <f ca="1">VLOOKUP($C16,OFFSET(ResultsInput!$B$2,($B16-1)*gamesPerRound,0,gamesPerRound,6),6,FALSE)</f>
        <v>#N/A</v>
      </c>
      <c r="H16" s="54" t="str">
        <f t="shared" ca="1" si="2"/>
        <v>D.05</v>
      </c>
    </row>
    <row r="17" spans="1:8" x14ac:dyDescent="0.3">
      <c r="A17" s="46">
        <v>15</v>
      </c>
      <c r="B17" s="26">
        <f t="shared" si="0"/>
        <v>1</v>
      </c>
      <c r="C17" s="26">
        <f t="shared" si="1"/>
        <v>16</v>
      </c>
      <c r="D17" s="25" t="str">
        <f ca="1">IF($B17&gt;rounds,"",OFFSET(AllPairings!D$1,startRow-1+$A17,0))</f>
        <v>A.06</v>
      </c>
      <c r="E17" s="25" t="str">
        <f ca="1">IF($B17&gt;rounds,"",OFFSET(AllPairings!E$1,startRow-1+$A17,0))</f>
        <v>C.06</v>
      </c>
      <c r="F17" s="47" t="e">
        <f ca="1">VLOOKUP($C17,OFFSET(ResultsInput!$B$2,($B17-1)*gamesPerRound,0,gamesPerRound,6),5,FALSE)</f>
        <v>#N/A</v>
      </c>
      <c r="G17" s="47" t="e">
        <f ca="1">VLOOKUP($C17,OFFSET(ResultsInput!$B$2,($B17-1)*gamesPerRound,0,gamesPerRound,6),6,FALSE)</f>
        <v>#N/A</v>
      </c>
      <c r="H17" s="54" t="str">
        <f t="shared" ca="1" si="2"/>
        <v>A.06</v>
      </c>
    </row>
    <row r="18" spans="1:8" x14ac:dyDescent="0.3">
      <c r="A18" s="46">
        <v>16</v>
      </c>
      <c r="B18" s="26">
        <f t="shared" si="0"/>
        <v>1</v>
      </c>
      <c r="C18" s="26">
        <f t="shared" si="1"/>
        <v>17</v>
      </c>
      <c r="D18" s="25" t="str">
        <f ca="1">IF($B18&gt;rounds,"",OFFSET(AllPairings!D$1,startRow-1+$A18,0))</f>
        <v>E.06</v>
      </c>
      <c r="E18" s="25" t="str">
        <f ca="1">IF($B18&gt;rounds,"",OFFSET(AllPairings!E$1,startRow-1+$A18,0))</f>
        <v>B.06</v>
      </c>
      <c r="F18" s="47" t="e">
        <f ca="1">VLOOKUP($C18,OFFSET(ResultsInput!$B$2,($B18-1)*gamesPerRound,0,gamesPerRound,6),5,FALSE)</f>
        <v>#N/A</v>
      </c>
      <c r="G18" s="47" t="e">
        <f ca="1">VLOOKUP($C18,OFFSET(ResultsInput!$B$2,($B18-1)*gamesPerRound,0,gamesPerRound,6),6,FALSE)</f>
        <v>#N/A</v>
      </c>
      <c r="H18" s="54" t="str">
        <f t="shared" ca="1" si="2"/>
        <v>E.06</v>
      </c>
    </row>
    <row r="19" spans="1:8" x14ac:dyDescent="0.3">
      <c r="A19" s="46">
        <v>17</v>
      </c>
      <c r="B19" s="26">
        <f t="shared" si="0"/>
        <v>1</v>
      </c>
      <c r="C19" s="26">
        <f t="shared" si="1"/>
        <v>18</v>
      </c>
      <c r="D19" s="25" t="str">
        <f ca="1">IF($B19&gt;rounds,"",OFFSET(AllPairings!D$1,startRow-1+$A19,0))</f>
        <v>D.06</v>
      </c>
      <c r="E19" s="25" t="str">
        <f ca="1">IF($B19&gt;rounds,"",OFFSET(AllPairings!E$1,startRow-1+$A19,0))</f>
        <v>F.06</v>
      </c>
      <c r="F19" s="47" t="e">
        <f ca="1">VLOOKUP($C19,OFFSET(ResultsInput!$B$2,($B19-1)*gamesPerRound,0,gamesPerRound,6),5,FALSE)</f>
        <v>#N/A</v>
      </c>
      <c r="G19" s="47" t="e">
        <f ca="1">VLOOKUP($C19,OFFSET(ResultsInput!$B$2,($B19-1)*gamesPerRound,0,gamesPerRound,6),6,FALSE)</f>
        <v>#N/A</v>
      </c>
      <c r="H19" s="54" t="str">
        <f t="shared" ca="1" si="2"/>
        <v>D.06</v>
      </c>
    </row>
    <row r="20" spans="1:8" x14ac:dyDescent="0.3">
      <c r="A20" s="46">
        <v>18</v>
      </c>
      <c r="B20" s="26">
        <f t="shared" si="0"/>
        <v>1</v>
      </c>
      <c r="C20" s="26">
        <f t="shared" si="1"/>
        <v>19</v>
      </c>
      <c r="D20" s="25" t="str">
        <f ca="1">IF($B20&gt;rounds,"",OFFSET(AllPairings!D$1,startRow-1+$A20,0))</f>
        <v>E.07</v>
      </c>
      <c r="E20" s="25" t="str">
        <f ca="1">IF($B20&gt;rounds,"",OFFSET(AllPairings!E$1,startRow-1+$A20,0))</f>
        <v>B.07</v>
      </c>
      <c r="F20" s="47" t="e">
        <f ca="1">VLOOKUP($C20,OFFSET(ResultsInput!$B$2,($B20-1)*gamesPerRound,0,gamesPerRound,6),5,FALSE)</f>
        <v>#N/A</v>
      </c>
      <c r="G20" s="47" t="e">
        <f ca="1">VLOOKUP($C20,OFFSET(ResultsInput!$B$2,($B20-1)*gamesPerRound,0,gamesPerRound,6),6,FALSE)</f>
        <v>#N/A</v>
      </c>
      <c r="H20" s="54" t="str">
        <f t="shared" ca="1" si="2"/>
        <v>E.07</v>
      </c>
    </row>
    <row r="21" spans="1:8" x14ac:dyDescent="0.3">
      <c r="A21" s="46">
        <v>19</v>
      </c>
      <c r="B21" s="26">
        <f t="shared" si="0"/>
        <v>1</v>
      </c>
      <c r="C21" s="26">
        <f t="shared" si="1"/>
        <v>20</v>
      </c>
      <c r="D21" s="25" t="str">
        <f ca="1">IF($B21&gt;rounds,"",OFFSET(AllPairings!D$1,startRow-1+$A21,0))</f>
        <v>A.07</v>
      </c>
      <c r="E21" s="25" t="str">
        <f ca="1">IF($B21&gt;rounds,"",OFFSET(AllPairings!E$1,startRow-1+$A21,0))</f>
        <v>D.07</v>
      </c>
      <c r="F21" s="47" t="e">
        <f ca="1">VLOOKUP($C21,OFFSET(ResultsInput!$B$2,($B21-1)*gamesPerRound,0,gamesPerRound,6),5,FALSE)</f>
        <v>#N/A</v>
      </c>
      <c r="G21" s="47" t="e">
        <f ca="1">VLOOKUP($C21,OFFSET(ResultsInput!$B$2,($B21-1)*gamesPerRound,0,gamesPerRound,6),6,FALSE)</f>
        <v>#N/A</v>
      </c>
      <c r="H21" s="54" t="str">
        <f t="shared" ca="1" si="2"/>
        <v>A.07</v>
      </c>
    </row>
    <row r="22" spans="1:8" x14ac:dyDescent="0.3">
      <c r="A22" s="46">
        <v>20</v>
      </c>
      <c r="B22" s="26">
        <f t="shared" si="0"/>
        <v>1</v>
      </c>
      <c r="C22" s="26">
        <f t="shared" si="1"/>
        <v>21</v>
      </c>
      <c r="D22" s="25" t="str">
        <f ca="1">IF($B22&gt;rounds,"",OFFSET(AllPairings!D$1,startRow-1+$A22,0))</f>
        <v>C.07</v>
      </c>
      <c r="E22" s="25" t="str">
        <f ca="1">IF($B22&gt;rounds,"",OFFSET(AllPairings!E$1,startRow-1+$A22,0))</f>
        <v>F.07</v>
      </c>
      <c r="F22" s="47" t="e">
        <f ca="1">VLOOKUP($C22,OFFSET(ResultsInput!$B$2,($B22-1)*gamesPerRound,0,gamesPerRound,6),5,FALSE)</f>
        <v>#N/A</v>
      </c>
      <c r="G22" s="47" t="e">
        <f ca="1">VLOOKUP($C22,OFFSET(ResultsInput!$B$2,($B22-1)*gamesPerRound,0,gamesPerRound,6),6,FALSE)</f>
        <v>#N/A</v>
      </c>
      <c r="H22" s="54" t="str">
        <f t="shared" ca="1" si="2"/>
        <v>C.07</v>
      </c>
    </row>
    <row r="23" spans="1:8" x14ac:dyDescent="0.3">
      <c r="A23" s="46">
        <v>21</v>
      </c>
      <c r="B23" s="26">
        <f t="shared" si="0"/>
        <v>1</v>
      </c>
      <c r="C23" s="26">
        <f t="shared" si="1"/>
        <v>22</v>
      </c>
      <c r="D23" s="25" t="str">
        <f ca="1">IF($B23&gt;rounds,"",OFFSET(AllPairings!D$1,startRow-1+$A23,0))</f>
        <v>D.08</v>
      </c>
      <c r="E23" s="25" t="str">
        <f ca="1">IF($B23&gt;rounds,"",OFFSET(AllPairings!E$1,startRow-1+$A23,0))</f>
        <v>B.08</v>
      </c>
      <c r="F23" s="47" t="e">
        <f ca="1">VLOOKUP($C23,OFFSET(ResultsInput!$B$2,($B23-1)*gamesPerRound,0,gamesPerRound,6),5,FALSE)</f>
        <v>#N/A</v>
      </c>
      <c r="G23" s="47" t="e">
        <f ca="1">VLOOKUP($C23,OFFSET(ResultsInput!$B$2,($B23-1)*gamesPerRound,0,gamesPerRound,6),6,FALSE)</f>
        <v>#N/A</v>
      </c>
      <c r="H23" s="54" t="str">
        <f t="shared" ca="1" si="2"/>
        <v>D.08</v>
      </c>
    </row>
    <row r="24" spans="1:8" x14ac:dyDescent="0.3">
      <c r="A24" s="46">
        <v>22</v>
      </c>
      <c r="B24" s="26">
        <f t="shared" si="0"/>
        <v>1</v>
      </c>
      <c r="C24" s="26">
        <f t="shared" si="1"/>
        <v>23</v>
      </c>
      <c r="D24" s="25" t="str">
        <f ca="1">IF($B24&gt;rounds,"",OFFSET(AllPairings!D$1,startRow-1+$A24,0))</f>
        <v>C.08</v>
      </c>
      <c r="E24" s="25" t="str">
        <f ca="1">IF($B24&gt;rounds,"",OFFSET(AllPairings!E$1,startRow-1+$A24,0))</f>
        <v>A.08</v>
      </c>
      <c r="F24" s="47" t="e">
        <f ca="1">VLOOKUP($C24,OFFSET(ResultsInput!$B$2,($B24-1)*gamesPerRound,0,gamesPerRound,6),5,FALSE)</f>
        <v>#N/A</v>
      </c>
      <c r="G24" s="47" t="e">
        <f ca="1">VLOOKUP($C24,OFFSET(ResultsInput!$B$2,($B24-1)*gamesPerRound,0,gamesPerRound,6),6,FALSE)</f>
        <v>#N/A</v>
      </c>
      <c r="H24" s="54" t="str">
        <f t="shared" ca="1" si="2"/>
        <v>C.08</v>
      </c>
    </row>
    <row r="25" spans="1:8" x14ac:dyDescent="0.3">
      <c r="A25" s="46">
        <v>23</v>
      </c>
      <c r="B25" s="26">
        <f t="shared" si="0"/>
        <v>1</v>
      </c>
      <c r="C25" s="26">
        <f t="shared" si="1"/>
        <v>24</v>
      </c>
      <c r="D25" s="25" t="str">
        <f ca="1">IF($B25&gt;rounds,"",OFFSET(AllPairings!D$1,startRow-1+$A25,0))</f>
        <v>E.08</v>
      </c>
      <c r="E25" s="25" t="str">
        <f ca="1">IF($B25&gt;rounds,"",OFFSET(AllPairings!E$1,startRow-1+$A25,0))</f>
        <v>F.08</v>
      </c>
      <c r="F25" s="47" t="e">
        <f ca="1">VLOOKUP($C25,OFFSET(ResultsInput!$B$2,($B25-1)*gamesPerRound,0,gamesPerRound,6),5,FALSE)</f>
        <v>#N/A</v>
      </c>
      <c r="G25" s="47" t="e">
        <f ca="1">VLOOKUP($C25,OFFSET(ResultsInput!$B$2,($B25-1)*gamesPerRound,0,gamesPerRound,6),6,FALSE)</f>
        <v>#N/A</v>
      </c>
      <c r="H25" s="54" t="str">
        <f t="shared" ca="1" si="2"/>
        <v>E.08</v>
      </c>
    </row>
    <row r="26" spans="1:8" x14ac:dyDescent="0.3">
      <c r="A26" s="46">
        <v>24</v>
      </c>
      <c r="B26" s="26">
        <f t="shared" si="0"/>
        <v>1</v>
      </c>
      <c r="C26" s="26">
        <f t="shared" si="1"/>
        <v>25</v>
      </c>
      <c r="D26" s="25" t="str">
        <f ca="1">IF($B26&gt;rounds,"",OFFSET(AllPairings!D$1,startRow-1+$A26,0))</f>
        <v>C.09</v>
      </c>
      <c r="E26" s="25" t="str">
        <f ca="1">IF($B26&gt;rounds,"",OFFSET(AllPairings!E$1,startRow-1+$A26,0))</f>
        <v>E.09</v>
      </c>
      <c r="F26" s="47" t="e">
        <f ca="1">VLOOKUP($C26,OFFSET(ResultsInput!$B$2,($B26-1)*gamesPerRound,0,gamesPerRound,6),5,FALSE)</f>
        <v>#N/A</v>
      </c>
      <c r="G26" s="47" t="e">
        <f ca="1">VLOOKUP($C26,OFFSET(ResultsInput!$B$2,($B26-1)*gamesPerRound,0,gamesPerRound,6),6,FALSE)</f>
        <v>#N/A</v>
      </c>
      <c r="H26" s="54" t="str">
        <f t="shared" ca="1" si="2"/>
        <v>C.09</v>
      </c>
    </row>
    <row r="27" spans="1:8" x14ac:dyDescent="0.3">
      <c r="A27" s="46">
        <v>25</v>
      </c>
      <c r="B27" s="26">
        <f t="shared" si="0"/>
        <v>1</v>
      </c>
      <c r="C27" s="26">
        <f t="shared" si="1"/>
        <v>26</v>
      </c>
      <c r="D27" s="25" t="str">
        <f ca="1">IF($B27&gt;rounds,"",OFFSET(AllPairings!D$1,startRow-1+$A27,0))</f>
        <v>F.09</v>
      </c>
      <c r="E27" s="25" t="str">
        <f ca="1">IF($B27&gt;rounds,"",OFFSET(AllPairings!E$1,startRow-1+$A27,0))</f>
        <v>A.09</v>
      </c>
      <c r="F27" s="47" t="e">
        <f ca="1">VLOOKUP($C27,OFFSET(ResultsInput!$B$2,($B27-1)*gamesPerRound,0,gamesPerRound,6),5,FALSE)</f>
        <v>#N/A</v>
      </c>
      <c r="G27" s="47" t="e">
        <f ca="1">VLOOKUP($C27,OFFSET(ResultsInput!$B$2,($B27-1)*gamesPerRound,0,gamesPerRound,6),6,FALSE)</f>
        <v>#N/A</v>
      </c>
      <c r="H27" s="54" t="str">
        <f t="shared" ca="1" si="2"/>
        <v>F.09</v>
      </c>
    </row>
    <row r="28" spans="1:8" x14ac:dyDescent="0.3">
      <c r="A28" s="46">
        <v>26</v>
      </c>
      <c r="B28" s="26">
        <f t="shared" si="0"/>
        <v>1</v>
      </c>
      <c r="C28" s="26">
        <f t="shared" si="1"/>
        <v>27</v>
      </c>
      <c r="D28" s="25" t="str">
        <f ca="1">IF($B28&gt;rounds,"",OFFSET(AllPairings!D$1,startRow-1+$A28,0))</f>
        <v>D.09</v>
      </c>
      <c r="E28" s="25" t="str">
        <f ca="1">IF($B28&gt;rounds,"",OFFSET(AllPairings!E$1,startRow-1+$A28,0))</f>
        <v>B.09</v>
      </c>
      <c r="F28" s="47" t="e">
        <f ca="1">VLOOKUP($C28,OFFSET(ResultsInput!$B$2,($B28-1)*gamesPerRound,0,gamesPerRound,6),5,FALSE)</f>
        <v>#N/A</v>
      </c>
      <c r="G28" s="47" t="e">
        <f ca="1">VLOOKUP($C28,OFFSET(ResultsInput!$B$2,($B28-1)*gamesPerRound,0,gamesPerRound,6),6,FALSE)</f>
        <v>#N/A</v>
      </c>
      <c r="H28" s="54" t="str">
        <f t="shared" ca="1" si="2"/>
        <v>D.09</v>
      </c>
    </row>
    <row r="29" spans="1:8" x14ac:dyDescent="0.3">
      <c r="A29" s="46">
        <v>27</v>
      </c>
      <c r="B29" s="26">
        <f t="shared" si="0"/>
        <v>1</v>
      </c>
      <c r="C29" s="26">
        <f t="shared" si="1"/>
        <v>28</v>
      </c>
      <c r="D29" s="25" t="str">
        <f ca="1">IF($B29&gt;rounds,"",OFFSET(AllPairings!D$1,startRow-1+$A29,0))</f>
        <v>A.10</v>
      </c>
      <c r="E29" s="25" t="str">
        <f ca="1">IF($B29&gt;rounds,"",OFFSET(AllPairings!E$1,startRow-1+$A29,0))</f>
        <v>D.10</v>
      </c>
      <c r="F29" s="47" t="e">
        <f ca="1">VLOOKUP($C29,OFFSET(ResultsInput!$B$2,($B29-1)*gamesPerRound,0,gamesPerRound,6),5,FALSE)</f>
        <v>#N/A</v>
      </c>
      <c r="G29" s="47" t="e">
        <f ca="1">VLOOKUP($C29,OFFSET(ResultsInput!$B$2,($B29-1)*gamesPerRound,0,gamesPerRound,6),6,FALSE)</f>
        <v>#N/A</v>
      </c>
      <c r="H29" s="54" t="str">
        <f t="shared" ca="1" si="2"/>
        <v>A.10</v>
      </c>
    </row>
    <row r="30" spans="1:8" x14ac:dyDescent="0.3">
      <c r="A30" s="46">
        <v>28</v>
      </c>
      <c r="B30" s="26">
        <f t="shared" si="0"/>
        <v>1</v>
      </c>
      <c r="C30" s="26">
        <f t="shared" si="1"/>
        <v>29</v>
      </c>
      <c r="D30" s="25" t="str">
        <f ca="1">IF($B30&gt;rounds,"",OFFSET(AllPairings!D$1,startRow-1+$A30,0))</f>
        <v>E.10</v>
      </c>
      <c r="E30" s="25" t="str">
        <f ca="1">IF($B30&gt;rounds,"",OFFSET(AllPairings!E$1,startRow-1+$A30,0))</f>
        <v>C.10</v>
      </c>
      <c r="F30" s="47" t="e">
        <f ca="1">VLOOKUP($C30,OFFSET(ResultsInput!$B$2,($B30-1)*gamesPerRound,0,gamesPerRound,6),5,FALSE)</f>
        <v>#N/A</v>
      </c>
      <c r="G30" s="47" t="e">
        <f ca="1">VLOOKUP($C30,OFFSET(ResultsInput!$B$2,($B30-1)*gamesPerRound,0,gamesPerRound,6),6,FALSE)</f>
        <v>#N/A</v>
      </c>
      <c r="H30" s="54" t="str">
        <f t="shared" ca="1" si="2"/>
        <v>E.10</v>
      </c>
    </row>
    <row r="31" spans="1:8" x14ac:dyDescent="0.3">
      <c r="A31" s="46">
        <v>29</v>
      </c>
      <c r="B31" s="26">
        <f t="shared" si="0"/>
        <v>1</v>
      </c>
      <c r="C31" s="26">
        <f t="shared" si="1"/>
        <v>30</v>
      </c>
      <c r="D31" s="25" t="str">
        <f ca="1">IF($B31&gt;rounds,"",OFFSET(AllPairings!D$1,startRow-1+$A31,0))</f>
        <v>B.10</v>
      </c>
      <c r="E31" s="25" t="str">
        <f ca="1">IF($B31&gt;rounds,"",OFFSET(AllPairings!E$1,startRow-1+$A31,0))</f>
        <v>F.10</v>
      </c>
      <c r="F31" s="47" t="e">
        <f ca="1">VLOOKUP($C31,OFFSET(ResultsInput!$B$2,($B31-1)*gamesPerRound,0,gamesPerRound,6),5,FALSE)</f>
        <v>#N/A</v>
      </c>
      <c r="G31" s="47" t="e">
        <f ca="1">VLOOKUP($C31,OFFSET(ResultsInput!$B$2,($B31-1)*gamesPerRound,0,gamesPerRound,6),6,FALSE)</f>
        <v>#N/A</v>
      </c>
      <c r="H31" s="54" t="str">
        <f t="shared" ca="1" si="2"/>
        <v>B.10</v>
      </c>
    </row>
    <row r="32" spans="1:8" x14ac:dyDescent="0.3">
      <c r="A32" s="46">
        <v>30</v>
      </c>
      <c r="B32" s="26">
        <f t="shared" si="0"/>
        <v>2</v>
      </c>
      <c r="C32" s="26">
        <f t="shared" si="1"/>
        <v>1</v>
      </c>
      <c r="D32" s="25" t="str">
        <f ca="1">IF($B32&gt;rounds,"",OFFSET(AllPairings!D$1,startRow-1+$A32,0))</f>
        <v>A.01</v>
      </c>
      <c r="E32" s="25" t="str">
        <f ca="1">IF($B32&gt;rounds,"",OFFSET(AllPairings!E$1,startRow-1+$A32,0))</f>
        <v>B.01</v>
      </c>
      <c r="F32" s="47" t="e">
        <f ca="1">VLOOKUP($C32,OFFSET(ResultsInput!$B$2,($B32-1)*gamesPerRound,0,gamesPerRound,6),5,FALSE)</f>
        <v>#N/A</v>
      </c>
      <c r="G32" s="47" t="e">
        <f ca="1">VLOOKUP($C32,OFFSET(ResultsInput!$B$2,($B32-1)*gamesPerRound,0,gamesPerRound,6),6,FALSE)</f>
        <v>#N/A</v>
      </c>
      <c r="H32" s="54" t="str">
        <f t="shared" ca="1" si="2"/>
        <v>A.01</v>
      </c>
    </row>
    <row r="33" spans="1:8" x14ac:dyDescent="0.3">
      <c r="A33" s="46">
        <v>31</v>
      </c>
      <c r="B33" s="26">
        <f t="shared" si="0"/>
        <v>2</v>
      </c>
      <c r="C33" s="26">
        <f t="shared" si="1"/>
        <v>2</v>
      </c>
      <c r="D33" s="25" t="str">
        <f ca="1">IF($B33&gt;rounds,"",OFFSET(AllPairings!D$1,startRow-1+$A33,0))</f>
        <v>E.01</v>
      </c>
      <c r="E33" s="25" t="str">
        <f ca="1">IF($B33&gt;rounds,"",OFFSET(AllPairings!E$1,startRow-1+$A33,0))</f>
        <v>F.01</v>
      </c>
      <c r="F33" s="47" t="e">
        <f ca="1">VLOOKUP($C33,OFFSET(ResultsInput!$B$2,($B33-1)*gamesPerRound,0,gamesPerRound,6),5,FALSE)</f>
        <v>#N/A</v>
      </c>
      <c r="G33" s="47" t="e">
        <f ca="1">VLOOKUP($C33,OFFSET(ResultsInput!$B$2,($B33-1)*gamesPerRound,0,gamesPerRound,6),6,FALSE)</f>
        <v>#N/A</v>
      </c>
      <c r="H33" s="54" t="str">
        <f t="shared" ca="1" si="2"/>
        <v>E.01</v>
      </c>
    </row>
    <row r="34" spans="1:8" x14ac:dyDescent="0.3">
      <c r="A34" s="46">
        <v>32</v>
      </c>
      <c r="B34" s="26">
        <f t="shared" si="0"/>
        <v>2</v>
      </c>
      <c r="C34" s="26">
        <f t="shared" si="1"/>
        <v>3</v>
      </c>
      <c r="D34" s="25" t="str">
        <f ca="1">IF($B34&gt;rounds,"",OFFSET(AllPairings!D$1,startRow-1+$A34,0))</f>
        <v>D.01</v>
      </c>
      <c r="E34" s="25" t="str">
        <f ca="1">IF($B34&gt;rounds,"",OFFSET(AllPairings!E$1,startRow-1+$A34,0))</f>
        <v>C.01</v>
      </c>
      <c r="F34" s="47" t="e">
        <f ca="1">VLOOKUP($C34,OFFSET(ResultsInput!$B$2,($B34-1)*gamesPerRound,0,gamesPerRound,6),5,FALSE)</f>
        <v>#N/A</v>
      </c>
      <c r="G34" s="47" t="e">
        <f ca="1">VLOOKUP($C34,OFFSET(ResultsInput!$B$2,($B34-1)*gamesPerRound,0,gamesPerRound,6),6,FALSE)</f>
        <v>#N/A</v>
      </c>
      <c r="H34" s="54" t="str">
        <f t="shared" ca="1" si="2"/>
        <v>D.01</v>
      </c>
    </row>
    <row r="35" spans="1:8" x14ac:dyDescent="0.3">
      <c r="A35" s="46">
        <v>33</v>
      </c>
      <c r="B35" s="26">
        <f t="shared" si="0"/>
        <v>2</v>
      </c>
      <c r="C35" s="26">
        <f t="shared" si="1"/>
        <v>4</v>
      </c>
      <c r="D35" s="25" t="str">
        <f ca="1">IF($B35&gt;rounds,"",OFFSET(AllPairings!D$1,startRow-1+$A35,0))</f>
        <v>A.02</v>
      </c>
      <c r="E35" s="25" t="str">
        <f ca="1">IF($B35&gt;rounds,"",OFFSET(AllPairings!E$1,startRow-1+$A35,0))</f>
        <v>E.02</v>
      </c>
      <c r="F35" s="47" t="e">
        <f ca="1">VLOOKUP($C35,OFFSET(ResultsInput!$B$2,($B35-1)*gamesPerRound,0,gamesPerRound,6),5,FALSE)</f>
        <v>#N/A</v>
      </c>
      <c r="G35" s="47" t="e">
        <f ca="1">VLOOKUP($C35,OFFSET(ResultsInput!$B$2,($B35-1)*gamesPerRound,0,gamesPerRound,6),6,FALSE)</f>
        <v>#N/A</v>
      </c>
      <c r="H35" s="54" t="str">
        <f t="shared" ca="1" si="2"/>
        <v>A.02</v>
      </c>
    </row>
    <row r="36" spans="1:8" x14ac:dyDescent="0.3">
      <c r="A36" s="46">
        <v>34</v>
      </c>
      <c r="B36" s="26">
        <f t="shared" si="0"/>
        <v>2</v>
      </c>
      <c r="C36" s="26">
        <f t="shared" si="1"/>
        <v>5</v>
      </c>
      <c r="D36" s="25" t="str">
        <f ca="1">IF($B36&gt;rounds,"",OFFSET(AllPairings!D$1,startRow-1+$A36,0))</f>
        <v>B.02</v>
      </c>
      <c r="E36" s="25" t="str">
        <f ca="1">IF($B36&gt;rounds,"",OFFSET(AllPairings!E$1,startRow-1+$A36,0))</f>
        <v>C.02</v>
      </c>
      <c r="F36" s="47" t="e">
        <f ca="1">VLOOKUP($C36,OFFSET(ResultsInput!$B$2,($B36-1)*gamesPerRound,0,gamesPerRound,6),5,FALSE)</f>
        <v>#N/A</v>
      </c>
      <c r="G36" s="47" t="e">
        <f ca="1">VLOOKUP($C36,OFFSET(ResultsInput!$B$2,($B36-1)*gamesPerRound,0,gamesPerRound,6),6,FALSE)</f>
        <v>#N/A</v>
      </c>
      <c r="H36" s="54" t="str">
        <f t="shared" ca="1" si="2"/>
        <v>B.02</v>
      </c>
    </row>
    <row r="37" spans="1:8" x14ac:dyDescent="0.3">
      <c r="A37" s="46">
        <v>35</v>
      </c>
      <c r="B37" s="26">
        <f t="shared" si="0"/>
        <v>2</v>
      </c>
      <c r="C37" s="26">
        <f t="shared" si="1"/>
        <v>6</v>
      </c>
      <c r="D37" s="25" t="str">
        <f ca="1">IF($B37&gt;rounds,"",OFFSET(AllPairings!D$1,startRow-1+$A37,0))</f>
        <v>D.02</v>
      </c>
      <c r="E37" s="25" t="str">
        <f ca="1">IF($B37&gt;rounds,"",OFFSET(AllPairings!E$1,startRow-1+$A37,0))</f>
        <v>F.02</v>
      </c>
      <c r="F37" s="47" t="e">
        <f ca="1">VLOOKUP($C37,OFFSET(ResultsInput!$B$2,($B37-1)*gamesPerRound,0,gamesPerRound,6),5,FALSE)</f>
        <v>#N/A</v>
      </c>
      <c r="G37" s="47" t="e">
        <f ca="1">VLOOKUP($C37,OFFSET(ResultsInput!$B$2,($B37-1)*gamesPerRound,0,gamesPerRound,6),6,FALSE)</f>
        <v>#N/A</v>
      </c>
      <c r="H37" s="54" t="str">
        <f t="shared" ca="1" si="2"/>
        <v>D.02</v>
      </c>
    </row>
    <row r="38" spans="1:8" x14ac:dyDescent="0.3">
      <c r="A38" s="46">
        <v>36</v>
      </c>
      <c r="B38" s="26">
        <f t="shared" si="0"/>
        <v>2</v>
      </c>
      <c r="C38" s="26">
        <f t="shared" si="1"/>
        <v>7</v>
      </c>
      <c r="D38" s="25" t="str">
        <f ca="1">IF($B38&gt;rounds,"",OFFSET(AllPairings!D$1,startRow-1+$A38,0))</f>
        <v>A.03</v>
      </c>
      <c r="E38" s="25" t="str">
        <f ca="1">IF($B38&gt;rounds,"",OFFSET(AllPairings!E$1,startRow-1+$A38,0))</f>
        <v>B.03</v>
      </c>
      <c r="F38" s="47" t="e">
        <f ca="1">VLOOKUP($C38,OFFSET(ResultsInput!$B$2,($B38-1)*gamesPerRound,0,gamesPerRound,6),5,FALSE)</f>
        <v>#N/A</v>
      </c>
      <c r="G38" s="47" t="e">
        <f ca="1">VLOOKUP($C38,OFFSET(ResultsInput!$B$2,($B38-1)*gamesPerRound,0,gamesPerRound,6),6,FALSE)</f>
        <v>#N/A</v>
      </c>
      <c r="H38" s="54" t="str">
        <f t="shared" ca="1" si="2"/>
        <v>A.03</v>
      </c>
    </row>
    <row r="39" spans="1:8" x14ac:dyDescent="0.3">
      <c r="A39" s="46">
        <v>37</v>
      </c>
      <c r="B39" s="26">
        <f t="shared" si="0"/>
        <v>2</v>
      </c>
      <c r="C39" s="26">
        <f t="shared" si="1"/>
        <v>8</v>
      </c>
      <c r="D39" s="25" t="str">
        <f ca="1">IF($B39&gt;rounds,"",OFFSET(AllPairings!D$1,startRow-1+$A39,0))</f>
        <v>E.03</v>
      </c>
      <c r="E39" s="25" t="str">
        <f ca="1">IF($B39&gt;rounds,"",OFFSET(AllPairings!E$1,startRow-1+$A39,0))</f>
        <v>D.03</v>
      </c>
      <c r="F39" s="47" t="e">
        <f ca="1">VLOOKUP($C39,OFFSET(ResultsInput!$B$2,($B39-1)*gamesPerRound,0,gamesPerRound,6),5,FALSE)</f>
        <v>#N/A</v>
      </c>
      <c r="G39" s="47" t="e">
        <f ca="1">VLOOKUP($C39,OFFSET(ResultsInput!$B$2,($B39-1)*gamesPerRound,0,gamesPerRound,6),6,FALSE)</f>
        <v>#N/A</v>
      </c>
      <c r="H39" s="54" t="str">
        <f t="shared" ca="1" si="2"/>
        <v>E.03</v>
      </c>
    </row>
    <row r="40" spans="1:8" x14ac:dyDescent="0.3">
      <c r="A40" s="46">
        <v>38</v>
      </c>
      <c r="B40" s="26">
        <f t="shared" si="0"/>
        <v>2</v>
      </c>
      <c r="C40" s="26">
        <f t="shared" si="1"/>
        <v>9</v>
      </c>
      <c r="D40" s="25" t="str">
        <f ca="1">IF($B40&gt;rounds,"",OFFSET(AllPairings!D$1,startRow-1+$A40,0))</f>
        <v>F.03</v>
      </c>
      <c r="E40" s="25" t="str">
        <f ca="1">IF($B40&gt;rounds,"",OFFSET(AllPairings!E$1,startRow-1+$A40,0))</f>
        <v>C.03</v>
      </c>
      <c r="F40" s="47" t="e">
        <f ca="1">VLOOKUP($C40,OFFSET(ResultsInput!$B$2,($B40-1)*gamesPerRound,0,gamesPerRound,6),5,FALSE)</f>
        <v>#N/A</v>
      </c>
      <c r="G40" s="47" t="e">
        <f ca="1">VLOOKUP($C40,OFFSET(ResultsInput!$B$2,($B40-1)*gamesPerRound,0,gamesPerRound,6),6,FALSE)</f>
        <v>#N/A</v>
      </c>
      <c r="H40" s="54" t="str">
        <f t="shared" ca="1" si="2"/>
        <v>F.03</v>
      </c>
    </row>
    <row r="41" spans="1:8" x14ac:dyDescent="0.3">
      <c r="A41" s="46">
        <v>39</v>
      </c>
      <c r="B41" s="26">
        <f t="shared" si="0"/>
        <v>2</v>
      </c>
      <c r="C41" s="26">
        <f t="shared" si="1"/>
        <v>10</v>
      </c>
      <c r="D41" s="25" t="str">
        <f ca="1">IF($B41&gt;rounds,"",OFFSET(AllPairings!D$1,startRow-1+$A41,0))</f>
        <v>C.04</v>
      </c>
      <c r="E41" s="25" t="str">
        <f ca="1">IF($B41&gt;rounds,"",OFFSET(AllPairings!E$1,startRow-1+$A41,0))</f>
        <v>B.04</v>
      </c>
      <c r="F41" s="47" t="e">
        <f ca="1">VLOOKUP($C41,OFFSET(ResultsInput!$B$2,($B41-1)*gamesPerRound,0,gamesPerRound,6),5,FALSE)</f>
        <v>#N/A</v>
      </c>
      <c r="G41" s="47" t="e">
        <f ca="1">VLOOKUP($C41,OFFSET(ResultsInput!$B$2,($B41-1)*gamesPerRound,0,gamesPerRound,6),6,FALSE)</f>
        <v>#N/A</v>
      </c>
      <c r="H41" s="54" t="str">
        <f t="shared" ca="1" si="2"/>
        <v>C.04</v>
      </c>
    </row>
    <row r="42" spans="1:8" x14ac:dyDescent="0.3">
      <c r="A42" s="46">
        <v>40</v>
      </c>
      <c r="B42" s="26">
        <f t="shared" si="0"/>
        <v>2</v>
      </c>
      <c r="C42" s="26">
        <f t="shared" si="1"/>
        <v>11</v>
      </c>
      <c r="D42" s="25" t="str">
        <f ca="1">IF($B42&gt;rounds,"",OFFSET(AllPairings!D$1,startRow-1+$A42,0))</f>
        <v>D.04</v>
      </c>
      <c r="E42" s="25" t="str">
        <f ca="1">IF($B42&gt;rounds,"",OFFSET(AllPairings!E$1,startRow-1+$A42,0))</f>
        <v>A.04</v>
      </c>
      <c r="F42" s="47" t="e">
        <f ca="1">VLOOKUP($C42,OFFSET(ResultsInput!$B$2,($B42-1)*gamesPerRound,0,gamesPerRound,6),5,FALSE)</f>
        <v>#N/A</v>
      </c>
      <c r="G42" s="47" t="e">
        <f ca="1">VLOOKUP($C42,OFFSET(ResultsInput!$B$2,($B42-1)*gamesPerRound,0,gamesPerRound,6),6,FALSE)</f>
        <v>#N/A</v>
      </c>
      <c r="H42" s="54" t="str">
        <f t="shared" ca="1" si="2"/>
        <v>D.04</v>
      </c>
    </row>
    <row r="43" spans="1:8" x14ac:dyDescent="0.3">
      <c r="A43" s="46">
        <v>41</v>
      </c>
      <c r="B43" s="26">
        <f t="shared" si="0"/>
        <v>2</v>
      </c>
      <c r="C43" s="26">
        <f t="shared" si="1"/>
        <v>12</v>
      </c>
      <c r="D43" s="25" t="str">
        <f ca="1">IF($B43&gt;rounds,"",OFFSET(AllPairings!D$1,startRow-1+$A43,0))</f>
        <v>E.04</v>
      </c>
      <c r="E43" s="25" t="str">
        <f ca="1">IF($B43&gt;rounds,"",OFFSET(AllPairings!E$1,startRow-1+$A43,0))</f>
        <v>F.04</v>
      </c>
      <c r="F43" s="47" t="e">
        <f ca="1">VLOOKUP($C43,OFFSET(ResultsInput!$B$2,($B43-1)*gamesPerRound,0,gamesPerRound,6),5,FALSE)</f>
        <v>#N/A</v>
      </c>
      <c r="G43" s="47" t="e">
        <f ca="1">VLOOKUP($C43,OFFSET(ResultsInput!$B$2,($B43-1)*gamesPerRound,0,gamesPerRound,6),6,FALSE)</f>
        <v>#N/A</v>
      </c>
      <c r="H43" s="54" t="str">
        <f t="shared" ca="1" si="2"/>
        <v>E.04</v>
      </c>
    </row>
    <row r="44" spans="1:8" x14ac:dyDescent="0.3">
      <c r="A44" s="46">
        <v>42</v>
      </c>
      <c r="B44" s="26">
        <f t="shared" si="0"/>
        <v>2</v>
      </c>
      <c r="C44" s="26">
        <f t="shared" si="1"/>
        <v>13</v>
      </c>
      <c r="D44" s="25" t="str">
        <f ca="1">IF($B44&gt;rounds,"",OFFSET(AllPairings!D$1,startRow-1+$A44,0))</f>
        <v>E.05</v>
      </c>
      <c r="E44" s="25" t="str">
        <f ca="1">IF($B44&gt;rounds,"",OFFSET(AllPairings!E$1,startRow-1+$A44,0))</f>
        <v>A.05</v>
      </c>
      <c r="F44" s="47" t="e">
        <f ca="1">VLOOKUP($C44,OFFSET(ResultsInput!$B$2,($B44-1)*gamesPerRound,0,gamesPerRound,6),5,FALSE)</f>
        <v>#N/A</v>
      </c>
      <c r="G44" s="47" t="e">
        <f ca="1">VLOOKUP($C44,OFFSET(ResultsInput!$B$2,($B44-1)*gamesPerRound,0,gamesPerRound,6),6,FALSE)</f>
        <v>#N/A</v>
      </c>
      <c r="H44" s="54" t="str">
        <f t="shared" ca="1" si="2"/>
        <v>E.05</v>
      </c>
    </row>
    <row r="45" spans="1:8" x14ac:dyDescent="0.3">
      <c r="A45" s="46">
        <v>43</v>
      </c>
      <c r="B45" s="26">
        <f t="shared" si="0"/>
        <v>2</v>
      </c>
      <c r="C45" s="26">
        <f t="shared" si="1"/>
        <v>14</v>
      </c>
      <c r="D45" s="25" t="str">
        <f ca="1">IF($B45&gt;rounds,"",OFFSET(AllPairings!D$1,startRow-1+$A45,0))</f>
        <v>C.05</v>
      </c>
      <c r="E45" s="25" t="str">
        <f ca="1">IF($B45&gt;rounds,"",OFFSET(AllPairings!E$1,startRow-1+$A45,0))</f>
        <v>D.05</v>
      </c>
      <c r="F45" s="47" t="e">
        <f ca="1">VLOOKUP($C45,OFFSET(ResultsInput!$B$2,($B45-1)*gamesPerRound,0,gamesPerRound,6),5,FALSE)</f>
        <v>#N/A</v>
      </c>
      <c r="G45" s="47" t="e">
        <f ca="1">VLOOKUP($C45,OFFSET(ResultsInput!$B$2,($B45-1)*gamesPerRound,0,gamesPerRound,6),6,FALSE)</f>
        <v>#N/A</v>
      </c>
      <c r="H45" s="54" t="str">
        <f t="shared" ca="1" si="2"/>
        <v>C.05</v>
      </c>
    </row>
    <row r="46" spans="1:8" x14ac:dyDescent="0.3">
      <c r="A46" s="46">
        <v>44</v>
      </c>
      <c r="B46" s="26">
        <f t="shared" si="0"/>
        <v>2</v>
      </c>
      <c r="C46" s="26">
        <f t="shared" si="1"/>
        <v>15</v>
      </c>
      <c r="D46" s="25" t="str">
        <f ca="1">IF($B46&gt;rounds,"",OFFSET(AllPairings!D$1,startRow-1+$A46,0))</f>
        <v>B.05</v>
      </c>
      <c r="E46" s="25" t="str">
        <f ca="1">IF($B46&gt;rounds,"",OFFSET(AllPairings!E$1,startRow-1+$A46,0))</f>
        <v>F.05</v>
      </c>
      <c r="F46" s="47" t="e">
        <f ca="1">VLOOKUP($C46,OFFSET(ResultsInput!$B$2,($B46-1)*gamesPerRound,0,gamesPerRound,6),5,FALSE)</f>
        <v>#N/A</v>
      </c>
      <c r="G46" s="47" t="e">
        <f ca="1">VLOOKUP($C46,OFFSET(ResultsInput!$B$2,($B46-1)*gamesPerRound,0,gamesPerRound,6),6,FALSE)</f>
        <v>#N/A</v>
      </c>
      <c r="H46" s="54" t="str">
        <f t="shared" ca="1" si="2"/>
        <v>B.05</v>
      </c>
    </row>
    <row r="47" spans="1:8" x14ac:dyDescent="0.3">
      <c r="A47" s="46">
        <v>45</v>
      </c>
      <c r="B47" s="26">
        <f t="shared" si="0"/>
        <v>2</v>
      </c>
      <c r="C47" s="26">
        <f t="shared" si="1"/>
        <v>16</v>
      </c>
      <c r="D47" s="25" t="str">
        <f ca="1">IF($B47&gt;rounds,"",OFFSET(AllPairings!D$1,startRow-1+$A47,0))</f>
        <v>F.06</v>
      </c>
      <c r="E47" s="25" t="str">
        <f ca="1">IF($B47&gt;rounds,"",OFFSET(AllPairings!E$1,startRow-1+$A47,0))</f>
        <v>A.06</v>
      </c>
      <c r="F47" s="47" t="e">
        <f ca="1">VLOOKUP($C47,OFFSET(ResultsInput!$B$2,($B47-1)*gamesPerRound,0,gamesPerRound,6),5,FALSE)</f>
        <v>#N/A</v>
      </c>
      <c r="G47" s="47" t="e">
        <f ca="1">VLOOKUP($C47,OFFSET(ResultsInput!$B$2,($B47-1)*gamesPerRound,0,gamesPerRound,6),6,FALSE)</f>
        <v>#N/A</v>
      </c>
      <c r="H47" s="54" t="str">
        <f t="shared" ca="1" si="2"/>
        <v>F.06</v>
      </c>
    </row>
    <row r="48" spans="1:8" x14ac:dyDescent="0.3">
      <c r="A48" s="46">
        <v>46</v>
      </c>
      <c r="B48" s="26">
        <f t="shared" si="0"/>
        <v>2</v>
      </c>
      <c r="C48" s="26">
        <f t="shared" si="1"/>
        <v>17</v>
      </c>
      <c r="D48" s="25" t="str">
        <f ca="1">IF($B48&gt;rounds,"",OFFSET(AllPairings!D$1,startRow-1+$A48,0))</f>
        <v>C.06</v>
      </c>
      <c r="E48" s="25" t="str">
        <f ca="1">IF($B48&gt;rounds,"",OFFSET(AllPairings!E$1,startRow-1+$A48,0))</f>
        <v>E.06</v>
      </c>
      <c r="F48" s="47" t="e">
        <f ca="1">VLOOKUP($C48,OFFSET(ResultsInput!$B$2,($B48-1)*gamesPerRound,0,gamesPerRound,6),5,FALSE)</f>
        <v>#N/A</v>
      </c>
      <c r="G48" s="47" t="e">
        <f ca="1">VLOOKUP($C48,OFFSET(ResultsInput!$B$2,($B48-1)*gamesPerRound,0,gamesPerRound,6),6,FALSE)</f>
        <v>#N/A</v>
      </c>
      <c r="H48" s="54" t="str">
        <f t="shared" ca="1" si="2"/>
        <v>C.06</v>
      </c>
    </row>
    <row r="49" spans="1:8" x14ac:dyDescent="0.3">
      <c r="A49" s="46">
        <v>47</v>
      </c>
      <c r="B49" s="26">
        <f t="shared" si="0"/>
        <v>2</v>
      </c>
      <c r="C49" s="26">
        <f t="shared" si="1"/>
        <v>18</v>
      </c>
      <c r="D49" s="25" t="str">
        <f ca="1">IF($B49&gt;rounds,"",OFFSET(AllPairings!D$1,startRow-1+$A49,0))</f>
        <v>B.06</v>
      </c>
      <c r="E49" s="25" t="str">
        <f ca="1">IF($B49&gt;rounds,"",OFFSET(AllPairings!E$1,startRow-1+$A49,0))</f>
        <v>D.06</v>
      </c>
      <c r="F49" s="47" t="e">
        <f ca="1">VLOOKUP($C49,OFFSET(ResultsInput!$B$2,($B49-1)*gamesPerRound,0,gamesPerRound,6),5,FALSE)</f>
        <v>#N/A</v>
      </c>
      <c r="G49" s="47" t="e">
        <f ca="1">VLOOKUP($C49,OFFSET(ResultsInput!$B$2,($B49-1)*gamesPerRound,0,gamesPerRound,6),6,FALSE)</f>
        <v>#N/A</v>
      </c>
      <c r="H49" s="54" t="str">
        <f t="shared" ca="1" si="2"/>
        <v>B.06</v>
      </c>
    </row>
    <row r="50" spans="1:8" x14ac:dyDescent="0.3">
      <c r="A50" s="46">
        <v>48</v>
      </c>
      <c r="B50" s="26">
        <f t="shared" si="0"/>
        <v>2</v>
      </c>
      <c r="C50" s="26">
        <f t="shared" si="1"/>
        <v>19</v>
      </c>
      <c r="D50" s="25" t="str">
        <f ca="1">IF($B50&gt;rounds,"",OFFSET(AllPairings!D$1,startRow-1+$A50,0))</f>
        <v>D.07</v>
      </c>
      <c r="E50" s="25" t="str">
        <f ca="1">IF($B50&gt;rounds,"",OFFSET(AllPairings!E$1,startRow-1+$A50,0))</f>
        <v>C.07</v>
      </c>
      <c r="F50" s="47" t="e">
        <f ca="1">VLOOKUP($C50,OFFSET(ResultsInput!$B$2,($B50-1)*gamesPerRound,0,gamesPerRound,6),5,FALSE)</f>
        <v>#N/A</v>
      </c>
      <c r="G50" s="47" t="e">
        <f ca="1">VLOOKUP($C50,OFFSET(ResultsInput!$B$2,($B50-1)*gamesPerRound,0,gamesPerRound,6),6,FALSE)</f>
        <v>#N/A</v>
      </c>
      <c r="H50" s="54" t="str">
        <f t="shared" ca="1" si="2"/>
        <v>D.07</v>
      </c>
    </row>
    <row r="51" spans="1:8" x14ac:dyDescent="0.3">
      <c r="A51" s="46">
        <v>49</v>
      </c>
      <c r="B51" s="26">
        <f t="shared" si="0"/>
        <v>2</v>
      </c>
      <c r="C51" s="26">
        <f t="shared" si="1"/>
        <v>20</v>
      </c>
      <c r="D51" s="25" t="str">
        <f ca="1">IF($B51&gt;rounds,"",OFFSET(AllPairings!D$1,startRow-1+$A51,0))</f>
        <v>F.07</v>
      </c>
      <c r="E51" s="25" t="str">
        <f ca="1">IF($B51&gt;rounds,"",OFFSET(AllPairings!E$1,startRow-1+$A51,0))</f>
        <v>E.07</v>
      </c>
      <c r="F51" s="47" t="e">
        <f ca="1">VLOOKUP($C51,OFFSET(ResultsInput!$B$2,($B51-1)*gamesPerRound,0,gamesPerRound,6),5,FALSE)</f>
        <v>#N/A</v>
      </c>
      <c r="G51" s="47" t="e">
        <f ca="1">VLOOKUP($C51,OFFSET(ResultsInput!$B$2,($B51-1)*gamesPerRound,0,gamesPerRound,6),6,FALSE)</f>
        <v>#N/A</v>
      </c>
      <c r="H51" s="54" t="str">
        <f t="shared" ca="1" si="2"/>
        <v>F.07</v>
      </c>
    </row>
    <row r="52" spans="1:8" x14ac:dyDescent="0.3">
      <c r="A52" s="46">
        <v>50</v>
      </c>
      <c r="B52" s="26">
        <f t="shared" si="0"/>
        <v>2</v>
      </c>
      <c r="C52" s="26">
        <f t="shared" si="1"/>
        <v>21</v>
      </c>
      <c r="D52" s="25" t="str">
        <f ca="1">IF($B52&gt;rounds,"",OFFSET(AllPairings!D$1,startRow-1+$A52,0))</f>
        <v>B.07</v>
      </c>
      <c r="E52" s="25" t="str">
        <f ca="1">IF($B52&gt;rounds,"",OFFSET(AllPairings!E$1,startRow-1+$A52,0))</f>
        <v>A.07</v>
      </c>
      <c r="F52" s="47" t="e">
        <f ca="1">VLOOKUP($C52,OFFSET(ResultsInput!$B$2,($B52-1)*gamesPerRound,0,gamesPerRound,6),5,FALSE)</f>
        <v>#N/A</v>
      </c>
      <c r="G52" s="47" t="e">
        <f ca="1">VLOOKUP($C52,OFFSET(ResultsInput!$B$2,($B52-1)*gamesPerRound,0,gamesPerRound,6),6,FALSE)</f>
        <v>#N/A</v>
      </c>
      <c r="H52" s="54" t="str">
        <f t="shared" ca="1" si="2"/>
        <v>B.07</v>
      </c>
    </row>
    <row r="53" spans="1:8" x14ac:dyDescent="0.3">
      <c r="A53" s="46">
        <v>51</v>
      </c>
      <c r="B53" s="26">
        <f t="shared" si="0"/>
        <v>2</v>
      </c>
      <c r="C53" s="26">
        <f t="shared" si="1"/>
        <v>22</v>
      </c>
      <c r="D53" s="25" t="str">
        <f ca="1">IF($B53&gt;rounds,"",OFFSET(AllPairings!D$1,startRow-1+$A53,0))</f>
        <v>B.08</v>
      </c>
      <c r="E53" s="25" t="str">
        <f ca="1">IF($B53&gt;rounds,"",OFFSET(AllPairings!E$1,startRow-1+$A53,0))</f>
        <v>C.08</v>
      </c>
      <c r="F53" s="47" t="e">
        <f ca="1">VLOOKUP($C53,OFFSET(ResultsInput!$B$2,($B53-1)*gamesPerRound,0,gamesPerRound,6),5,FALSE)</f>
        <v>#N/A</v>
      </c>
      <c r="G53" s="47" t="e">
        <f ca="1">VLOOKUP($C53,OFFSET(ResultsInput!$B$2,($B53-1)*gamesPerRound,0,gamesPerRound,6),6,FALSE)</f>
        <v>#N/A</v>
      </c>
      <c r="H53" s="54" t="str">
        <f t="shared" ca="1" si="2"/>
        <v>B.08</v>
      </c>
    </row>
    <row r="54" spans="1:8" x14ac:dyDescent="0.3">
      <c r="A54" s="46">
        <v>52</v>
      </c>
      <c r="B54" s="26">
        <f t="shared" si="0"/>
        <v>2</v>
      </c>
      <c r="C54" s="26">
        <f t="shared" si="1"/>
        <v>23</v>
      </c>
      <c r="D54" s="25" t="str">
        <f ca="1">IF($B54&gt;rounds,"",OFFSET(AllPairings!D$1,startRow-1+$A54,0))</f>
        <v>A.08</v>
      </c>
      <c r="E54" s="25" t="str">
        <f ca="1">IF($B54&gt;rounds,"",OFFSET(AllPairings!E$1,startRow-1+$A54,0))</f>
        <v>E.08</v>
      </c>
      <c r="F54" s="47" t="e">
        <f ca="1">VLOOKUP($C54,OFFSET(ResultsInput!$B$2,($B54-1)*gamesPerRound,0,gamesPerRound,6),5,FALSE)</f>
        <v>#N/A</v>
      </c>
      <c r="G54" s="47" t="e">
        <f ca="1">VLOOKUP($C54,OFFSET(ResultsInput!$B$2,($B54-1)*gamesPerRound,0,gamesPerRound,6),6,FALSE)</f>
        <v>#N/A</v>
      </c>
      <c r="H54" s="54" t="str">
        <f t="shared" ca="1" si="2"/>
        <v>A.08</v>
      </c>
    </row>
    <row r="55" spans="1:8" x14ac:dyDescent="0.3">
      <c r="A55" s="46">
        <v>53</v>
      </c>
      <c r="B55" s="26">
        <f t="shared" si="0"/>
        <v>2</v>
      </c>
      <c r="C55" s="26">
        <f t="shared" si="1"/>
        <v>24</v>
      </c>
      <c r="D55" s="25" t="str">
        <f ca="1">IF($B55&gt;rounds,"",OFFSET(AllPairings!D$1,startRow-1+$A55,0))</f>
        <v>F.08</v>
      </c>
      <c r="E55" s="25" t="str">
        <f ca="1">IF($B55&gt;rounds,"",OFFSET(AllPairings!E$1,startRow-1+$A55,0))</f>
        <v>D.08</v>
      </c>
      <c r="F55" s="47" t="e">
        <f ca="1">VLOOKUP($C55,OFFSET(ResultsInput!$B$2,($B55-1)*gamesPerRound,0,gamesPerRound,6),5,FALSE)</f>
        <v>#N/A</v>
      </c>
      <c r="G55" s="47" t="e">
        <f ca="1">VLOOKUP($C55,OFFSET(ResultsInput!$B$2,($B55-1)*gamesPerRound,0,gamesPerRound,6),6,FALSE)</f>
        <v>#N/A</v>
      </c>
      <c r="H55" s="54" t="str">
        <f t="shared" ca="1" si="2"/>
        <v>F.08</v>
      </c>
    </row>
    <row r="56" spans="1:8" x14ac:dyDescent="0.3">
      <c r="A56" s="46">
        <v>54</v>
      </c>
      <c r="B56" s="26">
        <f t="shared" si="0"/>
        <v>2</v>
      </c>
      <c r="C56" s="26">
        <f t="shared" si="1"/>
        <v>25</v>
      </c>
      <c r="D56" s="25" t="str">
        <f ca="1">IF($B56&gt;rounds,"",OFFSET(AllPairings!D$1,startRow-1+$A56,0))</f>
        <v>E.09</v>
      </c>
      <c r="E56" s="25" t="str">
        <f ca="1">IF($B56&gt;rounds,"",OFFSET(AllPairings!E$1,startRow-1+$A56,0))</f>
        <v>D.09</v>
      </c>
      <c r="F56" s="47" t="e">
        <f ca="1">VLOOKUP($C56,OFFSET(ResultsInput!$B$2,($B56-1)*gamesPerRound,0,gamesPerRound,6),5,FALSE)</f>
        <v>#N/A</v>
      </c>
      <c r="G56" s="47" t="e">
        <f ca="1">VLOOKUP($C56,OFFSET(ResultsInput!$B$2,($B56-1)*gamesPerRound,0,gamesPerRound,6),6,FALSE)</f>
        <v>#N/A</v>
      </c>
      <c r="H56" s="54" t="str">
        <f t="shared" ca="1" si="2"/>
        <v>E.09</v>
      </c>
    </row>
    <row r="57" spans="1:8" x14ac:dyDescent="0.3">
      <c r="A57" s="46">
        <v>55</v>
      </c>
      <c r="B57" s="26">
        <f t="shared" si="0"/>
        <v>2</v>
      </c>
      <c r="C57" s="26">
        <f t="shared" si="1"/>
        <v>26</v>
      </c>
      <c r="D57" s="25" t="str">
        <f ca="1">IF($B57&gt;rounds,"",OFFSET(AllPairings!D$1,startRow-1+$A57,0))</f>
        <v>A.09</v>
      </c>
      <c r="E57" s="25" t="str">
        <f ca="1">IF($B57&gt;rounds,"",OFFSET(AllPairings!E$1,startRow-1+$A57,0))</f>
        <v>C.09</v>
      </c>
      <c r="F57" s="47" t="e">
        <f ca="1">VLOOKUP($C57,OFFSET(ResultsInput!$B$2,($B57-1)*gamesPerRound,0,gamesPerRound,6),5,FALSE)</f>
        <v>#N/A</v>
      </c>
      <c r="G57" s="47" t="e">
        <f ca="1">VLOOKUP($C57,OFFSET(ResultsInput!$B$2,($B57-1)*gamesPerRound,0,gamesPerRound,6),6,FALSE)</f>
        <v>#N/A</v>
      </c>
      <c r="H57" s="54" t="str">
        <f t="shared" ca="1" si="2"/>
        <v>A.09</v>
      </c>
    </row>
    <row r="58" spans="1:8" x14ac:dyDescent="0.3">
      <c r="A58" s="46">
        <v>56</v>
      </c>
      <c r="B58" s="26">
        <f t="shared" si="0"/>
        <v>2</v>
      </c>
      <c r="C58" s="26">
        <f t="shared" si="1"/>
        <v>27</v>
      </c>
      <c r="D58" s="25" t="str">
        <f ca="1">IF($B58&gt;rounds,"",OFFSET(AllPairings!D$1,startRow-1+$A58,0))</f>
        <v>B.09</v>
      </c>
      <c r="E58" s="25" t="str">
        <f ca="1">IF($B58&gt;rounds,"",OFFSET(AllPairings!E$1,startRow-1+$A58,0))</f>
        <v>F.09</v>
      </c>
      <c r="F58" s="47" t="e">
        <f ca="1">VLOOKUP($C58,OFFSET(ResultsInput!$B$2,($B58-1)*gamesPerRound,0,gamesPerRound,6),5,FALSE)</f>
        <v>#N/A</v>
      </c>
      <c r="G58" s="47" t="e">
        <f ca="1">VLOOKUP($C58,OFFSET(ResultsInput!$B$2,($B58-1)*gamesPerRound,0,gamesPerRound,6),6,FALSE)</f>
        <v>#N/A</v>
      </c>
      <c r="H58" s="54" t="str">
        <f t="shared" ca="1" si="2"/>
        <v>B.09</v>
      </c>
    </row>
    <row r="59" spans="1:8" x14ac:dyDescent="0.3">
      <c r="A59" s="46">
        <v>57</v>
      </c>
      <c r="B59" s="26">
        <f t="shared" si="0"/>
        <v>2</v>
      </c>
      <c r="C59" s="26">
        <f t="shared" si="1"/>
        <v>28</v>
      </c>
      <c r="D59" s="25" t="str">
        <f ca="1">IF($B59&gt;rounds,"",OFFSET(AllPairings!D$1,startRow-1+$A59,0))</f>
        <v>F.10</v>
      </c>
      <c r="E59" s="25" t="str">
        <f ca="1">IF($B59&gt;rounds,"",OFFSET(AllPairings!E$1,startRow-1+$A59,0))</f>
        <v>A.10</v>
      </c>
      <c r="F59" s="47" t="e">
        <f ca="1">VLOOKUP($C59,OFFSET(ResultsInput!$B$2,($B59-1)*gamesPerRound,0,gamesPerRound,6),5,FALSE)</f>
        <v>#N/A</v>
      </c>
      <c r="G59" s="47" t="e">
        <f ca="1">VLOOKUP($C59,OFFSET(ResultsInput!$B$2,($B59-1)*gamesPerRound,0,gamesPerRound,6),6,FALSE)</f>
        <v>#N/A</v>
      </c>
      <c r="H59" s="54" t="str">
        <f t="shared" ca="1" si="2"/>
        <v>F.10</v>
      </c>
    </row>
    <row r="60" spans="1:8" x14ac:dyDescent="0.3">
      <c r="A60" s="46">
        <v>58</v>
      </c>
      <c r="B60" s="26">
        <f t="shared" si="0"/>
        <v>2</v>
      </c>
      <c r="C60" s="26">
        <f t="shared" si="1"/>
        <v>29</v>
      </c>
      <c r="D60" s="25" t="str">
        <f ca="1">IF($B60&gt;rounds,"",OFFSET(AllPairings!D$1,startRow-1+$A60,0))</f>
        <v>C.10</v>
      </c>
      <c r="E60" s="25" t="str">
        <f ca="1">IF($B60&gt;rounds,"",OFFSET(AllPairings!E$1,startRow-1+$A60,0))</f>
        <v>B.10</v>
      </c>
      <c r="F60" s="47" t="e">
        <f ca="1">VLOOKUP($C60,OFFSET(ResultsInput!$B$2,($B60-1)*gamesPerRound,0,gamesPerRound,6),5,FALSE)</f>
        <v>#N/A</v>
      </c>
      <c r="G60" s="47" t="e">
        <f ca="1">VLOOKUP($C60,OFFSET(ResultsInput!$B$2,($B60-1)*gamesPerRound,0,gamesPerRound,6),6,FALSE)</f>
        <v>#N/A</v>
      </c>
      <c r="H60" s="54" t="str">
        <f t="shared" ca="1" si="2"/>
        <v>C.10</v>
      </c>
    </row>
    <row r="61" spans="1:8" x14ac:dyDescent="0.3">
      <c r="A61" s="46">
        <v>59</v>
      </c>
      <c r="B61" s="26">
        <f t="shared" si="0"/>
        <v>2</v>
      </c>
      <c r="C61" s="26">
        <f t="shared" si="1"/>
        <v>30</v>
      </c>
      <c r="D61" s="25" t="str">
        <f ca="1">IF($B61&gt;rounds,"",OFFSET(AllPairings!D$1,startRow-1+$A61,0))</f>
        <v>D.10</v>
      </c>
      <c r="E61" s="25" t="str">
        <f ca="1">IF($B61&gt;rounds,"",OFFSET(AllPairings!E$1,startRow-1+$A61,0))</f>
        <v>E.10</v>
      </c>
      <c r="F61" s="47" t="e">
        <f ca="1">VLOOKUP($C61,OFFSET(ResultsInput!$B$2,($B61-1)*gamesPerRound,0,gamesPerRound,6),5,FALSE)</f>
        <v>#N/A</v>
      </c>
      <c r="G61" s="47" t="e">
        <f ca="1">VLOOKUP($C61,OFFSET(ResultsInput!$B$2,($B61-1)*gamesPerRound,0,gamesPerRound,6),6,FALSE)</f>
        <v>#N/A</v>
      </c>
      <c r="H61" s="54" t="str">
        <f t="shared" ca="1" si="2"/>
        <v>D.10</v>
      </c>
    </row>
    <row r="62" spans="1:8" x14ac:dyDescent="0.3">
      <c r="A62" s="46">
        <v>60</v>
      </c>
      <c r="B62" s="26" t="str">
        <f t="shared" si="0"/>
        <v/>
      </c>
      <c r="C62" s="26">
        <f t="shared" si="1"/>
        <v>1</v>
      </c>
      <c r="D62" s="25" t="str">
        <f ca="1">IF($B62&gt;rounds,"",OFFSET(AllPairings!D$1,startRow-1+$A62,0))</f>
        <v/>
      </c>
      <c r="E62" s="25" t="str">
        <f ca="1">IF($B62&gt;rounds,"",OFFSET(AllPairings!E$1,startRow-1+$A62,0))</f>
        <v/>
      </c>
      <c r="F62" s="47" t="e">
        <f ca="1">VLOOKUP($C62,OFFSET(ResultsInput!$B$2,($B62-1)*gamesPerRound,0,gamesPerRound,6),5,FALSE)</f>
        <v>#VALUE!</v>
      </c>
      <c r="G62" s="47" t="e">
        <f ca="1">VLOOKUP($C62,OFFSET(ResultsInput!$B$2,($B62-1)*gamesPerRound,0,gamesPerRound,6),6,FALSE)</f>
        <v>#VALUE!</v>
      </c>
      <c r="H62" s="54" t="str">
        <f t="shared" ca="1" si="2"/>
        <v/>
      </c>
    </row>
    <row r="63" spans="1:8" x14ac:dyDescent="0.3">
      <c r="A63" s="46">
        <v>61</v>
      </c>
      <c r="B63" s="26" t="str">
        <f t="shared" si="0"/>
        <v/>
      </c>
      <c r="C63" s="26">
        <f t="shared" si="1"/>
        <v>2</v>
      </c>
      <c r="D63" s="25" t="str">
        <f ca="1">IF($B63&gt;rounds,"",OFFSET(AllPairings!D$1,startRow-1+$A63,0))</f>
        <v/>
      </c>
      <c r="E63" s="25" t="str">
        <f ca="1">IF($B63&gt;rounds,"",OFFSET(AllPairings!E$1,startRow-1+$A63,0))</f>
        <v/>
      </c>
      <c r="F63" s="47" t="e">
        <f ca="1">VLOOKUP($C63,OFFSET(ResultsInput!$B$2,($B63-1)*gamesPerRound,0,gamesPerRound,6),5,FALSE)</f>
        <v>#VALUE!</v>
      </c>
      <c r="G63" s="47" t="e">
        <f ca="1">VLOOKUP($C63,OFFSET(ResultsInput!$B$2,($B63-1)*gamesPerRound,0,gamesPerRound,6),6,FALSE)</f>
        <v>#VALUE!</v>
      </c>
      <c r="H63" s="54" t="str">
        <f t="shared" ca="1" si="2"/>
        <v/>
      </c>
    </row>
    <row r="64" spans="1:8" x14ac:dyDescent="0.3">
      <c r="A64" s="46">
        <v>62</v>
      </c>
      <c r="B64" s="26" t="str">
        <f t="shared" si="0"/>
        <v/>
      </c>
      <c r="C64" s="26">
        <f t="shared" si="1"/>
        <v>3</v>
      </c>
      <c r="D64" s="25" t="str">
        <f ca="1">IF($B64&gt;rounds,"",OFFSET(AllPairings!D$1,startRow-1+$A64,0))</f>
        <v/>
      </c>
      <c r="E64" s="25" t="str">
        <f ca="1">IF($B64&gt;rounds,"",OFFSET(AllPairings!E$1,startRow-1+$A64,0))</f>
        <v/>
      </c>
      <c r="F64" s="47" t="e">
        <f ca="1">VLOOKUP($C64,OFFSET(ResultsInput!$B$2,($B64-1)*gamesPerRound,0,gamesPerRound,6),5,FALSE)</f>
        <v>#VALUE!</v>
      </c>
      <c r="G64" s="47" t="e">
        <f ca="1">VLOOKUP($C64,OFFSET(ResultsInput!$B$2,($B64-1)*gamesPerRound,0,gamesPerRound,6),6,FALSE)</f>
        <v>#VALUE!</v>
      </c>
      <c r="H64" s="54" t="str">
        <f t="shared" ca="1" si="2"/>
        <v/>
      </c>
    </row>
    <row r="65" spans="1:8" x14ac:dyDescent="0.3">
      <c r="A65" s="46">
        <v>63</v>
      </c>
      <c r="B65" s="26" t="str">
        <f t="shared" si="0"/>
        <v/>
      </c>
      <c r="C65" s="26">
        <f t="shared" si="1"/>
        <v>4</v>
      </c>
      <c r="D65" s="25" t="str">
        <f ca="1">IF($B65&gt;rounds,"",OFFSET(AllPairings!D$1,startRow-1+$A65,0))</f>
        <v/>
      </c>
      <c r="E65" s="25" t="str">
        <f ca="1">IF($B65&gt;rounds,"",OFFSET(AllPairings!E$1,startRow-1+$A65,0))</f>
        <v/>
      </c>
      <c r="F65" s="47" t="e">
        <f ca="1">VLOOKUP($C65,OFFSET(ResultsInput!$B$2,($B65-1)*gamesPerRound,0,gamesPerRound,6),5,FALSE)</f>
        <v>#VALUE!</v>
      </c>
      <c r="G65" s="47" t="e">
        <f ca="1">VLOOKUP($C65,OFFSET(ResultsInput!$B$2,($B65-1)*gamesPerRound,0,gamesPerRound,6),6,FALSE)</f>
        <v>#VALUE!</v>
      </c>
      <c r="H65" s="54" t="str">
        <f t="shared" ca="1" si="2"/>
        <v/>
      </c>
    </row>
    <row r="66" spans="1:8" x14ac:dyDescent="0.3">
      <c r="A66" s="46">
        <v>64</v>
      </c>
      <c r="B66" s="26" t="str">
        <f t="shared" ref="B66:B129" si="3">IF(INT(A66/gamesPerRound)&lt;rounds,1+INT(A66/gamesPerRound),"")</f>
        <v/>
      </c>
      <c r="C66" s="26">
        <f t="shared" ref="C66:C129" si="4">1+MOD(A66,gamesPerRound)</f>
        <v>5</v>
      </c>
      <c r="D66" s="25" t="str">
        <f ca="1">IF($B66&gt;rounds,"",OFFSET(AllPairings!D$1,startRow-1+$A66,0))</f>
        <v/>
      </c>
      <c r="E66" s="25" t="str">
        <f ca="1">IF($B66&gt;rounds,"",OFFSET(AllPairings!E$1,startRow-1+$A66,0))</f>
        <v/>
      </c>
      <c r="F66" s="47" t="e">
        <f ca="1">VLOOKUP($C66,OFFSET(ResultsInput!$B$2,($B66-1)*gamesPerRound,0,gamesPerRound,6),5,FALSE)</f>
        <v>#VALUE!</v>
      </c>
      <c r="G66" s="47" t="e">
        <f ca="1">VLOOKUP($C66,OFFSET(ResultsInput!$B$2,($B66-1)*gamesPerRound,0,gamesPerRound,6),6,FALSE)</f>
        <v>#VALUE!</v>
      </c>
      <c r="H66" s="54" t="str">
        <f t="shared" ref="H66:H129" ca="1" si="5">D66</f>
        <v/>
      </c>
    </row>
    <row r="67" spans="1:8" x14ac:dyDescent="0.3">
      <c r="A67" s="46">
        <v>65</v>
      </c>
      <c r="B67" s="26" t="str">
        <f t="shared" si="3"/>
        <v/>
      </c>
      <c r="C67" s="26">
        <f t="shared" si="4"/>
        <v>6</v>
      </c>
      <c r="D67" s="25" t="str">
        <f ca="1">IF($B67&gt;rounds,"",OFFSET(AllPairings!D$1,startRow-1+$A67,0))</f>
        <v/>
      </c>
      <c r="E67" s="25" t="str">
        <f ca="1">IF($B67&gt;rounds,"",OFFSET(AllPairings!E$1,startRow-1+$A67,0))</f>
        <v/>
      </c>
      <c r="F67" s="47" t="e">
        <f ca="1">VLOOKUP($C67,OFFSET(ResultsInput!$B$2,($B67-1)*gamesPerRound,0,gamesPerRound,6),5,FALSE)</f>
        <v>#VALUE!</v>
      </c>
      <c r="G67" s="47" t="e">
        <f ca="1">VLOOKUP($C67,OFFSET(ResultsInput!$B$2,($B67-1)*gamesPerRound,0,gamesPerRound,6),6,FALSE)</f>
        <v>#VALUE!</v>
      </c>
      <c r="H67" s="54" t="str">
        <f t="shared" ca="1" si="5"/>
        <v/>
      </c>
    </row>
    <row r="68" spans="1:8" x14ac:dyDescent="0.3">
      <c r="A68" s="46">
        <v>66</v>
      </c>
      <c r="B68" s="26" t="str">
        <f t="shared" si="3"/>
        <v/>
      </c>
      <c r="C68" s="26">
        <f t="shared" si="4"/>
        <v>7</v>
      </c>
      <c r="D68" s="25" t="str">
        <f ca="1">IF($B68&gt;rounds,"",OFFSET(AllPairings!D$1,startRow-1+$A68,0))</f>
        <v/>
      </c>
      <c r="E68" s="25" t="str">
        <f ca="1">IF($B68&gt;rounds,"",OFFSET(AllPairings!E$1,startRow-1+$A68,0))</f>
        <v/>
      </c>
      <c r="F68" s="47" t="e">
        <f ca="1">VLOOKUP($C68,OFFSET(ResultsInput!$B$2,($B68-1)*gamesPerRound,0,gamesPerRound,6),5,FALSE)</f>
        <v>#VALUE!</v>
      </c>
      <c r="G68" s="47" t="e">
        <f ca="1">VLOOKUP($C68,OFFSET(ResultsInput!$B$2,($B68-1)*gamesPerRound,0,gamesPerRound,6),6,FALSE)</f>
        <v>#VALUE!</v>
      </c>
      <c r="H68" s="54" t="str">
        <f t="shared" ca="1" si="5"/>
        <v/>
      </c>
    </row>
    <row r="69" spans="1:8" x14ac:dyDescent="0.3">
      <c r="A69" s="46">
        <v>67</v>
      </c>
      <c r="B69" s="26" t="str">
        <f t="shared" si="3"/>
        <v/>
      </c>
      <c r="C69" s="26">
        <f t="shared" si="4"/>
        <v>8</v>
      </c>
      <c r="D69" s="25" t="str">
        <f ca="1">IF($B69&gt;rounds,"",OFFSET(AllPairings!D$1,startRow-1+$A69,0))</f>
        <v/>
      </c>
      <c r="E69" s="25" t="str">
        <f ca="1">IF($B69&gt;rounds,"",OFFSET(AllPairings!E$1,startRow-1+$A69,0))</f>
        <v/>
      </c>
      <c r="F69" s="47" t="e">
        <f ca="1">VLOOKUP($C69,OFFSET(ResultsInput!$B$2,($B69-1)*gamesPerRound,0,gamesPerRound,6),5,FALSE)</f>
        <v>#VALUE!</v>
      </c>
      <c r="G69" s="47" t="e">
        <f ca="1">VLOOKUP($C69,OFFSET(ResultsInput!$B$2,($B69-1)*gamesPerRound,0,gamesPerRound,6),6,FALSE)</f>
        <v>#VALUE!</v>
      </c>
      <c r="H69" s="54" t="str">
        <f t="shared" ca="1" si="5"/>
        <v/>
      </c>
    </row>
    <row r="70" spans="1:8" x14ac:dyDescent="0.3">
      <c r="A70" s="46">
        <v>68</v>
      </c>
      <c r="B70" s="26" t="str">
        <f t="shared" si="3"/>
        <v/>
      </c>
      <c r="C70" s="26">
        <f t="shared" si="4"/>
        <v>9</v>
      </c>
      <c r="D70" s="25" t="str">
        <f ca="1">IF($B70&gt;rounds,"",OFFSET(AllPairings!D$1,startRow-1+$A70,0))</f>
        <v/>
      </c>
      <c r="E70" s="25" t="str">
        <f ca="1">IF($B70&gt;rounds,"",OFFSET(AllPairings!E$1,startRow-1+$A70,0))</f>
        <v/>
      </c>
      <c r="F70" s="47" t="e">
        <f ca="1">VLOOKUP($C70,OFFSET(ResultsInput!$B$2,($B70-1)*gamesPerRound,0,gamesPerRound,6),5,FALSE)</f>
        <v>#VALUE!</v>
      </c>
      <c r="G70" s="47" t="e">
        <f ca="1">VLOOKUP($C70,OFFSET(ResultsInput!$B$2,($B70-1)*gamesPerRound,0,gamesPerRound,6),6,FALSE)</f>
        <v>#VALUE!</v>
      </c>
      <c r="H70" s="54" t="str">
        <f t="shared" ca="1" si="5"/>
        <v/>
      </c>
    </row>
    <row r="71" spans="1:8" x14ac:dyDescent="0.3">
      <c r="A71" s="46">
        <v>69</v>
      </c>
      <c r="B71" s="26" t="str">
        <f t="shared" si="3"/>
        <v/>
      </c>
      <c r="C71" s="26">
        <f t="shared" si="4"/>
        <v>10</v>
      </c>
      <c r="D71" s="25" t="str">
        <f ca="1">IF($B71&gt;rounds,"",OFFSET(AllPairings!D$1,startRow-1+$A71,0))</f>
        <v/>
      </c>
      <c r="E71" s="25" t="str">
        <f ca="1">IF($B71&gt;rounds,"",OFFSET(AllPairings!E$1,startRow-1+$A71,0))</f>
        <v/>
      </c>
      <c r="F71" s="47" t="e">
        <f ca="1">VLOOKUP($C71,OFFSET(ResultsInput!$B$2,($B71-1)*gamesPerRound,0,gamesPerRound,6),5,FALSE)</f>
        <v>#VALUE!</v>
      </c>
      <c r="G71" s="47" t="e">
        <f ca="1">VLOOKUP($C71,OFFSET(ResultsInput!$B$2,($B71-1)*gamesPerRound,0,gamesPerRound,6),6,FALSE)</f>
        <v>#VALUE!</v>
      </c>
      <c r="H71" s="54" t="str">
        <f t="shared" ca="1" si="5"/>
        <v/>
      </c>
    </row>
    <row r="72" spans="1:8" x14ac:dyDescent="0.3">
      <c r="A72" s="46">
        <v>70</v>
      </c>
      <c r="B72" s="26" t="str">
        <f t="shared" si="3"/>
        <v/>
      </c>
      <c r="C72" s="26">
        <f t="shared" si="4"/>
        <v>11</v>
      </c>
      <c r="D72" s="25" t="str">
        <f ca="1">IF($B72&gt;rounds,"",OFFSET(AllPairings!D$1,startRow-1+$A72,0))</f>
        <v/>
      </c>
      <c r="E72" s="25" t="str">
        <f ca="1">IF($B72&gt;rounds,"",OFFSET(AllPairings!E$1,startRow-1+$A72,0))</f>
        <v/>
      </c>
      <c r="F72" s="47" t="e">
        <f ca="1">VLOOKUP($C72,OFFSET(ResultsInput!$B$2,($B72-1)*gamesPerRound,0,gamesPerRound,6),5,FALSE)</f>
        <v>#VALUE!</v>
      </c>
      <c r="G72" s="47" t="e">
        <f ca="1">VLOOKUP($C72,OFFSET(ResultsInput!$B$2,($B72-1)*gamesPerRound,0,gamesPerRound,6),6,FALSE)</f>
        <v>#VALUE!</v>
      </c>
      <c r="H72" s="54" t="str">
        <f t="shared" ca="1" si="5"/>
        <v/>
      </c>
    </row>
    <row r="73" spans="1:8" x14ac:dyDescent="0.3">
      <c r="A73" s="46">
        <v>71</v>
      </c>
      <c r="B73" s="26" t="str">
        <f t="shared" si="3"/>
        <v/>
      </c>
      <c r="C73" s="26">
        <f t="shared" si="4"/>
        <v>12</v>
      </c>
      <c r="D73" s="25" t="str">
        <f ca="1">IF($B73&gt;rounds,"",OFFSET(AllPairings!D$1,startRow-1+$A73,0))</f>
        <v/>
      </c>
      <c r="E73" s="25" t="str">
        <f ca="1">IF($B73&gt;rounds,"",OFFSET(AllPairings!E$1,startRow-1+$A73,0))</f>
        <v/>
      </c>
      <c r="F73" s="47" t="e">
        <f ca="1">VLOOKUP($C73,OFFSET(ResultsInput!$B$2,($B73-1)*gamesPerRound,0,gamesPerRound,6),5,FALSE)</f>
        <v>#VALUE!</v>
      </c>
      <c r="G73" s="47" t="e">
        <f ca="1">VLOOKUP($C73,OFFSET(ResultsInput!$B$2,($B73-1)*gamesPerRound,0,gamesPerRound,6),6,FALSE)</f>
        <v>#VALUE!</v>
      </c>
      <c r="H73" s="54" t="str">
        <f t="shared" ca="1" si="5"/>
        <v/>
      </c>
    </row>
    <row r="74" spans="1:8" x14ac:dyDescent="0.3">
      <c r="A74" s="46">
        <v>72</v>
      </c>
      <c r="B74" s="26" t="str">
        <f t="shared" si="3"/>
        <v/>
      </c>
      <c r="C74" s="26">
        <f t="shared" si="4"/>
        <v>13</v>
      </c>
      <c r="D74" s="25" t="str">
        <f ca="1">IF($B74&gt;rounds,"",OFFSET(AllPairings!D$1,startRow-1+$A74,0))</f>
        <v/>
      </c>
      <c r="E74" s="25" t="str">
        <f ca="1">IF($B74&gt;rounds,"",OFFSET(AllPairings!E$1,startRow-1+$A74,0))</f>
        <v/>
      </c>
      <c r="F74" s="47" t="e">
        <f ca="1">VLOOKUP($C74,OFFSET(ResultsInput!$B$2,($B74-1)*gamesPerRound,0,gamesPerRound,6),5,FALSE)</f>
        <v>#VALUE!</v>
      </c>
      <c r="G74" s="47" t="e">
        <f ca="1">VLOOKUP($C74,OFFSET(ResultsInput!$B$2,($B74-1)*gamesPerRound,0,gamesPerRound,6),6,FALSE)</f>
        <v>#VALUE!</v>
      </c>
      <c r="H74" s="54" t="str">
        <f t="shared" ca="1" si="5"/>
        <v/>
      </c>
    </row>
    <row r="75" spans="1:8" x14ac:dyDescent="0.3">
      <c r="A75" s="46">
        <v>73</v>
      </c>
      <c r="B75" s="26" t="str">
        <f t="shared" si="3"/>
        <v/>
      </c>
      <c r="C75" s="26">
        <f t="shared" si="4"/>
        <v>14</v>
      </c>
      <c r="D75" s="25" t="str">
        <f ca="1">IF($B75&gt;rounds,"",OFFSET(AllPairings!D$1,startRow-1+$A75,0))</f>
        <v/>
      </c>
      <c r="E75" s="25" t="str">
        <f ca="1">IF($B75&gt;rounds,"",OFFSET(AllPairings!E$1,startRow-1+$A75,0))</f>
        <v/>
      </c>
      <c r="F75" s="47" t="e">
        <f ca="1">VLOOKUP($C75,OFFSET(ResultsInput!$B$2,($B75-1)*gamesPerRound,0,gamesPerRound,6),5,FALSE)</f>
        <v>#VALUE!</v>
      </c>
      <c r="G75" s="47" t="e">
        <f ca="1">VLOOKUP($C75,OFFSET(ResultsInput!$B$2,($B75-1)*gamesPerRound,0,gamesPerRound,6),6,FALSE)</f>
        <v>#VALUE!</v>
      </c>
      <c r="H75" s="54" t="str">
        <f t="shared" ca="1" si="5"/>
        <v/>
      </c>
    </row>
    <row r="76" spans="1:8" x14ac:dyDescent="0.3">
      <c r="A76" s="46">
        <v>74</v>
      </c>
      <c r="B76" s="26" t="str">
        <f t="shared" si="3"/>
        <v/>
      </c>
      <c r="C76" s="26">
        <f t="shared" si="4"/>
        <v>15</v>
      </c>
      <c r="D76" s="25" t="str">
        <f ca="1">IF($B76&gt;rounds,"",OFFSET(AllPairings!D$1,startRow-1+$A76,0))</f>
        <v/>
      </c>
      <c r="E76" s="25" t="str">
        <f ca="1">IF($B76&gt;rounds,"",OFFSET(AllPairings!E$1,startRow-1+$A76,0))</f>
        <v/>
      </c>
      <c r="F76" s="47" t="e">
        <f ca="1">VLOOKUP($C76,OFFSET(ResultsInput!$B$2,($B76-1)*gamesPerRound,0,gamesPerRound,6),5,FALSE)</f>
        <v>#VALUE!</v>
      </c>
      <c r="G76" s="47" t="e">
        <f ca="1">VLOOKUP($C76,OFFSET(ResultsInput!$B$2,($B76-1)*gamesPerRound,0,gamesPerRound,6),6,FALSE)</f>
        <v>#VALUE!</v>
      </c>
      <c r="H76" s="54" t="str">
        <f t="shared" ca="1" si="5"/>
        <v/>
      </c>
    </row>
    <row r="77" spans="1:8" x14ac:dyDescent="0.3">
      <c r="A77" s="46">
        <v>75</v>
      </c>
      <c r="B77" s="26" t="str">
        <f t="shared" si="3"/>
        <v/>
      </c>
      <c r="C77" s="26">
        <f t="shared" si="4"/>
        <v>16</v>
      </c>
      <c r="D77" s="25" t="str">
        <f ca="1">IF($B77&gt;rounds,"",OFFSET(AllPairings!D$1,startRow-1+$A77,0))</f>
        <v/>
      </c>
      <c r="E77" s="25" t="str">
        <f ca="1">IF($B77&gt;rounds,"",OFFSET(AllPairings!E$1,startRow-1+$A77,0))</f>
        <v/>
      </c>
      <c r="F77" s="47" t="e">
        <f ca="1">VLOOKUP($C77,OFFSET(ResultsInput!$B$2,($B77-1)*gamesPerRound,0,gamesPerRound,6),5,FALSE)</f>
        <v>#VALUE!</v>
      </c>
      <c r="G77" s="47" t="e">
        <f ca="1">VLOOKUP($C77,OFFSET(ResultsInput!$B$2,($B77-1)*gamesPerRound,0,gamesPerRound,6),6,FALSE)</f>
        <v>#VALUE!</v>
      </c>
      <c r="H77" s="54" t="str">
        <f t="shared" ca="1" si="5"/>
        <v/>
      </c>
    </row>
    <row r="78" spans="1:8" x14ac:dyDescent="0.3">
      <c r="A78" s="46">
        <v>76</v>
      </c>
      <c r="B78" s="26" t="str">
        <f t="shared" si="3"/>
        <v/>
      </c>
      <c r="C78" s="26">
        <f t="shared" si="4"/>
        <v>17</v>
      </c>
      <c r="D78" s="25" t="str">
        <f ca="1">IF($B78&gt;rounds,"",OFFSET(AllPairings!D$1,startRow-1+$A78,0))</f>
        <v/>
      </c>
      <c r="E78" s="25" t="str">
        <f ca="1">IF($B78&gt;rounds,"",OFFSET(AllPairings!E$1,startRow-1+$A78,0))</f>
        <v/>
      </c>
      <c r="F78" s="47" t="e">
        <f ca="1">VLOOKUP($C78,OFFSET(ResultsInput!$B$2,($B78-1)*gamesPerRound,0,gamesPerRound,6),5,FALSE)</f>
        <v>#VALUE!</v>
      </c>
      <c r="G78" s="47" t="e">
        <f ca="1">VLOOKUP($C78,OFFSET(ResultsInput!$B$2,($B78-1)*gamesPerRound,0,gamesPerRound,6),6,FALSE)</f>
        <v>#VALUE!</v>
      </c>
      <c r="H78" s="54" t="str">
        <f t="shared" ca="1" si="5"/>
        <v/>
      </c>
    </row>
    <row r="79" spans="1:8" x14ac:dyDescent="0.3">
      <c r="A79" s="46">
        <v>77</v>
      </c>
      <c r="B79" s="26" t="str">
        <f t="shared" si="3"/>
        <v/>
      </c>
      <c r="C79" s="26">
        <f t="shared" si="4"/>
        <v>18</v>
      </c>
      <c r="D79" s="25" t="str">
        <f ca="1">IF($B79&gt;rounds,"",OFFSET(AllPairings!D$1,startRow-1+$A79,0))</f>
        <v/>
      </c>
      <c r="E79" s="25" t="str">
        <f ca="1">IF($B79&gt;rounds,"",OFFSET(AllPairings!E$1,startRow-1+$A79,0))</f>
        <v/>
      </c>
      <c r="F79" s="47" t="e">
        <f ca="1">VLOOKUP($C79,OFFSET(ResultsInput!$B$2,($B79-1)*gamesPerRound,0,gamesPerRound,6),5,FALSE)</f>
        <v>#VALUE!</v>
      </c>
      <c r="G79" s="47" t="e">
        <f ca="1">VLOOKUP($C79,OFFSET(ResultsInput!$B$2,($B79-1)*gamesPerRound,0,gamesPerRound,6),6,FALSE)</f>
        <v>#VALUE!</v>
      </c>
      <c r="H79" s="54" t="str">
        <f t="shared" ca="1" si="5"/>
        <v/>
      </c>
    </row>
    <row r="80" spans="1:8" x14ac:dyDescent="0.3">
      <c r="A80" s="46">
        <v>78</v>
      </c>
      <c r="B80" s="26" t="str">
        <f t="shared" si="3"/>
        <v/>
      </c>
      <c r="C80" s="26">
        <f t="shared" si="4"/>
        <v>19</v>
      </c>
      <c r="D80" s="25" t="str">
        <f ca="1">IF($B80&gt;rounds,"",OFFSET(AllPairings!D$1,startRow-1+$A80,0))</f>
        <v/>
      </c>
      <c r="E80" s="25" t="str">
        <f ca="1">IF($B80&gt;rounds,"",OFFSET(AllPairings!E$1,startRow-1+$A80,0))</f>
        <v/>
      </c>
      <c r="F80" s="47" t="e">
        <f ca="1">VLOOKUP($C80,OFFSET(ResultsInput!$B$2,($B80-1)*gamesPerRound,0,gamesPerRound,6),5,FALSE)</f>
        <v>#VALUE!</v>
      </c>
      <c r="G80" s="47" t="e">
        <f ca="1">VLOOKUP($C80,OFFSET(ResultsInput!$B$2,($B80-1)*gamesPerRound,0,gamesPerRound,6),6,FALSE)</f>
        <v>#VALUE!</v>
      </c>
      <c r="H80" s="54" t="str">
        <f t="shared" ca="1" si="5"/>
        <v/>
      </c>
    </row>
    <row r="81" spans="1:8" x14ac:dyDescent="0.3">
      <c r="A81" s="46">
        <v>79</v>
      </c>
      <c r="B81" s="26" t="str">
        <f t="shared" si="3"/>
        <v/>
      </c>
      <c r="C81" s="26">
        <f t="shared" si="4"/>
        <v>20</v>
      </c>
      <c r="D81" s="25" t="str">
        <f ca="1">IF($B81&gt;rounds,"",OFFSET(AllPairings!D$1,startRow-1+$A81,0))</f>
        <v/>
      </c>
      <c r="E81" s="25" t="str">
        <f ca="1">IF($B81&gt;rounds,"",OFFSET(AllPairings!E$1,startRow-1+$A81,0))</f>
        <v/>
      </c>
      <c r="F81" s="47" t="e">
        <f ca="1">VLOOKUP($C81,OFFSET(ResultsInput!$B$2,($B81-1)*gamesPerRound,0,gamesPerRound,6),5,FALSE)</f>
        <v>#VALUE!</v>
      </c>
      <c r="G81" s="47" t="e">
        <f ca="1">VLOOKUP($C81,OFFSET(ResultsInput!$B$2,($B81-1)*gamesPerRound,0,gamesPerRound,6),6,FALSE)</f>
        <v>#VALUE!</v>
      </c>
      <c r="H81" s="54" t="str">
        <f t="shared" ca="1" si="5"/>
        <v/>
      </c>
    </row>
    <row r="82" spans="1:8" x14ac:dyDescent="0.3">
      <c r="A82" s="46">
        <v>80</v>
      </c>
      <c r="B82" s="26" t="str">
        <f t="shared" si="3"/>
        <v/>
      </c>
      <c r="C82" s="26">
        <f t="shared" si="4"/>
        <v>21</v>
      </c>
      <c r="D82" s="25" t="str">
        <f ca="1">IF($B82&gt;rounds,"",OFFSET(AllPairings!D$1,startRow-1+$A82,0))</f>
        <v/>
      </c>
      <c r="E82" s="25" t="str">
        <f ca="1">IF($B82&gt;rounds,"",OFFSET(AllPairings!E$1,startRow-1+$A82,0))</f>
        <v/>
      </c>
      <c r="F82" s="47" t="e">
        <f ca="1">VLOOKUP($C82,OFFSET(ResultsInput!$B$2,($B82-1)*gamesPerRound,0,gamesPerRound,6),5,FALSE)</f>
        <v>#VALUE!</v>
      </c>
      <c r="G82" s="47" t="e">
        <f ca="1">VLOOKUP($C82,OFFSET(ResultsInput!$B$2,($B82-1)*gamesPerRound,0,gamesPerRound,6),6,FALSE)</f>
        <v>#VALUE!</v>
      </c>
      <c r="H82" s="54" t="str">
        <f t="shared" ca="1" si="5"/>
        <v/>
      </c>
    </row>
    <row r="83" spans="1:8" x14ac:dyDescent="0.3">
      <c r="A83" s="46">
        <v>81</v>
      </c>
      <c r="B83" s="26" t="str">
        <f t="shared" si="3"/>
        <v/>
      </c>
      <c r="C83" s="26">
        <f t="shared" si="4"/>
        <v>22</v>
      </c>
      <c r="D83" s="25" t="str">
        <f ca="1">IF($B83&gt;rounds,"",OFFSET(AllPairings!D$1,startRow-1+$A83,0))</f>
        <v/>
      </c>
      <c r="E83" s="25" t="str">
        <f ca="1">IF($B83&gt;rounds,"",OFFSET(AllPairings!E$1,startRow-1+$A83,0))</f>
        <v/>
      </c>
      <c r="F83" s="47" t="e">
        <f ca="1">VLOOKUP($C83,OFFSET(ResultsInput!$B$2,($B83-1)*gamesPerRound,0,gamesPerRound,6),5,FALSE)</f>
        <v>#VALUE!</v>
      </c>
      <c r="G83" s="47" t="e">
        <f ca="1">VLOOKUP($C83,OFFSET(ResultsInput!$B$2,($B83-1)*gamesPerRound,0,gamesPerRound,6),6,FALSE)</f>
        <v>#VALUE!</v>
      </c>
      <c r="H83" s="54" t="str">
        <f t="shared" ca="1" si="5"/>
        <v/>
      </c>
    </row>
    <row r="84" spans="1:8" x14ac:dyDescent="0.3">
      <c r="A84" s="46">
        <v>82</v>
      </c>
      <c r="B84" s="26" t="str">
        <f t="shared" si="3"/>
        <v/>
      </c>
      <c r="C84" s="26">
        <f t="shared" si="4"/>
        <v>23</v>
      </c>
      <c r="D84" s="25" t="str">
        <f ca="1">IF($B84&gt;rounds,"",OFFSET(AllPairings!D$1,startRow-1+$A84,0))</f>
        <v/>
      </c>
      <c r="E84" s="25" t="str">
        <f ca="1">IF($B84&gt;rounds,"",OFFSET(AllPairings!E$1,startRow-1+$A84,0))</f>
        <v/>
      </c>
      <c r="F84" s="47" t="e">
        <f ca="1">VLOOKUP($C84,OFFSET(ResultsInput!$B$2,($B84-1)*gamesPerRound,0,gamesPerRound,6),5,FALSE)</f>
        <v>#VALUE!</v>
      </c>
      <c r="G84" s="47" t="e">
        <f ca="1">VLOOKUP($C84,OFFSET(ResultsInput!$B$2,($B84-1)*gamesPerRound,0,gamesPerRound,6),6,FALSE)</f>
        <v>#VALUE!</v>
      </c>
      <c r="H84" s="54" t="str">
        <f t="shared" ca="1" si="5"/>
        <v/>
      </c>
    </row>
    <row r="85" spans="1:8" x14ac:dyDescent="0.3">
      <c r="A85" s="46">
        <v>83</v>
      </c>
      <c r="B85" s="26" t="str">
        <f t="shared" si="3"/>
        <v/>
      </c>
      <c r="C85" s="26">
        <f t="shared" si="4"/>
        <v>24</v>
      </c>
      <c r="D85" s="25" t="str">
        <f ca="1">IF($B85&gt;rounds,"",OFFSET(AllPairings!D$1,startRow-1+$A85,0))</f>
        <v/>
      </c>
      <c r="E85" s="25" t="str">
        <f ca="1">IF($B85&gt;rounds,"",OFFSET(AllPairings!E$1,startRow-1+$A85,0))</f>
        <v/>
      </c>
      <c r="F85" s="47" t="e">
        <f ca="1">VLOOKUP($C85,OFFSET(ResultsInput!$B$2,($B85-1)*gamesPerRound,0,gamesPerRound,6),5,FALSE)</f>
        <v>#VALUE!</v>
      </c>
      <c r="G85" s="47" t="e">
        <f ca="1">VLOOKUP($C85,OFFSET(ResultsInput!$B$2,($B85-1)*gamesPerRound,0,gamesPerRound,6),6,FALSE)</f>
        <v>#VALUE!</v>
      </c>
      <c r="H85" s="54" t="str">
        <f t="shared" ca="1" si="5"/>
        <v/>
      </c>
    </row>
    <row r="86" spans="1:8" x14ac:dyDescent="0.3">
      <c r="A86" s="46">
        <v>84</v>
      </c>
      <c r="B86" s="26" t="str">
        <f t="shared" si="3"/>
        <v/>
      </c>
      <c r="C86" s="26">
        <f t="shared" si="4"/>
        <v>25</v>
      </c>
      <c r="D86" s="25" t="str">
        <f ca="1">IF($B86&gt;rounds,"",OFFSET(AllPairings!D$1,startRow-1+$A86,0))</f>
        <v/>
      </c>
      <c r="E86" s="25" t="str">
        <f ca="1">IF($B86&gt;rounds,"",OFFSET(AllPairings!E$1,startRow-1+$A86,0))</f>
        <v/>
      </c>
      <c r="F86" s="47" t="e">
        <f ca="1">VLOOKUP($C86,OFFSET(ResultsInput!$B$2,($B86-1)*gamesPerRound,0,gamesPerRound,6),5,FALSE)</f>
        <v>#VALUE!</v>
      </c>
      <c r="G86" s="47" t="e">
        <f ca="1">VLOOKUP($C86,OFFSET(ResultsInput!$B$2,($B86-1)*gamesPerRound,0,gamesPerRound,6),6,FALSE)</f>
        <v>#VALUE!</v>
      </c>
      <c r="H86" s="54" t="str">
        <f t="shared" ca="1" si="5"/>
        <v/>
      </c>
    </row>
    <row r="87" spans="1:8" x14ac:dyDescent="0.3">
      <c r="A87" s="46">
        <v>85</v>
      </c>
      <c r="B87" s="26" t="str">
        <f t="shared" si="3"/>
        <v/>
      </c>
      <c r="C87" s="26">
        <f t="shared" si="4"/>
        <v>26</v>
      </c>
      <c r="D87" s="25" t="str">
        <f ca="1">IF($B87&gt;rounds,"",OFFSET(AllPairings!D$1,startRow-1+$A87,0))</f>
        <v/>
      </c>
      <c r="E87" s="25" t="str">
        <f ca="1">IF($B87&gt;rounds,"",OFFSET(AllPairings!E$1,startRow-1+$A87,0))</f>
        <v/>
      </c>
      <c r="F87" s="47" t="e">
        <f ca="1">VLOOKUP($C87,OFFSET(ResultsInput!$B$2,($B87-1)*gamesPerRound,0,gamesPerRound,6),5,FALSE)</f>
        <v>#VALUE!</v>
      </c>
      <c r="G87" s="47" t="e">
        <f ca="1">VLOOKUP($C87,OFFSET(ResultsInput!$B$2,($B87-1)*gamesPerRound,0,gamesPerRound,6),6,FALSE)</f>
        <v>#VALUE!</v>
      </c>
      <c r="H87" s="54" t="str">
        <f t="shared" ca="1" si="5"/>
        <v/>
      </c>
    </row>
    <row r="88" spans="1:8" x14ac:dyDescent="0.3">
      <c r="A88" s="46">
        <v>86</v>
      </c>
      <c r="B88" s="26" t="str">
        <f t="shared" si="3"/>
        <v/>
      </c>
      <c r="C88" s="26">
        <f t="shared" si="4"/>
        <v>27</v>
      </c>
      <c r="D88" s="25" t="str">
        <f ca="1">IF($B88&gt;rounds,"",OFFSET(AllPairings!D$1,startRow-1+$A88,0))</f>
        <v/>
      </c>
      <c r="E88" s="25" t="str">
        <f ca="1">IF($B88&gt;rounds,"",OFFSET(AllPairings!E$1,startRow-1+$A88,0))</f>
        <v/>
      </c>
      <c r="F88" s="47" t="e">
        <f ca="1">VLOOKUP($C88,OFFSET(ResultsInput!$B$2,($B88-1)*gamesPerRound,0,gamesPerRound,6),5,FALSE)</f>
        <v>#VALUE!</v>
      </c>
      <c r="G88" s="47" t="e">
        <f ca="1">VLOOKUP($C88,OFFSET(ResultsInput!$B$2,($B88-1)*gamesPerRound,0,gamesPerRound,6),6,FALSE)</f>
        <v>#VALUE!</v>
      </c>
      <c r="H88" s="54" t="str">
        <f t="shared" ca="1" si="5"/>
        <v/>
      </c>
    </row>
    <row r="89" spans="1:8" x14ac:dyDescent="0.3">
      <c r="A89" s="46">
        <v>87</v>
      </c>
      <c r="B89" s="26" t="str">
        <f t="shared" si="3"/>
        <v/>
      </c>
      <c r="C89" s="26">
        <f t="shared" si="4"/>
        <v>28</v>
      </c>
      <c r="D89" s="25" t="str">
        <f ca="1">IF($B89&gt;rounds,"",OFFSET(AllPairings!D$1,startRow-1+$A89,0))</f>
        <v/>
      </c>
      <c r="E89" s="25" t="str">
        <f ca="1">IF($B89&gt;rounds,"",OFFSET(AllPairings!E$1,startRow-1+$A89,0))</f>
        <v/>
      </c>
      <c r="F89" s="47" t="e">
        <f ca="1">VLOOKUP($C89,OFFSET(ResultsInput!$B$2,($B89-1)*gamesPerRound,0,gamesPerRound,6),5,FALSE)</f>
        <v>#VALUE!</v>
      </c>
      <c r="G89" s="47" t="e">
        <f ca="1">VLOOKUP($C89,OFFSET(ResultsInput!$B$2,($B89-1)*gamesPerRound,0,gamesPerRound,6),6,FALSE)</f>
        <v>#VALUE!</v>
      </c>
      <c r="H89" s="54" t="str">
        <f t="shared" ca="1" si="5"/>
        <v/>
      </c>
    </row>
    <row r="90" spans="1:8" x14ac:dyDescent="0.3">
      <c r="A90" s="46">
        <v>88</v>
      </c>
      <c r="B90" s="26" t="str">
        <f t="shared" si="3"/>
        <v/>
      </c>
      <c r="C90" s="26">
        <f t="shared" si="4"/>
        <v>29</v>
      </c>
      <c r="D90" s="25" t="str">
        <f ca="1">IF($B90&gt;rounds,"",OFFSET(AllPairings!D$1,startRow-1+$A90,0))</f>
        <v/>
      </c>
      <c r="E90" s="25" t="str">
        <f ca="1">IF($B90&gt;rounds,"",OFFSET(AllPairings!E$1,startRow-1+$A90,0))</f>
        <v/>
      </c>
      <c r="F90" s="47" t="e">
        <f ca="1">VLOOKUP($C90,OFFSET(ResultsInput!$B$2,($B90-1)*gamesPerRound,0,gamesPerRound,6),5,FALSE)</f>
        <v>#VALUE!</v>
      </c>
      <c r="G90" s="47" t="e">
        <f ca="1">VLOOKUP($C90,OFFSET(ResultsInput!$B$2,($B90-1)*gamesPerRound,0,gamesPerRound,6),6,FALSE)</f>
        <v>#VALUE!</v>
      </c>
      <c r="H90" s="54" t="str">
        <f t="shared" ca="1" si="5"/>
        <v/>
      </c>
    </row>
    <row r="91" spans="1:8" x14ac:dyDescent="0.3">
      <c r="A91" s="46">
        <v>89</v>
      </c>
      <c r="B91" s="26" t="str">
        <f t="shared" si="3"/>
        <v/>
      </c>
      <c r="C91" s="26">
        <f t="shared" si="4"/>
        <v>30</v>
      </c>
      <c r="D91" s="25" t="str">
        <f ca="1">IF($B91&gt;rounds,"",OFFSET(AllPairings!D$1,startRow-1+$A91,0))</f>
        <v/>
      </c>
      <c r="E91" s="25" t="str">
        <f ca="1">IF($B91&gt;rounds,"",OFFSET(AllPairings!E$1,startRow-1+$A91,0))</f>
        <v/>
      </c>
      <c r="F91" s="47" t="e">
        <f ca="1">VLOOKUP($C91,OFFSET(ResultsInput!$B$2,($B91-1)*gamesPerRound,0,gamesPerRound,6),5,FALSE)</f>
        <v>#VALUE!</v>
      </c>
      <c r="G91" s="47" t="e">
        <f ca="1">VLOOKUP($C91,OFFSET(ResultsInput!$B$2,($B91-1)*gamesPerRound,0,gamesPerRound,6),6,FALSE)</f>
        <v>#VALUE!</v>
      </c>
      <c r="H91" s="54" t="str">
        <f t="shared" ca="1" si="5"/>
        <v/>
      </c>
    </row>
    <row r="92" spans="1:8" x14ac:dyDescent="0.3">
      <c r="A92" s="46">
        <v>90</v>
      </c>
      <c r="B92" s="26" t="str">
        <f t="shared" si="3"/>
        <v/>
      </c>
      <c r="C92" s="26">
        <f t="shared" si="4"/>
        <v>1</v>
      </c>
      <c r="D92" s="25" t="str">
        <f ca="1">IF($B92&gt;rounds,"",OFFSET(AllPairings!D$1,startRow-1+$A92,0))</f>
        <v/>
      </c>
      <c r="E92" s="25" t="str">
        <f ca="1">IF($B92&gt;rounds,"",OFFSET(AllPairings!E$1,startRow-1+$A92,0))</f>
        <v/>
      </c>
      <c r="F92" s="47" t="e">
        <f ca="1">VLOOKUP($C92,OFFSET(ResultsInput!$B$2,($B92-1)*gamesPerRound,0,gamesPerRound,6),5,FALSE)</f>
        <v>#VALUE!</v>
      </c>
      <c r="G92" s="47" t="e">
        <f ca="1">VLOOKUP($C92,OFFSET(ResultsInput!$B$2,($B92-1)*gamesPerRound,0,gamesPerRound,6),6,FALSE)</f>
        <v>#VALUE!</v>
      </c>
      <c r="H92" s="54" t="str">
        <f t="shared" ca="1" si="5"/>
        <v/>
      </c>
    </row>
    <row r="93" spans="1:8" x14ac:dyDescent="0.3">
      <c r="A93" s="46">
        <v>91</v>
      </c>
      <c r="B93" s="26" t="str">
        <f t="shared" si="3"/>
        <v/>
      </c>
      <c r="C93" s="26">
        <f t="shared" si="4"/>
        <v>2</v>
      </c>
      <c r="D93" s="25" t="str">
        <f ca="1">IF($B93&gt;rounds,"",OFFSET(AllPairings!D$1,startRow-1+$A93,0))</f>
        <v/>
      </c>
      <c r="E93" s="25" t="str">
        <f ca="1">IF($B93&gt;rounds,"",OFFSET(AllPairings!E$1,startRow-1+$A93,0))</f>
        <v/>
      </c>
      <c r="F93" s="47" t="e">
        <f ca="1">VLOOKUP($C93,OFFSET(ResultsInput!$B$2,($B93-1)*gamesPerRound,0,gamesPerRound,6),5,FALSE)</f>
        <v>#VALUE!</v>
      </c>
      <c r="G93" s="47" t="e">
        <f ca="1">VLOOKUP($C93,OFFSET(ResultsInput!$B$2,($B93-1)*gamesPerRound,0,gamesPerRound,6),6,FALSE)</f>
        <v>#VALUE!</v>
      </c>
      <c r="H93" s="54" t="str">
        <f t="shared" ca="1" si="5"/>
        <v/>
      </c>
    </row>
    <row r="94" spans="1:8" x14ac:dyDescent="0.3">
      <c r="A94" s="46">
        <v>92</v>
      </c>
      <c r="B94" s="26" t="str">
        <f t="shared" si="3"/>
        <v/>
      </c>
      <c r="C94" s="26">
        <f t="shared" si="4"/>
        <v>3</v>
      </c>
      <c r="D94" s="25" t="str">
        <f ca="1">IF($B94&gt;rounds,"",OFFSET(AllPairings!D$1,startRow-1+$A94,0))</f>
        <v/>
      </c>
      <c r="E94" s="25" t="str">
        <f ca="1">IF($B94&gt;rounds,"",OFFSET(AllPairings!E$1,startRow-1+$A94,0))</f>
        <v/>
      </c>
      <c r="F94" s="47" t="e">
        <f ca="1">VLOOKUP($C94,OFFSET(ResultsInput!$B$2,($B94-1)*gamesPerRound,0,gamesPerRound,6),5,FALSE)</f>
        <v>#VALUE!</v>
      </c>
      <c r="G94" s="47" t="e">
        <f ca="1">VLOOKUP($C94,OFFSET(ResultsInput!$B$2,($B94-1)*gamesPerRound,0,gamesPerRound,6),6,FALSE)</f>
        <v>#VALUE!</v>
      </c>
      <c r="H94" s="54" t="str">
        <f t="shared" ca="1" si="5"/>
        <v/>
      </c>
    </row>
    <row r="95" spans="1:8" x14ac:dyDescent="0.3">
      <c r="A95" s="46">
        <v>93</v>
      </c>
      <c r="B95" s="26" t="str">
        <f t="shared" si="3"/>
        <v/>
      </c>
      <c r="C95" s="26">
        <f t="shared" si="4"/>
        <v>4</v>
      </c>
      <c r="D95" s="25" t="str">
        <f ca="1">IF($B95&gt;rounds,"",OFFSET(AllPairings!D$1,startRow-1+$A95,0))</f>
        <v/>
      </c>
      <c r="E95" s="25" t="str">
        <f ca="1">IF($B95&gt;rounds,"",OFFSET(AllPairings!E$1,startRow-1+$A95,0))</f>
        <v/>
      </c>
      <c r="F95" s="47" t="e">
        <f ca="1">VLOOKUP($C95,OFFSET(ResultsInput!$B$2,($B95-1)*gamesPerRound,0,gamesPerRound,6),5,FALSE)</f>
        <v>#VALUE!</v>
      </c>
      <c r="G95" s="47" t="e">
        <f ca="1">VLOOKUP($C95,OFFSET(ResultsInput!$B$2,($B95-1)*gamesPerRound,0,gamesPerRound,6),6,FALSE)</f>
        <v>#VALUE!</v>
      </c>
      <c r="H95" s="54" t="str">
        <f t="shared" ca="1" si="5"/>
        <v/>
      </c>
    </row>
    <row r="96" spans="1:8" x14ac:dyDescent="0.3">
      <c r="A96" s="46">
        <v>94</v>
      </c>
      <c r="B96" s="26" t="str">
        <f t="shared" si="3"/>
        <v/>
      </c>
      <c r="C96" s="26">
        <f t="shared" si="4"/>
        <v>5</v>
      </c>
      <c r="D96" s="25" t="str">
        <f ca="1">IF($B96&gt;rounds,"",OFFSET(AllPairings!D$1,startRow-1+$A96,0))</f>
        <v/>
      </c>
      <c r="E96" s="25" t="str">
        <f ca="1">IF($B96&gt;rounds,"",OFFSET(AllPairings!E$1,startRow-1+$A96,0))</f>
        <v/>
      </c>
      <c r="F96" s="47" t="e">
        <f ca="1">VLOOKUP($C96,OFFSET(ResultsInput!$B$2,($B96-1)*gamesPerRound,0,gamesPerRound,6),5,FALSE)</f>
        <v>#VALUE!</v>
      </c>
      <c r="G96" s="47" t="e">
        <f ca="1">VLOOKUP($C96,OFFSET(ResultsInput!$B$2,($B96-1)*gamesPerRound,0,gamesPerRound,6),6,FALSE)</f>
        <v>#VALUE!</v>
      </c>
      <c r="H96" s="54" t="str">
        <f t="shared" ca="1" si="5"/>
        <v/>
      </c>
    </row>
    <row r="97" spans="1:8" x14ac:dyDescent="0.3">
      <c r="A97" s="46">
        <v>95</v>
      </c>
      <c r="B97" s="26" t="str">
        <f t="shared" si="3"/>
        <v/>
      </c>
      <c r="C97" s="26">
        <f t="shared" si="4"/>
        <v>6</v>
      </c>
      <c r="D97" s="25" t="str">
        <f ca="1">IF($B97&gt;rounds,"",OFFSET(AllPairings!D$1,startRow-1+$A97,0))</f>
        <v/>
      </c>
      <c r="E97" s="25" t="str">
        <f ca="1">IF($B97&gt;rounds,"",OFFSET(AllPairings!E$1,startRow-1+$A97,0))</f>
        <v/>
      </c>
      <c r="F97" s="47" t="e">
        <f ca="1">VLOOKUP($C97,OFFSET(ResultsInput!$B$2,($B97-1)*gamesPerRound,0,gamesPerRound,6),5,FALSE)</f>
        <v>#VALUE!</v>
      </c>
      <c r="G97" s="47" t="e">
        <f ca="1">VLOOKUP($C97,OFFSET(ResultsInput!$B$2,($B97-1)*gamesPerRound,0,gamesPerRound,6),6,FALSE)</f>
        <v>#VALUE!</v>
      </c>
      <c r="H97" s="54" t="str">
        <f t="shared" ca="1" si="5"/>
        <v/>
      </c>
    </row>
    <row r="98" spans="1:8" x14ac:dyDescent="0.3">
      <c r="A98" s="46">
        <v>96</v>
      </c>
      <c r="B98" s="26" t="str">
        <f t="shared" si="3"/>
        <v/>
      </c>
      <c r="C98" s="26">
        <f t="shared" si="4"/>
        <v>7</v>
      </c>
      <c r="D98" s="25" t="str">
        <f ca="1">IF($B98&gt;rounds,"",OFFSET(AllPairings!D$1,startRow-1+$A98,0))</f>
        <v/>
      </c>
      <c r="E98" s="25" t="str">
        <f ca="1">IF($B98&gt;rounds,"",OFFSET(AllPairings!E$1,startRow-1+$A98,0))</f>
        <v/>
      </c>
      <c r="F98" s="47" t="e">
        <f ca="1">VLOOKUP($C98,OFFSET(ResultsInput!$B$2,($B98-1)*gamesPerRound,0,gamesPerRound,6),5,FALSE)</f>
        <v>#VALUE!</v>
      </c>
      <c r="G98" s="47" t="e">
        <f ca="1">VLOOKUP($C98,OFFSET(ResultsInput!$B$2,($B98-1)*gamesPerRound,0,gamesPerRound,6),6,FALSE)</f>
        <v>#VALUE!</v>
      </c>
      <c r="H98" s="54" t="str">
        <f t="shared" ca="1" si="5"/>
        <v/>
      </c>
    </row>
    <row r="99" spans="1:8" x14ac:dyDescent="0.3">
      <c r="A99" s="46">
        <v>97</v>
      </c>
      <c r="B99" s="26" t="str">
        <f t="shared" si="3"/>
        <v/>
      </c>
      <c r="C99" s="26">
        <f t="shared" si="4"/>
        <v>8</v>
      </c>
      <c r="D99" s="25" t="str">
        <f ca="1">IF($B99&gt;rounds,"",OFFSET(AllPairings!D$1,startRow-1+$A99,0))</f>
        <v/>
      </c>
      <c r="E99" s="25" t="str">
        <f ca="1">IF($B99&gt;rounds,"",OFFSET(AllPairings!E$1,startRow-1+$A99,0))</f>
        <v/>
      </c>
      <c r="F99" s="47" t="e">
        <f ca="1">VLOOKUP($C99,OFFSET(ResultsInput!$B$2,($B99-1)*gamesPerRound,0,gamesPerRound,6),5,FALSE)</f>
        <v>#VALUE!</v>
      </c>
      <c r="G99" s="47" t="e">
        <f ca="1">VLOOKUP($C99,OFFSET(ResultsInput!$B$2,($B99-1)*gamesPerRound,0,gamesPerRound,6),6,FALSE)</f>
        <v>#VALUE!</v>
      </c>
      <c r="H99" s="54" t="str">
        <f t="shared" ca="1" si="5"/>
        <v/>
      </c>
    </row>
    <row r="100" spans="1:8" x14ac:dyDescent="0.3">
      <c r="A100" s="46">
        <v>98</v>
      </c>
      <c r="B100" s="26" t="str">
        <f t="shared" si="3"/>
        <v/>
      </c>
      <c r="C100" s="26">
        <f t="shared" si="4"/>
        <v>9</v>
      </c>
      <c r="D100" s="25" t="str">
        <f ca="1">IF($B100&gt;rounds,"",OFFSET(AllPairings!D$1,startRow-1+$A100,0))</f>
        <v/>
      </c>
      <c r="E100" s="25" t="str">
        <f ca="1">IF($B100&gt;rounds,"",OFFSET(AllPairings!E$1,startRow-1+$A100,0))</f>
        <v/>
      </c>
      <c r="F100" s="47" t="e">
        <f ca="1">VLOOKUP($C100,OFFSET(ResultsInput!$B$2,($B100-1)*gamesPerRound,0,gamesPerRound,6),5,FALSE)</f>
        <v>#VALUE!</v>
      </c>
      <c r="G100" s="47" t="e">
        <f ca="1">VLOOKUP($C100,OFFSET(ResultsInput!$B$2,($B100-1)*gamesPerRound,0,gamesPerRound,6),6,FALSE)</f>
        <v>#VALUE!</v>
      </c>
      <c r="H100" s="54" t="str">
        <f t="shared" ca="1" si="5"/>
        <v/>
      </c>
    </row>
    <row r="101" spans="1:8" x14ac:dyDescent="0.3">
      <c r="A101" s="46">
        <v>99</v>
      </c>
      <c r="B101" s="26" t="str">
        <f t="shared" si="3"/>
        <v/>
      </c>
      <c r="C101" s="26">
        <f t="shared" si="4"/>
        <v>10</v>
      </c>
      <c r="D101" s="25" t="str">
        <f ca="1">IF($B101&gt;rounds,"",OFFSET(AllPairings!D$1,startRow-1+$A101,0))</f>
        <v/>
      </c>
      <c r="E101" s="25" t="str">
        <f ca="1">IF($B101&gt;rounds,"",OFFSET(AllPairings!E$1,startRow-1+$A101,0))</f>
        <v/>
      </c>
      <c r="F101" s="47" t="e">
        <f ca="1">VLOOKUP($C101,OFFSET(ResultsInput!$B$2,($B101-1)*gamesPerRound,0,gamesPerRound,6),5,FALSE)</f>
        <v>#VALUE!</v>
      </c>
      <c r="G101" s="47" t="e">
        <f ca="1">VLOOKUP($C101,OFFSET(ResultsInput!$B$2,($B101-1)*gamesPerRound,0,gamesPerRound,6),6,FALSE)</f>
        <v>#VALUE!</v>
      </c>
      <c r="H101" s="54" t="str">
        <f t="shared" ca="1" si="5"/>
        <v/>
      </c>
    </row>
    <row r="102" spans="1:8" x14ac:dyDescent="0.3">
      <c r="A102" s="46">
        <v>100</v>
      </c>
      <c r="B102" s="26" t="str">
        <f t="shared" si="3"/>
        <v/>
      </c>
      <c r="C102" s="26">
        <f t="shared" si="4"/>
        <v>11</v>
      </c>
      <c r="D102" s="25" t="str">
        <f ca="1">IF($B102&gt;rounds,"",OFFSET(AllPairings!D$1,startRow-1+$A102,0))</f>
        <v/>
      </c>
      <c r="E102" s="25" t="str">
        <f ca="1">IF($B102&gt;rounds,"",OFFSET(AllPairings!E$1,startRow-1+$A102,0))</f>
        <v/>
      </c>
      <c r="F102" s="47" t="e">
        <f ca="1">VLOOKUP($C102,OFFSET(ResultsInput!$B$2,($B102-1)*gamesPerRound,0,gamesPerRound,6),5,FALSE)</f>
        <v>#VALUE!</v>
      </c>
      <c r="G102" s="47" t="e">
        <f ca="1">VLOOKUP($C102,OFFSET(ResultsInput!$B$2,($B102-1)*gamesPerRound,0,gamesPerRound,6),6,FALSE)</f>
        <v>#VALUE!</v>
      </c>
      <c r="H102" s="54" t="str">
        <f t="shared" ca="1" si="5"/>
        <v/>
      </c>
    </row>
    <row r="103" spans="1:8" x14ac:dyDescent="0.3">
      <c r="A103" s="46">
        <v>101</v>
      </c>
      <c r="B103" s="26" t="str">
        <f t="shared" si="3"/>
        <v/>
      </c>
      <c r="C103" s="26">
        <f t="shared" si="4"/>
        <v>12</v>
      </c>
      <c r="D103" s="25" t="str">
        <f ca="1">IF($B103&gt;rounds,"",OFFSET(AllPairings!D$1,startRow-1+$A103,0))</f>
        <v/>
      </c>
      <c r="E103" s="25" t="str">
        <f ca="1">IF($B103&gt;rounds,"",OFFSET(AllPairings!E$1,startRow-1+$A103,0))</f>
        <v/>
      </c>
      <c r="F103" s="47" t="e">
        <f ca="1">VLOOKUP($C103,OFFSET(ResultsInput!$B$2,($B103-1)*gamesPerRound,0,gamesPerRound,6),5,FALSE)</f>
        <v>#VALUE!</v>
      </c>
      <c r="G103" s="47" t="e">
        <f ca="1">VLOOKUP($C103,OFFSET(ResultsInput!$B$2,($B103-1)*gamesPerRound,0,gamesPerRound,6),6,FALSE)</f>
        <v>#VALUE!</v>
      </c>
      <c r="H103" s="54" t="str">
        <f t="shared" ca="1" si="5"/>
        <v/>
      </c>
    </row>
    <row r="104" spans="1:8" x14ac:dyDescent="0.3">
      <c r="A104" s="46">
        <v>102</v>
      </c>
      <c r="B104" s="26" t="str">
        <f t="shared" si="3"/>
        <v/>
      </c>
      <c r="C104" s="26">
        <f t="shared" si="4"/>
        <v>13</v>
      </c>
      <c r="D104" s="25" t="str">
        <f ca="1">IF($B104&gt;rounds,"",OFFSET(AllPairings!D$1,startRow-1+$A104,0))</f>
        <v/>
      </c>
      <c r="E104" s="25" t="str">
        <f ca="1">IF($B104&gt;rounds,"",OFFSET(AllPairings!E$1,startRow-1+$A104,0))</f>
        <v/>
      </c>
      <c r="F104" s="47" t="e">
        <f ca="1">VLOOKUP($C104,OFFSET(ResultsInput!$B$2,($B104-1)*gamesPerRound,0,gamesPerRound,6),5,FALSE)</f>
        <v>#VALUE!</v>
      </c>
      <c r="G104" s="47" t="e">
        <f ca="1">VLOOKUP($C104,OFFSET(ResultsInput!$B$2,($B104-1)*gamesPerRound,0,gamesPerRound,6),6,FALSE)</f>
        <v>#VALUE!</v>
      </c>
      <c r="H104" s="54" t="str">
        <f t="shared" ca="1" si="5"/>
        <v/>
      </c>
    </row>
    <row r="105" spans="1:8" x14ac:dyDescent="0.3">
      <c r="A105" s="46">
        <v>103</v>
      </c>
      <c r="B105" s="26" t="str">
        <f t="shared" si="3"/>
        <v/>
      </c>
      <c r="C105" s="26">
        <f t="shared" si="4"/>
        <v>14</v>
      </c>
      <c r="D105" s="25" t="str">
        <f ca="1">IF($B105&gt;rounds,"",OFFSET(AllPairings!D$1,startRow-1+$A105,0))</f>
        <v/>
      </c>
      <c r="E105" s="25" t="str">
        <f ca="1">IF($B105&gt;rounds,"",OFFSET(AllPairings!E$1,startRow-1+$A105,0))</f>
        <v/>
      </c>
      <c r="F105" s="47" t="e">
        <f ca="1">VLOOKUP($C105,OFFSET(ResultsInput!$B$2,($B105-1)*gamesPerRound,0,gamesPerRound,6),5,FALSE)</f>
        <v>#VALUE!</v>
      </c>
      <c r="G105" s="47" t="e">
        <f ca="1">VLOOKUP($C105,OFFSET(ResultsInput!$B$2,($B105-1)*gamesPerRound,0,gamesPerRound,6),6,FALSE)</f>
        <v>#VALUE!</v>
      </c>
      <c r="H105" s="54" t="str">
        <f t="shared" ca="1" si="5"/>
        <v/>
      </c>
    </row>
    <row r="106" spans="1:8" x14ac:dyDescent="0.3">
      <c r="A106" s="46">
        <v>104</v>
      </c>
      <c r="B106" s="26" t="str">
        <f t="shared" si="3"/>
        <v/>
      </c>
      <c r="C106" s="26">
        <f t="shared" si="4"/>
        <v>15</v>
      </c>
      <c r="D106" s="25" t="str">
        <f ca="1">IF($B106&gt;rounds,"",OFFSET(AllPairings!D$1,startRow-1+$A106,0))</f>
        <v/>
      </c>
      <c r="E106" s="25" t="str">
        <f ca="1">IF($B106&gt;rounds,"",OFFSET(AllPairings!E$1,startRow-1+$A106,0))</f>
        <v/>
      </c>
      <c r="F106" s="47" t="e">
        <f ca="1">VLOOKUP($C106,OFFSET(ResultsInput!$B$2,($B106-1)*gamesPerRound,0,gamesPerRound,6),5,FALSE)</f>
        <v>#VALUE!</v>
      </c>
      <c r="G106" s="47" t="e">
        <f ca="1">VLOOKUP($C106,OFFSET(ResultsInput!$B$2,($B106-1)*gamesPerRound,0,gamesPerRound,6),6,FALSE)</f>
        <v>#VALUE!</v>
      </c>
      <c r="H106" s="54" t="str">
        <f t="shared" ca="1" si="5"/>
        <v/>
      </c>
    </row>
    <row r="107" spans="1:8" x14ac:dyDescent="0.3">
      <c r="A107" s="46">
        <v>105</v>
      </c>
      <c r="B107" s="26" t="str">
        <f t="shared" si="3"/>
        <v/>
      </c>
      <c r="C107" s="26">
        <f t="shared" si="4"/>
        <v>16</v>
      </c>
      <c r="D107" s="25" t="str">
        <f ca="1">IF($B107&gt;rounds,"",OFFSET(AllPairings!D$1,startRow-1+$A107,0))</f>
        <v/>
      </c>
      <c r="E107" s="25" t="str">
        <f ca="1">IF($B107&gt;rounds,"",OFFSET(AllPairings!E$1,startRow-1+$A107,0))</f>
        <v/>
      </c>
      <c r="F107" s="47" t="e">
        <f ca="1">VLOOKUP($C107,OFFSET(ResultsInput!$B$2,($B107-1)*gamesPerRound,0,gamesPerRound,6),5,FALSE)</f>
        <v>#VALUE!</v>
      </c>
      <c r="G107" s="47" t="e">
        <f ca="1">VLOOKUP($C107,OFFSET(ResultsInput!$B$2,($B107-1)*gamesPerRound,0,gamesPerRound,6),6,FALSE)</f>
        <v>#VALUE!</v>
      </c>
      <c r="H107" s="54" t="str">
        <f t="shared" ca="1" si="5"/>
        <v/>
      </c>
    </row>
    <row r="108" spans="1:8" x14ac:dyDescent="0.3">
      <c r="A108" s="46">
        <v>106</v>
      </c>
      <c r="B108" s="26" t="str">
        <f t="shared" si="3"/>
        <v/>
      </c>
      <c r="C108" s="26">
        <f t="shared" si="4"/>
        <v>17</v>
      </c>
      <c r="D108" s="25" t="str">
        <f ca="1">IF($B108&gt;rounds,"",OFFSET(AllPairings!D$1,startRow-1+$A108,0))</f>
        <v/>
      </c>
      <c r="E108" s="25" t="str">
        <f ca="1">IF($B108&gt;rounds,"",OFFSET(AllPairings!E$1,startRow-1+$A108,0))</f>
        <v/>
      </c>
      <c r="F108" s="47" t="e">
        <f ca="1">VLOOKUP($C108,OFFSET(ResultsInput!$B$2,($B108-1)*gamesPerRound,0,gamesPerRound,6),5,FALSE)</f>
        <v>#VALUE!</v>
      </c>
      <c r="G108" s="47" t="e">
        <f ca="1">VLOOKUP($C108,OFFSET(ResultsInput!$B$2,($B108-1)*gamesPerRound,0,gamesPerRound,6),6,FALSE)</f>
        <v>#VALUE!</v>
      </c>
      <c r="H108" s="54" t="str">
        <f t="shared" ca="1" si="5"/>
        <v/>
      </c>
    </row>
    <row r="109" spans="1:8" x14ac:dyDescent="0.3">
      <c r="A109" s="46">
        <v>107</v>
      </c>
      <c r="B109" s="26" t="str">
        <f t="shared" si="3"/>
        <v/>
      </c>
      <c r="C109" s="26">
        <f t="shared" si="4"/>
        <v>18</v>
      </c>
      <c r="D109" s="25" t="str">
        <f ca="1">IF($B109&gt;rounds,"",OFFSET(AllPairings!D$1,startRow-1+$A109,0))</f>
        <v/>
      </c>
      <c r="E109" s="25" t="str">
        <f ca="1">IF($B109&gt;rounds,"",OFFSET(AllPairings!E$1,startRow-1+$A109,0))</f>
        <v/>
      </c>
      <c r="F109" s="47" t="e">
        <f ca="1">VLOOKUP($C109,OFFSET(ResultsInput!$B$2,($B109-1)*gamesPerRound,0,gamesPerRound,6),5,FALSE)</f>
        <v>#VALUE!</v>
      </c>
      <c r="G109" s="47" t="e">
        <f ca="1">VLOOKUP($C109,OFFSET(ResultsInput!$B$2,($B109-1)*gamesPerRound,0,gamesPerRound,6),6,FALSE)</f>
        <v>#VALUE!</v>
      </c>
      <c r="H109" s="54" t="str">
        <f t="shared" ca="1" si="5"/>
        <v/>
      </c>
    </row>
    <row r="110" spans="1:8" x14ac:dyDescent="0.3">
      <c r="A110" s="46">
        <v>108</v>
      </c>
      <c r="B110" s="26" t="str">
        <f t="shared" si="3"/>
        <v/>
      </c>
      <c r="C110" s="26">
        <f t="shared" si="4"/>
        <v>19</v>
      </c>
      <c r="D110" s="25" t="str">
        <f ca="1">IF($B110&gt;rounds,"",OFFSET(AllPairings!D$1,startRow-1+$A110,0))</f>
        <v/>
      </c>
      <c r="E110" s="25" t="str">
        <f ca="1">IF($B110&gt;rounds,"",OFFSET(AllPairings!E$1,startRow-1+$A110,0))</f>
        <v/>
      </c>
      <c r="F110" s="47" t="e">
        <f ca="1">VLOOKUP($C110,OFFSET(ResultsInput!$B$2,($B110-1)*gamesPerRound,0,gamesPerRound,6),5,FALSE)</f>
        <v>#VALUE!</v>
      </c>
      <c r="G110" s="47" t="e">
        <f ca="1">VLOOKUP($C110,OFFSET(ResultsInput!$B$2,($B110-1)*gamesPerRound,0,gamesPerRound,6),6,FALSE)</f>
        <v>#VALUE!</v>
      </c>
      <c r="H110" s="54" t="str">
        <f t="shared" ca="1" si="5"/>
        <v/>
      </c>
    </row>
    <row r="111" spans="1:8" x14ac:dyDescent="0.3">
      <c r="A111" s="46">
        <v>109</v>
      </c>
      <c r="B111" s="26" t="str">
        <f t="shared" si="3"/>
        <v/>
      </c>
      <c r="C111" s="26">
        <f t="shared" si="4"/>
        <v>20</v>
      </c>
      <c r="D111" s="25" t="str">
        <f ca="1">IF($B111&gt;rounds,"",OFFSET(AllPairings!D$1,startRow-1+$A111,0))</f>
        <v/>
      </c>
      <c r="E111" s="25" t="str">
        <f ca="1">IF($B111&gt;rounds,"",OFFSET(AllPairings!E$1,startRow-1+$A111,0))</f>
        <v/>
      </c>
      <c r="F111" s="47" t="e">
        <f ca="1">VLOOKUP($C111,OFFSET(ResultsInput!$B$2,($B111-1)*gamesPerRound,0,gamesPerRound,6),5,FALSE)</f>
        <v>#VALUE!</v>
      </c>
      <c r="G111" s="47" t="e">
        <f ca="1">VLOOKUP($C111,OFFSET(ResultsInput!$B$2,($B111-1)*gamesPerRound,0,gamesPerRound,6),6,FALSE)</f>
        <v>#VALUE!</v>
      </c>
      <c r="H111" s="54" t="str">
        <f t="shared" ca="1" si="5"/>
        <v/>
      </c>
    </row>
    <row r="112" spans="1:8" x14ac:dyDescent="0.3">
      <c r="A112" s="46">
        <v>110</v>
      </c>
      <c r="B112" s="26" t="str">
        <f t="shared" si="3"/>
        <v/>
      </c>
      <c r="C112" s="26">
        <f t="shared" si="4"/>
        <v>21</v>
      </c>
      <c r="D112" s="25" t="str">
        <f ca="1">IF($B112&gt;rounds,"",OFFSET(AllPairings!D$1,startRow-1+$A112,0))</f>
        <v/>
      </c>
      <c r="E112" s="25" t="str">
        <f ca="1">IF($B112&gt;rounds,"",OFFSET(AllPairings!E$1,startRow-1+$A112,0))</f>
        <v/>
      </c>
      <c r="F112" s="47" t="e">
        <f ca="1">VLOOKUP($C112,OFFSET(ResultsInput!$B$2,($B112-1)*gamesPerRound,0,gamesPerRound,6),5,FALSE)</f>
        <v>#VALUE!</v>
      </c>
      <c r="G112" s="47" t="e">
        <f ca="1">VLOOKUP($C112,OFFSET(ResultsInput!$B$2,($B112-1)*gamesPerRound,0,gamesPerRound,6),6,FALSE)</f>
        <v>#VALUE!</v>
      </c>
      <c r="H112" s="54" t="str">
        <f t="shared" ca="1" si="5"/>
        <v/>
      </c>
    </row>
    <row r="113" spans="1:8" x14ac:dyDescent="0.3">
      <c r="A113" s="46">
        <v>111</v>
      </c>
      <c r="B113" s="26" t="str">
        <f t="shared" si="3"/>
        <v/>
      </c>
      <c r="C113" s="26">
        <f t="shared" si="4"/>
        <v>22</v>
      </c>
      <c r="D113" s="25" t="str">
        <f ca="1">IF($B113&gt;rounds,"",OFFSET(AllPairings!D$1,startRow-1+$A113,0))</f>
        <v/>
      </c>
      <c r="E113" s="25" t="str">
        <f ca="1">IF($B113&gt;rounds,"",OFFSET(AllPairings!E$1,startRow-1+$A113,0))</f>
        <v/>
      </c>
      <c r="F113" s="47" t="e">
        <f ca="1">VLOOKUP($C113,OFFSET(ResultsInput!$B$2,($B113-1)*gamesPerRound,0,gamesPerRound,6),5,FALSE)</f>
        <v>#VALUE!</v>
      </c>
      <c r="G113" s="47" t="e">
        <f ca="1">VLOOKUP($C113,OFFSET(ResultsInput!$B$2,($B113-1)*gamesPerRound,0,gamesPerRound,6),6,FALSE)</f>
        <v>#VALUE!</v>
      </c>
      <c r="H113" s="54" t="str">
        <f t="shared" ca="1" si="5"/>
        <v/>
      </c>
    </row>
    <row r="114" spans="1:8" x14ac:dyDescent="0.3">
      <c r="A114" s="46">
        <v>112</v>
      </c>
      <c r="B114" s="26" t="str">
        <f t="shared" si="3"/>
        <v/>
      </c>
      <c r="C114" s="26">
        <f t="shared" si="4"/>
        <v>23</v>
      </c>
      <c r="D114" s="25" t="str">
        <f ca="1">IF($B114&gt;rounds,"",OFFSET(AllPairings!D$1,startRow-1+$A114,0))</f>
        <v/>
      </c>
      <c r="E114" s="25" t="str">
        <f ca="1">IF($B114&gt;rounds,"",OFFSET(AllPairings!E$1,startRow-1+$A114,0))</f>
        <v/>
      </c>
      <c r="F114" s="47" t="e">
        <f ca="1">VLOOKUP($C114,OFFSET(ResultsInput!$B$2,($B114-1)*gamesPerRound,0,gamesPerRound,6),5,FALSE)</f>
        <v>#VALUE!</v>
      </c>
      <c r="G114" s="47" t="e">
        <f ca="1">VLOOKUP($C114,OFFSET(ResultsInput!$B$2,($B114-1)*gamesPerRound,0,gamesPerRound,6),6,FALSE)</f>
        <v>#VALUE!</v>
      </c>
      <c r="H114" s="54" t="str">
        <f t="shared" ca="1" si="5"/>
        <v/>
      </c>
    </row>
    <row r="115" spans="1:8" x14ac:dyDescent="0.3">
      <c r="A115" s="46">
        <v>113</v>
      </c>
      <c r="B115" s="26" t="str">
        <f t="shared" si="3"/>
        <v/>
      </c>
      <c r="C115" s="26">
        <f t="shared" si="4"/>
        <v>24</v>
      </c>
      <c r="D115" s="25" t="str">
        <f ca="1">IF($B115&gt;rounds,"",OFFSET(AllPairings!D$1,startRow-1+$A115,0))</f>
        <v/>
      </c>
      <c r="E115" s="25" t="str">
        <f ca="1">IF($B115&gt;rounds,"",OFFSET(AllPairings!E$1,startRow-1+$A115,0))</f>
        <v/>
      </c>
      <c r="F115" s="47" t="e">
        <f ca="1">VLOOKUP($C115,OFFSET(ResultsInput!$B$2,($B115-1)*gamesPerRound,0,gamesPerRound,6),5,FALSE)</f>
        <v>#VALUE!</v>
      </c>
      <c r="G115" s="47" t="e">
        <f ca="1">VLOOKUP($C115,OFFSET(ResultsInput!$B$2,($B115-1)*gamesPerRound,0,gamesPerRound,6),6,FALSE)</f>
        <v>#VALUE!</v>
      </c>
      <c r="H115" s="54" t="str">
        <f t="shared" ca="1" si="5"/>
        <v/>
      </c>
    </row>
    <row r="116" spans="1:8" x14ac:dyDescent="0.3">
      <c r="A116" s="46">
        <v>114</v>
      </c>
      <c r="B116" s="26" t="str">
        <f t="shared" si="3"/>
        <v/>
      </c>
      <c r="C116" s="26">
        <f t="shared" si="4"/>
        <v>25</v>
      </c>
      <c r="D116" s="25" t="str">
        <f ca="1">IF($B116&gt;rounds,"",OFFSET(AllPairings!D$1,startRow-1+$A116,0))</f>
        <v/>
      </c>
      <c r="E116" s="25" t="str">
        <f ca="1">IF($B116&gt;rounds,"",OFFSET(AllPairings!E$1,startRow-1+$A116,0))</f>
        <v/>
      </c>
      <c r="F116" s="47" t="e">
        <f ca="1">VLOOKUP($C116,OFFSET(ResultsInput!$B$2,($B116-1)*gamesPerRound,0,gamesPerRound,6),5,FALSE)</f>
        <v>#VALUE!</v>
      </c>
      <c r="G116" s="47" t="e">
        <f ca="1">VLOOKUP($C116,OFFSET(ResultsInput!$B$2,($B116-1)*gamesPerRound,0,gamesPerRound,6),6,FALSE)</f>
        <v>#VALUE!</v>
      </c>
      <c r="H116" s="54" t="str">
        <f t="shared" ca="1" si="5"/>
        <v/>
      </c>
    </row>
    <row r="117" spans="1:8" x14ac:dyDescent="0.3">
      <c r="A117" s="46">
        <v>115</v>
      </c>
      <c r="B117" s="26" t="str">
        <f t="shared" si="3"/>
        <v/>
      </c>
      <c r="C117" s="26">
        <f t="shared" si="4"/>
        <v>26</v>
      </c>
      <c r="D117" s="25" t="str">
        <f ca="1">IF($B117&gt;rounds,"",OFFSET(AllPairings!D$1,startRow-1+$A117,0))</f>
        <v/>
      </c>
      <c r="E117" s="25" t="str">
        <f ca="1">IF($B117&gt;rounds,"",OFFSET(AllPairings!E$1,startRow-1+$A117,0))</f>
        <v/>
      </c>
      <c r="F117" s="47" t="e">
        <f ca="1">VLOOKUP($C117,OFFSET(ResultsInput!$B$2,($B117-1)*gamesPerRound,0,gamesPerRound,6),5,FALSE)</f>
        <v>#VALUE!</v>
      </c>
      <c r="G117" s="47" t="e">
        <f ca="1">VLOOKUP($C117,OFFSET(ResultsInput!$B$2,($B117-1)*gamesPerRound,0,gamesPerRound,6),6,FALSE)</f>
        <v>#VALUE!</v>
      </c>
      <c r="H117" s="54" t="str">
        <f t="shared" ca="1" si="5"/>
        <v/>
      </c>
    </row>
    <row r="118" spans="1:8" x14ac:dyDescent="0.3">
      <c r="A118" s="46">
        <v>116</v>
      </c>
      <c r="B118" s="26" t="str">
        <f t="shared" si="3"/>
        <v/>
      </c>
      <c r="C118" s="26">
        <f t="shared" si="4"/>
        <v>27</v>
      </c>
      <c r="D118" s="25" t="str">
        <f ca="1">IF($B118&gt;rounds,"",OFFSET(AllPairings!D$1,startRow-1+$A118,0))</f>
        <v/>
      </c>
      <c r="E118" s="25" t="str">
        <f ca="1">IF($B118&gt;rounds,"",OFFSET(AllPairings!E$1,startRow-1+$A118,0))</f>
        <v/>
      </c>
      <c r="F118" s="47" t="e">
        <f ca="1">VLOOKUP($C118,OFFSET(ResultsInput!$B$2,($B118-1)*gamesPerRound,0,gamesPerRound,6),5,FALSE)</f>
        <v>#VALUE!</v>
      </c>
      <c r="G118" s="47" t="e">
        <f ca="1">VLOOKUP($C118,OFFSET(ResultsInput!$B$2,($B118-1)*gamesPerRound,0,gamesPerRound,6),6,FALSE)</f>
        <v>#VALUE!</v>
      </c>
      <c r="H118" s="54" t="str">
        <f t="shared" ca="1" si="5"/>
        <v/>
      </c>
    </row>
    <row r="119" spans="1:8" x14ac:dyDescent="0.3">
      <c r="A119" s="46">
        <v>117</v>
      </c>
      <c r="B119" s="26" t="str">
        <f t="shared" si="3"/>
        <v/>
      </c>
      <c r="C119" s="26">
        <f t="shared" si="4"/>
        <v>28</v>
      </c>
      <c r="D119" s="25" t="str">
        <f ca="1">IF($B119&gt;rounds,"",OFFSET(AllPairings!D$1,startRow-1+$A119,0))</f>
        <v/>
      </c>
      <c r="E119" s="25" t="str">
        <f ca="1">IF($B119&gt;rounds,"",OFFSET(AllPairings!E$1,startRow-1+$A119,0))</f>
        <v/>
      </c>
      <c r="F119" s="47" t="e">
        <f ca="1">VLOOKUP($C119,OFFSET(ResultsInput!$B$2,($B119-1)*gamesPerRound,0,gamesPerRound,6),5,FALSE)</f>
        <v>#VALUE!</v>
      </c>
      <c r="G119" s="47" t="e">
        <f ca="1">VLOOKUP($C119,OFFSET(ResultsInput!$B$2,($B119-1)*gamesPerRound,0,gamesPerRound,6),6,FALSE)</f>
        <v>#VALUE!</v>
      </c>
      <c r="H119" s="54" t="str">
        <f t="shared" ca="1" si="5"/>
        <v/>
      </c>
    </row>
    <row r="120" spans="1:8" x14ac:dyDescent="0.3">
      <c r="A120" s="46">
        <v>118</v>
      </c>
      <c r="B120" s="26" t="str">
        <f t="shared" si="3"/>
        <v/>
      </c>
      <c r="C120" s="26">
        <f t="shared" si="4"/>
        <v>29</v>
      </c>
      <c r="D120" s="25" t="str">
        <f ca="1">IF($B120&gt;rounds,"",OFFSET(AllPairings!D$1,startRow-1+$A120,0))</f>
        <v/>
      </c>
      <c r="E120" s="25" t="str">
        <f ca="1">IF($B120&gt;rounds,"",OFFSET(AllPairings!E$1,startRow-1+$A120,0))</f>
        <v/>
      </c>
      <c r="F120" s="47" t="e">
        <f ca="1">VLOOKUP($C120,OFFSET(ResultsInput!$B$2,($B120-1)*gamesPerRound,0,gamesPerRound,6),5,FALSE)</f>
        <v>#VALUE!</v>
      </c>
      <c r="G120" s="47" t="e">
        <f ca="1">VLOOKUP($C120,OFFSET(ResultsInput!$B$2,($B120-1)*gamesPerRound,0,gamesPerRound,6),6,FALSE)</f>
        <v>#VALUE!</v>
      </c>
      <c r="H120" s="54" t="str">
        <f t="shared" ca="1" si="5"/>
        <v/>
      </c>
    </row>
    <row r="121" spans="1:8" x14ac:dyDescent="0.3">
      <c r="A121" s="46">
        <v>119</v>
      </c>
      <c r="B121" s="26" t="str">
        <f t="shared" si="3"/>
        <v/>
      </c>
      <c r="C121" s="26">
        <f t="shared" si="4"/>
        <v>30</v>
      </c>
      <c r="D121" s="25" t="str">
        <f ca="1">IF($B121&gt;rounds,"",OFFSET(AllPairings!D$1,startRow-1+$A121,0))</f>
        <v/>
      </c>
      <c r="E121" s="25" t="str">
        <f ca="1">IF($B121&gt;rounds,"",OFFSET(AllPairings!E$1,startRow-1+$A121,0))</f>
        <v/>
      </c>
      <c r="F121" s="47" t="e">
        <f ca="1">VLOOKUP($C121,OFFSET(ResultsInput!$B$2,($B121-1)*gamesPerRound,0,gamesPerRound,6),5,FALSE)</f>
        <v>#VALUE!</v>
      </c>
      <c r="G121" s="47" t="e">
        <f ca="1">VLOOKUP($C121,OFFSET(ResultsInput!$B$2,($B121-1)*gamesPerRound,0,gamesPerRound,6),6,FALSE)</f>
        <v>#VALUE!</v>
      </c>
      <c r="H121" s="54" t="str">
        <f t="shared" ca="1" si="5"/>
        <v/>
      </c>
    </row>
    <row r="122" spans="1:8" x14ac:dyDescent="0.3">
      <c r="A122" s="46">
        <v>120</v>
      </c>
      <c r="B122" s="26" t="str">
        <f t="shared" si="3"/>
        <v/>
      </c>
      <c r="C122" s="26">
        <f t="shared" si="4"/>
        <v>1</v>
      </c>
      <c r="D122" s="25" t="str">
        <f ca="1">IF($B122&gt;rounds,"",OFFSET(AllPairings!D$1,startRow-1+$A122,0))</f>
        <v/>
      </c>
      <c r="E122" s="25" t="str">
        <f ca="1">IF($B122&gt;rounds,"",OFFSET(AllPairings!E$1,startRow-1+$A122,0))</f>
        <v/>
      </c>
      <c r="F122" s="47" t="e">
        <f ca="1">VLOOKUP($C122,OFFSET(ResultsInput!$B$2,($B122-1)*gamesPerRound,0,gamesPerRound,6),5,FALSE)</f>
        <v>#VALUE!</v>
      </c>
      <c r="G122" s="47" t="e">
        <f ca="1">VLOOKUP($C122,OFFSET(ResultsInput!$B$2,($B122-1)*gamesPerRound,0,gamesPerRound,6),6,FALSE)</f>
        <v>#VALUE!</v>
      </c>
      <c r="H122" s="54" t="str">
        <f t="shared" ca="1" si="5"/>
        <v/>
      </c>
    </row>
    <row r="123" spans="1:8" x14ac:dyDescent="0.3">
      <c r="A123" s="46">
        <v>121</v>
      </c>
      <c r="B123" s="26" t="str">
        <f t="shared" si="3"/>
        <v/>
      </c>
      <c r="C123" s="26">
        <f t="shared" si="4"/>
        <v>2</v>
      </c>
      <c r="D123" s="25" t="str">
        <f ca="1">IF($B123&gt;rounds,"",OFFSET(AllPairings!D$1,startRow-1+$A123,0))</f>
        <v/>
      </c>
      <c r="E123" s="25" t="str">
        <f ca="1">IF($B123&gt;rounds,"",OFFSET(AllPairings!E$1,startRow-1+$A123,0))</f>
        <v/>
      </c>
      <c r="F123" s="47" t="e">
        <f ca="1">VLOOKUP($C123,OFFSET(ResultsInput!$B$2,($B123-1)*gamesPerRound,0,gamesPerRound,6),5,FALSE)</f>
        <v>#VALUE!</v>
      </c>
      <c r="G123" s="47" t="e">
        <f ca="1">VLOOKUP($C123,OFFSET(ResultsInput!$B$2,($B123-1)*gamesPerRound,0,gamesPerRound,6),6,FALSE)</f>
        <v>#VALUE!</v>
      </c>
      <c r="H123" s="54" t="str">
        <f t="shared" ca="1" si="5"/>
        <v/>
      </c>
    </row>
    <row r="124" spans="1:8" x14ac:dyDescent="0.3">
      <c r="A124" s="46">
        <v>122</v>
      </c>
      <c r="B124" s="26" t="str">
        <f t="shared" si="3"/>
        <v/>
      </c>
      <c r="C124" s="26">
        <f t="shared" si="4"/>
        <v>3</v>
      </c>
      <c r="D124" s="25" t="str">
        <f ca="1">IF($B124&gt;rounds,"",OFFSET(AllPairings!D$1,startRow-1+$A124,0))</f>
        <v/>
      </c>
      <c r="E124" s="25" t="str">
        <f ca="1">IF($B124&gt;rounds,"",OFFSET(AllPairings!E$1,startRow-1+$A124,0))</f>
        <v/>
      </c>
      <c r="F124" s="47" t="e">
        <f ca="1">VLOOKUP($C124,OFFSET(ResultsInput!$B$2,($B124-1)*gamesPerRound,0,gamesPerRound,6),5,FALSE)</f>
        <v>#VALUE!</v>
      </c>
      <c r="G124" s="47" t="e">
        <f ca="1">VLOOKUP($C124,OFFSET(ResultsInput!$B$2,($B124-1)*gamesPerRound,0,gamesPerRound,6),6,FALSE)</f>
        <v>#VALUE!</v>
      </c>
      <c r="H124" s="54" t="str">
        <f t="shared" ca="1" si="5"/>
        <v/>
      </c>
    </row>
    <row r="125" spans="1:8" x14ac:dyDescent="0.3">
      <c r="A125" s="46">
        <v>123</v>
      </c>
      <c r="B125" s="26" t="str">
        <f t="shared" si="3"/>
        <v/>
      </c>
      <c r="C125" s="26">
        <f t="shared" si="4"/>
        <v>4</v>
      </c>
      <c r="D125" s="25" t="str">
        <f ca="1">IF($B125&gt;rounds,"",OFFSET(AllPairings!D$1,startRow-1+$A125,0))</f>
        <v/>
      </c>
      <c r="E125" s="25" t="str">
        <f ca="1">IF($B125&gt;rounds,"",OFFSET(AllPairings!E$1,startRow-1+$A125,0))</f>
        <v/>
      </c>
      <c r="F125" s="47" t="e">
        <f ca="1">VLOOKUP($C125,OFFSET(ResultsInput!$B$2,($B125-1)*gamesPerRound,0,gamesPerRound,6),5,FALSE)</f>
        <v>#VALUE!</v>
      </c>
      <c r="G125" s="47" t="e">
        <f ca="1">VLOOKUP($C125,OFFSET(ResultsInput!$B$2,($B125-1)*gamesPerRound,0,gamesPerRound,6),6,FALSE)</f>
        <v>#VALUE!</v>
      </c>
      <c r="H125" s="54" t="str">
        <f t="shared" ca="1" si="5"/>
        <v/>
      </c>
    </row>
    <row r="126" spans="1:8" x14ac:dyDescent="0.3">
      <c r="A126" s="46">
        <v>124</v>
      </c>
      <c r="B126" s="26" t="str">
        <f t="shared" si="3"/>
        <v/>
      </c>
      <c r="C126" s="26">
        <f t="shared" si="4"/>
        <v>5</v>
      </c>
      <c r="D126" s="25" t="str">
        <f ca="1">IF($B126&gt;rounds,"",OFFSET(AllPairings!D$1,startRow-1+$A126,0))</f>
        <v/>
      </c>
      <c r="E126" s="25" t="str">
        <f ca="1">IF($B126&gt;rounds,"",OFFSET(AllPairings!E$1,startRow-1+$A126,0))</f>
        <v/>
      </c>
      <c r="F126" s="47" t="e">
        <f ca="1">VLOOKUP($C126,OFFSET(ResultsInput!$B$2,($B126-1)*gamesPerRound,0,gamesPerRound,6),5,FALSE)</f>
        <v>#VALUE!</v>
      </c>
      <c r="G126" s="47" t="e">
        <f ca="1">VLOOKUP($C126,OFFSET(ResultsInput!$B$2,($B126-1)*gamesPerRound,0,gamesPerRound,6),6,FALSE)</f>
        <v>#VALUE!</v>
      </c>
      <c r="H126" s="54" t="str">
        <f t="shared" ca="1" si="5"/>
        <v/>
      </c>
    </row>
    <row r="127" spans="1:8" x14ac:dyDescent="0.3">
      <c r="A127" s="46">
        <v>125</v>
      </c>
      <c r="B127" s="26" t="str">
        <f t="shared" si="3"/>
        <v/>
      </c>
      <c r="C127" s="26">
        <f t="shared" si="4"/>
        <v>6</v>
      </c>
      <c r="D127" s="25" t="str">
        <f ca="1">IF($B127&gt;rounds,"",OFFSET(AllPairings!D$1,startRow-1+$A127,0))</f>
        <v/>
      </c>
      <c r="E127" s="25" t="str">
        <f ca="1">IF($B127&gt;rounds,"",OFFSET(AllPairings!E$1,startRow-1+$A127,0))</f>
        <v/>
      </c>
      <c r="F127" s="47" t="e">
        <f ca="1">VLOOKUP($C127,OFFSET(ResultsInput!$B$2,($B127-1)*gamesPerRound,0,gamesPerRound,6),5,FALSE)</f>
        <v>#VALUE!</v>
      </c>
      <c r="G127" s="47" t="e">
        <f ca="1">VLOOKUP($C127,OFFSET(ResultsInput!$B$2,($B127-1)*gamesPerRound,0,gamesPerRound,6),6,FALSE)</f>
        <v>#VALUE!</v>
      </c>
      <c r="H127" s="54" t="str">
        <f t="shared" ca="1" si="5"/>
        <v/>
      </c>
    </row>
    <row r="128" spans="1:8" x14ac:dyDescent="0.3">
      <c r="A128" s="46">
        <v>126</v>
      </c>
      <c r="B128" s="26" t="str">
        <f t="shared" si="3"/>
        <v/>
      </c>
      <c r="C128" s="26">
        <f t="shared" si="4"/>
        <v>7</v>
      </c>
      <c r="D128" s="25" t="str">
        <f ca="1">IF($B128&gt;rounds,"",OFFSET(AllPairings!D$1,startRow-1+$A128,0))</f>
        <v/>
      </c>
      <c r="E128" s="25" t="str">
        <f ca="1">IF($B128&gt;rounds,"",OFFSET(AllPairings!E$1,startRow-1+$A128,0))</f>
        <v/>
      </c>
      <c r="F128" s="47" t="e">
        <f ca="1">VLOOKUP($C128,OFFSET(ResultsInput!$B$2,($B128-1)*gamesPerRound,0,gamesPerRound,6),5,FALSE)</f>
        <v>#VALUE!</v>
      </c>
      <c r="G128" s="47" t="e">
        <f ca="1">VLOOKUP($C128,OFFSET(ResultsInput!$B$2,($B128-1)*gamesPerRound,0,gamesPerRound,6),6,FALSE)</f>
        <v>#VALUE!</v>
      </c>
      <c r="H128" s="54" t="str">
        <f t="shared" ca="1" si="5"/>
        <v/>
      </c>
    </row>
    <row r="129" spans="1:8" x14ac:dyDescent="0.3">
      <c r="A129" s="46">
        <v>127</v>
      </c>
      <c r="B129" s="26" t="str">
        <f t="shared" si="3"/>
        <v/>
      </c>
      <c r="C129" s="26">
        <f t="shared" si="4"/>
        <v>8</v>
      </c>
      <c r="D129" s="25" t="str">
        <f ca="1">IF($B129&gt;rounds,"",OFFSET(AllPairings!D$1,startRow-1+$A129,0))</f>
        <v/>
      </c>
      <c r="E129" s="25" t="str">
        <f ca="1">IF($B129&gt;rounds,"",OFFSET(AllPairings!E$1,startRow-1+$A129,0))</f>
        <v/>
      </c>
      <c r="F129" s="47" t="e">
        <f ca="1">VLOOKUP($C129,OFFSET(ResultsInput!$B$2,($B129-1)*gamesPerRound,0,gamesPerRound,6),5,FALSE)</f>
        <v>#VALUE!</v>
      </c>
      <c r="G129" s="47" t="e">
        <f ca="1">VLOOKUP($C129,OFFSET(ResultsInput!$B$2,($B129-1)*gamesPerRound,0,gamesPerRound,6),6,FALSE)</f>
        <v>#VALUE!</v>
      </c>
      <c r="H129" s="54" t="str">
        <f t="shared" ca="1" si="5"/>
        <v/>
      </c>
    </row>
    <row r="130" spans="1:8" x14ac:dyDescent="0.3">
      <c r="A130" s="46">
        <v>128</v>
      </c>
      <c r="B130" s="26" t="str">
        <f t="shared" ref="B130:B193" si="6">IF(INT(A130/gamesPerRound)&lt;rounds,1+INT(A130/gamesPerRound),"")</f>
        <v/>
      </c>
      <c r="C130" s="26">
        <f t="shared" ref="C130:C193" si="7">1+MOD(A130,gamesPerRound)</f>
        <v>9</v>
      </c>
      <c r="D130" s="25" t="str">
        <f ca="1">IF($B130&gt;rounds,"",OFFSET(AllPairings!D$1,startRow-1+$A130,0))</f>
        <v/>
      </c>
      <c r="E130" s="25" t="str">
        <f ca="1">IF($B130&gt;rounds,"",OFFSET(AllPairings!E$1,startRow-1+$A130,0))</f>
        <v/>
      </c>
      <c r="F130" s="47" t="e">
        <f ca="1">VLOOKUP($C130,OFFSET(ResultsInput!$B$2,($B130-1)*gamesPerRound,0,gamesPerRound,6),5,FALSE)</f>
        <v>#VALUE!</v>
      </c>
      <c r="G130" s="47" t="e">
        <f ca="1">VLOOKUP($C130,OFFSET(ResultsInput!$B$2,($B130-1)*gamesPerRound,0,gamesPerRound,6),6,FALSE)</f>
        <v>#VALUE!</v>
      </c>
      <c r="H130" s="54" t="str">
        <f t="shared" ref="H130:H193" ca="1" si="8">D130</f>
        <v/>
      </c>
    </row>
    <row r="131" spans="1:8" x14ac:dyDescent="0.3">
      <c r="A131" s="46">
        <v>129</v>
      </c>
      <c r="B131" s="26" t="str">
        <f t="shared" si="6"/>
        <v/>
      </c>
      <c r="C131" s="26">
        <f t="shared" si="7"/>
        <v>10</v>
      </c>
      <c r="D131" s="25" t="str">
        <f ca="1">IF($B131&gt;rounds,"",OFFSET(AllPairings!D$1,startRow-1+$A131,0))</f>
        <v/>
      </c>
      <c r="E131" s="25" t="str">
        <f ca="1">IF($B131&gt;rounds,"",OFFSET(AllPairings!E$1,startRow-1+$A131,0))</f>
        <v/>
      </c>
      <c r="F131" s="47" t="e">
        <f ca="1">VLOOKUP($C131,OFFSET(ResultsInput!$B$2,($B131-1)*gamesPerRound,0,gamesPerRound,6),5,FALSE)</f>
        <v>#VALUE!</v>
      </c>
      <c r="G131" s="47" t="e">
        <f ca="1">VLOOKUP($C131,OFFSET(ResultsInput!$B$2,($B131-1)*gamesPerRound,0,gamesPerRound,6),6,FALSE)</f>
        <v>#VALUE!</v>
      </c>
      <c r="H131" s="54" t="str">
        <f t="shared" ca="1" si="8"/>
        <v/>
      </c>
    </row>
    <row r="132" spans="1:8" x14ac:dyDescent="0.3">
      <c r="A132" s="46">
        <v>130</v>
      </c>
      <c r="B132" s="26" t="str">
        <f t="shared" si="6"/>
        <v/>
      </c>
      <c r="C132" s="26">
        <f t="shared" si="7"/>
        <v>11</v>
      </c>
      <c r="D132" s="25" t="str">
        <f ca="1">IF($B132&gt;rounds,"",OFFSET(AllPairings!D$1,startRow-1+$A132,0))</f>
        <v/>
      </c>
      <c r="E132" s="25" t="str">
        <f ca="1">IF($B132&gt;rounds,"",OFFSET(AllPairings!E$1,startRow-1+$A132,0))</f>
        <v/>
      </c>
      <c r="F132" s="47" t="e">
        <f ca="1">VLOOKUP($C132,OFFSET(ResultsInput!$B$2,($B132-1)*gamesPerRound,0,gamesPerRound,6),5,FALSE)</f>
        <v>#VALUE!</v>
      </c>
      <c r="G132" s="47" t="e">
        <f ca="1">VLOOKUP($C132,OFFSET(ResultsInput!$B$2,($B132-1)*gamesPerRound,0,gamesPerRound,6),6,FALSE)</f>
        <v>#VALUE!</v>
      </c>
      <c r="H132" s="54" t="str">
        <f t="shared" ca="1" si="8"/>
        <v/>
      </c>
    </row>
    <row r="133" spans="1:8" x14ac:dyDescent="0.3">
      <c r="A133" s="46">
        <v>131</v>
      </c>
      <c r="B133" s="26" t="str">
        <f t="shared" si="6"/>
        <v/>
      </c>
      <c r="C133" s="26">
        <f t="shared" si="7"/>
        <v>12</v>
      </c>
      <c r="D133" s="25" t="str">
        <f ca="1">IF($B133&gt;rounds,"",OFFSET(AllPairings!D$1,startRow-1+$A133,0))</f>
        <v/>
      </c>
      <c r="E133" s="25" t="str">
        <f ca="1">IF($B133&gt;rounds,"",OFFSET(AllPairings!E$1,startRow-1+$A133,0))</f>
        <v/>
      </c>
      <c r="F133" s="47" t="e">
        <f ca="1">VLOOKUP($C133,OFFSET(ResultsInput!$B$2,($B133-1)*gamesPerRound,0,gamesPerRound,6),5,FALSE)</f>
        <v>#VALUE!</v>
      </c>
      <c r="G133" s="47" t="e">
        <f ca="1">VLOOKUP($C133,OFFSET(ResultsInput!$B$2,($B133-1)*gamesPerRound,0,gamesPerRound,6),6,FALSE)</f>
        <v>#VALUE!</v>
      </c>
      <c r="H133" s="54" t="str">
        <f t="shared" ca="1" si="8"/>
        <v/>
      </c>
    </row>
    <row r="134" spans="1:8" x14ac:dyDescent="0.3">
      <c r="A134" s="46">
        <v>132</v>
      </c>
      <c r="B134" s="26" t="str">
        <f t="shared" si="6"/>
        <v/>
      </c>
      <c r="C134" s="26">
        <f t="shared" si="7"/>
        <v>13</v>
      </c>
      <c r="D134" s="25" t="str">
        <f ca="1">IF($B134&gt;rounds,"",OFFSET(AllPairings!D$1,startRow-1+$A134,0))</f>
        <v/>
      </c>
      <c r="E134" s="25" t="str">
        <f ca="1">IF($B134&gt;rounds,"",OFFSET(AllPairings!E$1,startRow-1+$A134,0))</f>
        <v/>
      </c>
      <c r="F134" s="47" t="e">
        <f ca="1">VLOOKUP($C134,OFFSET(ResultsInput!$B$2,($B134-1)*gamesPerRound,0,gamesPerRound,6),5,FALSE)</f>
        <v>#VALUE!</v>
      </c>
      <c r="G134" s="47" t="e">
        <f ca="1">VLOOKUP($C134,OFFSET(ResultsInput!$B$2,($B134-1)*gamesPerRound,0,gamesPerRound,6),6,FALSE)</f>
        <v>#VALUE!</v>
      </c>
      <c r="H134" s="54" t="str">
        <f t="shared" ca="1" si="8"/>
        <v/>
      </c>
    </row>
    <row r="135" spans="1:8" x14ac:dyDescent="0.3">
      <c r="A135" s="46">
        <v>133</v>
      </c>
      <c r="B135" s="26" t="str">
        <f t="shared" si="6"/>
        <v/>
      </c>
      <c r="C135" s="26">
        <f t="shared" si="7"/>
        <v>14</v>
      </c>
      <c r="D135" s="25" t="str">
        <f ca="1">IF($B135&gt;rounds,"",OFFSET(AllPairings!D$1,startRow-1+$A135,0))</f>
        <v/>
      </c>
      <c r="E135" s="25" t="str">
        <f ca="1">IF($B135&gt;rounds,"",OFFSET(AllPairings!E$1,startRow-1+$A135,0))</f>
        <v/>
      </c>
      <c r="F135" s="47" t="e">
        <f ca="1">VLOOKUP($C135,OFFSET(ResultsInput!$B$2,($B135-1)*gamesPerRound,0,gamesPerRound,6),5,FALSE)</f>
        <v>#VALUE!</v>
      </c>
      <c r="G135" s="47" t="e">
        <f ca="1">VLOOKUP($C135,OFFSET(ResultsInput!$B$2,($B135-1)*gamesPerRound,0,gamesPerRound,6),6,FALSE)</f>
        <v>#VALUE!</v>
      </c>
      <c r="H135" s="54" t="str">
        <f t="shared" ca="1" si="8"/>
        <v/>
      </c>
    </row>
    <row r="136" spans="1:8" x14ac:dyDescent="0.3">
      <c r="A136" s="46">
        <v>134</v>
      </c>
      <c r="B136" s="26" t="str">
        <f t="shared" si="6"/>
        <v/>
      </c>
      <c r="C136" s="26">
        <f t="shared" si="7"/>
        <v>15</v>
      </c>
      <c r="D136" s="25" t="str">
        <f ca="1">IF($B136&gt;rounds,"",OFFSET(AllPairings!D$1,startRow-1+$A136,0))</f>
        <v/>
      </c>
      <c r="E136" s="25" t="str">
        <f ca="1">IF($B136&gt;rounds,"",OFFSET(AllPairings!E$1,startRow-1+$A136,0))</f>
        <v/>
      </c>
      <c r="F136" s="47" t="e">
        <f ca="1">VLOOKUP($C136,OFFSET(ResultsInput!$B$2,($B136-1)*gamesPerRound,0,gamesPerRound,6),5,FALSE)</f>
        <v>#VALUE!</v>
      </c>
      <c r="G136" s="47" t="e">
        <f ca="1">VLOOKUP($C136,OFFSET(ResultsInput!$B$2,($B136-1)*gamesPerRound,0,gamesPerRound,6),6,FALSE)</f>
        <v>#VALUE!</v>
      </c>
      <c r="H136" s="54" t="str">
        <f t="shared" ca="1" si="8"/>
        <v/>
      </c>
    </row>
    <row r="137" spans="1:8" x14ac:dyDescent="0.3">
      <c r="A137" s="46">
        <v>135</v>
      </c>
      <c r="B137" s="26" t="str">
        <f t="shared" si="6"/>
        <v/>
      </c>
      <c r="C137" s="26">
        <f t="shared" si="7"/>
        <v>16</v>
      </c>
      <c r="D137" s="25" t="str">
        <f ca="1">IF($B137&gt;rounds,"",OFFSET(AllPairings!D$1,startRow-1+$A137,0))</f>
        <v/>
      </c>
      <c r="E137" s="25" t="str">
        <f ca="1">IF($B137&gt;rounds,"",OFFSET(AllPairings!E$1,startRow-1+$A137,0))</f>
        <v/>
      </c>
      <c r="F137" s="47" t="e">
        <f ca="1">VLOOKUP($C137,OFFSET(ResultsInput!$B$2,($B137-1)*gamesPerRound,0,gamesPerRound,6),5,FALSE)</f>
        <v>#VALUE!</v>
      </c>
      <c r="G137" s="47" t="e">
        <f ca="1">VLOOKUP($C137,OFFSET(ResultsInput!$B$2,($B137-1)*gamesPerRound,0,gamesPerRound,6),6,FALSE)</f>
        <v>#VALUE!</v>
      </c>
      <c r="H137" s="54" t="str">
        <f t="shared" ca="1" si="8"/>
        <v/>
      </c>
    </row>
    <row r="138" spans="1:8" x14ac:dyDescent="0.3">
      <c r="A138" s="46">
        <v>136</v>
      </c>
      <c r="B138" s="26" t="str">
        <f t="shared" si="6"/>
        <v/>
      </c>
      <c r="C138" s="26">
        <f t="shared" si="7"/>
        <v>17</v>
      </c>
      <c r="D138" s="25" t="str">
        <f ca="1">IF($B138&gt;rounds,"",OFFSET(AllPairings!D$1,startRow-1+$A138,0))</f>
        <v/>
      </c>
      <c r="E138" s="25" t="str">
        <f ca="1">IF($B138&gt;rounds,"",OFFSET(AllPairings!E$1,startRow-1+$A138,0))</f>
        <v/>
      </c>
      <c r="F138" s="47" t="e">
        <f ca="1">VLOOKUP($C138,OFFSET(ResultsInput!$B$2,($B138-1)*gamesPerRound,0,gamesPerRound,6),5,FALSE)</f>
        <v>#VALUE!</v>
      </c>
      <c r="G138" s="47" t="e">
        <f ca="1">VLOOKUP($C138,OFFSET(ResultsInput!$B$2,($B138-1)*gamesPerRound,0,gamesPerRound,6),6,FALSE)</f>
        <v>#VALUE!</v>
      </c>
      <c r="H138" s="54" t="str">
        <f t="shared" ca="1" si="8"/>
        <v/>
      </c>
    </row>
    <row r="139" spans="1:8" x14ac:dyDescent="0.3">
      <c r="A139" s="46">
        <v>137</v>
      </c>
      <c r="B139" s="26" t="str">
        <f t="shared" si="6"/>
        <v/>
      </c>
      <c r="C139" s="26">
        <f t="shared" si="7"/>
        <v>18</v>
      </c>
      <c r="D139" s="25" t="str">
        <f ca="1">IF($B139&gt;rounds,"",OFFSET(AllPairings!D$1,startRow-1+$A139,0))</f>
        <v/>
      </c>
      <c r="E139" s="25" t="str">
        <f ca="1">IF($B139&gt;rounds,"",OFFSET(AllPairings!E$1,startRow-1+$A139,0))</f>
        <v/>
      </c>
      <c r="F139" s="47" t="e">
        <f ca="1">VLOOKUP($C139,OFFSET(ResultsInput!$B$2,($B139-1)*gamesPerRound,0,gamesPerRound,6),5,FALSE)</f>
        <v>#VALUE!</v>
      </c>
      <c r="G139" s="47" t="e">
        <f ca="1">VLOOKUP($C139,OFFSET(ResultsInput!$B$2,($B139-1)*gamesPerRound,0,gamesPerRound,6),6,FALSE)</f>
        <v>#VALUE!</v>
      </c>
      <c r="H139" s="54" t="str">
        <f t="shared" ca="1" si="8"/>
        <v/>
      </c>
    </row>
    <row r="140" spans="1:8" x14ac:dyDescent="0.3">
      <c r="A140" s="46">
        <v>138</v>
      </c>
      <c r="B140" s="26" t="str">
        <f t="shared" si="6"/>
        <v/>
      </c>
      <c r="C140" s="26">
        <f t="shared" si="7"/>
        <v>19</v>
      </c>
      <c r="D140" s="25" t="str">
        <f ca="1">IF($B140&gt;rounds,"",OFFSET(AllPairings!D$1,startRow-1+$A140,0))</f>
        <v/>
      </c>
      <c r="E140" s="25" t="str">
        <f ca="1">IF($B140&gt;rounds,"",OFFSET(AllPairings!E$1,startRow-1+$A140,0))</f>
        <v/>
      </c>
      <c r="F140" s="47" t="e">
        <f ca="1">VLOOKUP($C140,OFFSET(ResultsInput!$B$2,($B140-1)*gamesPerRound,0,gamesPerRound,6),5,FALSE)</f>
        <v>#VALUE!</v>
      </c>
      <c r="G140" s="47" t="e">
        <f ca="1">VLOOKUP($C140,OFFSET(ResultsInput!$B$2,($B140-1)*gamesPerRound,0,gamesPerRound,6),6,FALSE)</f>
        <v>#VALUE!</v>
      </c>
      <c r="H140" s="54" t="str">
        <f t="shared" ca="1" si="8"/>
        <v/>
      </c>
    </row>
    <row r="141" spans="1:8" x14ac:dyDescent="0.3">
      <c r="A141" s="46">
        <v>139</v>
      </c>
      <c r="B141" s="26" t="str">
        <f t="shared" si="6"/>
        <v/>
      </c>
      <c r="C141" s="26">
        <f t="shared" si="7"/>
        <v>20</v>
      </c>
      <c r="D141" s="25" t="str">
        <f ca="1">IF($B141&gt;rounds,"",OFFSET(AllPairings!D$1,startRow-1+$A141,0))</f>
        <v/>
      </c>
      <c r="E141" s="25" t="str">
        <f ca="1">IF($B141&gt;rounds,"",OFFSET(AllPairings!E$1,startRow-1+$A141,0))</f>
        <v/>
      </c>
      <c r="F141" s="47" t="e">
        <f ca="1">VLOOKUP($C141,OFFSET(ResultsInput!$B$2,($B141-1)*gamesPerRound,0,gamesPerRound,6),5,FALSE)</f>
        <v>#VALUE!</v>
      </c>
      <c r="G141" s="47" t="e">
        <f ca="1">VLOOKUP($C141,OFFSET(ResultsInput!$B$2,($B141-1)*gamesPerRound,0,gamesPerRound,6),6,FALSE)</f>
        <v>#VALUE!</v>
      </c>
      <c r="H141" s="54" t="str">
        <f t="shared" ca="1" si="8"/>
        <v/>
      </c>
    </row>
    <row r="142" spans="1:8" x14ac:dyDescent="0.3">
      <c r="A142" s="46">
        <v>140</v>
      </c>
      <c r="B142" s="26" t="str">
        <f t="shared" si="6"/>
        <v/>
      </c>
      <c r="C142" s="26">
        <f t="shared" si="7"/>
        <v>21</v>
      </c>
      <c r="D142" s="25" t="str">
        <f ca="1">IF($B142&gt;rounds,"",OFFSET(AllPairings!D$1,startRow-1+$A142,0))</f>
        <v/>
      </c>
      <c r="E142" s="25" t="str">
        <f ca="1">IF($B142&gt;rounds,"",OFFSET(AllPairings!E$1,startRow-1+$A142,0))</f>
        <v/>
      </c>
      <c r="F142" s="47" t="e">
        <f ca="1">VLOOKUP($C142,OFFSET(ResultsInput!$B$2,($B142-1)*gamesPerRound,0,gamesPerRound,6),5,FALSE)</f>
        <v>#VALUE!</v>
      </c>
      <c r="G142" s="47" t="e">
        <f ca="1">VLOOKUP($C142,OFFSET(ResultsInput!$B$2,($B142-1)*gamesPerRound,0,gamesPerRound,6),6,FALSE)</f>
        <v>#VALUE!</v>
      </c>
      <c r="H142" s="54" t="str">
        <f t="shared" ca="1" si="8"/>
        <v/>
      </c>
    </row>
    <row r="143" spans="1:8" x14ac:dyDescent="0.3">
      <c r="A143" s="46">
        <v>141</v>
      </c>
      <c r="B143" s="26" t="str">
        <f t="shared" si="6"/>
        <v/>
      </c>
      <c r="C143" s="26">
        <f t="shared" si="7"/>
        <v>22</v>
      </c>
      <c r="D143" s="25" t="str">
        <f ca="1">IF($B143&gt;rounds,"",OFFSET(AllPairings!D$1,startRow-1+$A143,0))</f>
        <v/>
      </c>
      <c r="E143" s="25" t="str">
        <f ca="1">IF($B143&gt;rounds,"",OFFSET(AllPairings!E$1,startRow-1+$A143,0))</f>
        <v/>
      </c>
      <c r="F143" s="47" t="e">
        <f ca="1">VLOOKUP($C143,OFFSET(ResultsInput!$B$2,($B143-1)*gamesPerRound,0,gamesPerRound,6),5,FALSE)</f>
        <v>#VALUE!</v>
      </c>
      <c r="G143" s="47" t="e">
        <f ca="1">VLOOKUP($C143,OFFSET(ResultsInput!$B$2,($B143-1)*gamesPerRound,0,gamesPerRound,6),6,FALSE)</f>
        <v>#VALUE!</v>
      </c>
      <c r="H143" s="54" t="str">
        <f t="shared" ca="1" si="8"/>
        <v/>
      </c>
    </row>
    <row r="144" spans="1:8" x14ac:dyDescent="0.3">
      <c r="A144" s="46">
        <v>142</v>
      </c>
      <c r="B144" s="26" t="str">
        <f t="shared" si="6"/>
        <v/>
      </c>
      <c r="C144" s="26">
        <f t="shared" si="7"/>
        <v>23</v>
      </c>
      <c r="D144" s="25" t="str">
        <f ca="1">IF($B144&gt;rounds,"",OFFSET(AllPairings!D$1,startRow-1+$A144,0))</f>
        <v/>
      </c>
      <c r="E144" s="25" t="str">
        <f ca="1">IF($B144&gt;rounds,"",OFFSET(AllPairings!E$1,startRow-1+$A144,0))</f>
        <v/>
      </c>
      <c r="F144" s="47" t="e">
        <f ca="1">VLOOKUP($C144,OFFSET(ResultsInput!$B$2,($B144-1)*gamesPerRound,0,gamesPerRound,6),5,FALSE)</f>
        <v>#VALUE!</v>
      </c>
      <c r="G144" s="47" t="e">
        <f ca="1">VLOOKUP($C144,OFFSET(ResultsInput!$B$2,($B144-1)*gamesPerRound,0,gamesPerRound,6),6,FALSE)</f>
        <v>#VALUE!</v>
      </c>
      <c r="H144" s="54" t="str">
        <f t="shared" ca="1" si="8"/>
        <v/>
      </c>
    </row>
    <row r="145" spans="1:8" x14ac:dyDescent="0.3">
      <c r="A145" s="46">
        <v>143</v>
      </c>
      <c r="B145" s="26" t="str">
        <f t="shared" si="6"/>
        <v/>
      </c>
      <c r="C145" s="26">
        <f t="shared" si="7"/>
        <v>24</v>
      </c>
      <c r="D145" s="25" t="str">
        <f ca="1">IF($B145&gt;rounds,"",OFFSET(AllPairings!D$1,startRow-1+$A145,0))</f>
        <v/>
      </c>
      <c r="E145" s="25" t="str">
        <f ca="1">IF($B145&gt;rounds,"",OFFSET(AllPairings!E$1,startRow-1+$A145,0))</f>
        <v/>
      </c>
      <c r="F145" s="47" t="e">
        <f ca="1">VLOOKUP($C145,OFFSET(ResultsInput!$B$2,($B145-1)*gamesPerRound,0,gamesPerRound,6),5,FALSE)</f>
        <v>#VALUE!</v>
      </c>
      <c r="G145" s="47" t="e">
        <f ca="1">VLOOKUP($C145,OFFSET(ResultsInput!$B$2,($B145-1)*gamesPerRound,0,gamesPerRound,6),6,FALSE)</f>
        <v>#VALUE!</v>
      </c>
      <c r="H145" s="54" t="str">
        <f t="shared" ca="1" si="8"/>
        <v/>
      </c>
    </row>
    <row r="146" spans="1:8" x14ac:dyDescent="0.3">
      <c r="A146" s="46">
        <v>144</v>
      </c>
      <c r="B146" s="26" t="str">
        <f t="shared" si="6"/>
        <v/>
      </c>
      <c r="C146" s="26">
        <f t="shared" si="7"/>
        <v>25</v>
      </c>
      <c r="D146" s="25" t="str">
        <f ca="1">IF($B146&gt;rounds,"",OFFSET(AllPairings!D$1,startRow-1+$A146,0))</f>
        <v/>
      </c>
      <c r="E146" s="25" t="str">
        <f ca="1">IF($B146&gt;rounds,"",OFFSET(AllPairings!E$1,startRow-1+$A146,0))</f>
        <v/>
      </c>
      <c r="F146" s="47" t="e">
        <f ca="1">VLOOKUP($C146,OFFSET(ResultsInput!$B$2,($B146-1)*gamesPerRound,0,gamesPerRound,6),5,FALSE)</f>
        <v>#VALUE!</v>
      </c>
      <c r="G146" s="47" t="e">
        <f ca="1">VLOOKUP($C146,OFFSET(ResultsInput!$B$2,($B146-1)*gamesPerRound,0,gamesPerRound,6),6,FALSE)</f>
        <v>#VALUE!</v>
      </c>
      <c r="H146" s="54" t="str">
        <f t="shared" ca="1" si="8"/>
        <v/>
      </c>
    </row>
    <row r="147" spans="1:8" x14ac:dyDescent="0.3">
      <c r="A147" s="46">
        <v>145</v>
      </c>
      <c r="B147" s="26" t="str">
        <f t="shared" si="6"/>
        <v/>
      </c>
      <c r="C147" s="26">
        <f t="shared" si="7"/>
        <v>26</v>
      </c>
      <c r="D147" s="25" t="str">
        <f ca="1">IF($B147&gt;rounds,"",OFFSET(AllPairings!D$1,startRow-1+$A147,0))</f>
        <v/>
      </c>
      <c r="E147" s="25" t="str">
        <f ca="1">IF($B147&gt;rounds,"",OFFSET(AllPairings!E$1,startRow-1+$A147,0))</f>
        <v/>
      </c>
      <c r="F147" s="47" t="e">
        <f ca="1">VLOOKUP($C147,OFFSET(ResultsInput!$B$2,($B147-1)*gamesPerRound,0,gamesPerRound,6),5,FALSE)</f>
        <v>#VALUE!</v>
      </c>
      <c r="G147" s="47" t="e">
        <f ca="1">VLOOKUP($C147,OFFSET(ResultsInput!$B$2,($B147-1)*gamesPerRound,0,gamesPerRound,6),6,FALSE)</f>
        <v>#VALUE!</v>
      </c>
      <c r="H147" s="54" t="str">
        <f t="shared" ca="1" si="8"/>
        <v/>
      </c>
    </row>
    <row r="148" spans="1:8" x14ac:dyDescent="0.3">
      <c r="A148" s="46">
        <v>146</v>
      </c>
      <c r="B148" s="26" t="str">
        <f t="shared" si="6"/>
        <v/>
      </c>
      <c r="C148" s="26">
        <f t="shared" si="7"/>
        <v>27</v>
      </c>
      <c r="D148" s="25" t="str">
        <f ca="1">IF($B148&gt;rounds,"",OFFSET(AllPairings!D$1,startRow-1+$A148,0))</f>
        <v/>
      </c>
      <c r="E148" s="25" t="str">
        <f ca="1">IF($B148&gt;rounds,"",OFFSET(AllPairings!E$1,startRow-1+$A148,0))</f>
        <v/>
      </c>
      <c r="F148" s="47" t="e">
        <f ca="1">VLOOKUP($C148,OFFSET(ResultsInput!$B$2,($B148-1)*gamesPerRound,0,gamesPerRound,6),5,FALSE)</f>
        <v>#VALUE!</v>
      </c>
      <c r="G148" s="47" t="e">
        <f ca="1">VLOOKUP($C148,OFFSET(ResultsInput!$B$2,($B148-1)*gamesPerRound,0,gamesPerRound,6),6,FALSE)</f>
        <v>#VALUE!</v>
      </c>
      <c r="H148" s="54" t="str">
        <f t="shared" ca="1" si="8"/>
        <v/>
      </c>
    </row>
    <row r="149" spans="1:8" x14ac:dyDescent="0.3">
      <c r="A149" s="46">
        <v>147</v>
      </c>
      <c r="B149" s="26" t="str">
        <f t="shared" si="6"/>
        <v/>
      </c>
      <c r="C149" s="26">
        <f t="shared" si="7"/>
        <v>28</v>
      </c>
      <c r="D149" s="25" t="str">
        <f ca="1">IF($B149&gt;rounds,"",OFFSET(AllPairings!D$1,startRow-1+$A149,0))</f>
        <v/>
      </c>
      <c r="E149" s="25" t="str">
        <f ca="1">IF($B149&gt;rounds,"",OFFSET(AllPairings!E$1,startRow-1+$A149,0))</f>
        <v/>
      </c>
      <c r="F149" s="47" t="e">
        <f ca="1">VLOOKUP($C149,OFFSET(ResultsInput!$B$2,($B149-1)*gamesPerRound,0,gamesPerRound,6),5,FALSE)</f>
        <v>#VALUE!</v>
      </c>
      <c r="G149" s="47" t="e">
        <f ca="1">VLOOKUP($C149,OFFSET(ResultsInput!$B$2,($B149-1)*gamesPerRound,0,gamesPerRound,6),6,FALSE)</f>
        <v>#VALUE!</v>
      </c>
      <c r="H149" s="54" t="str">
        <f t="shared" ca="1" si="8"/>
        <v/>
      </c>
    </row>
    <row r="150" spans="1:8" x14ac:dyDescent="0.3">
      <c r="A150" s="46">
        <v>148</v>
      </c>
      <c r="B150" s="26" t="str">
        <f t="shared" si="6"/>
        <v/>
      </c>
      <c r="C150" s="26">
        <f t="shared" si="7"/>
        <v>29</v>
      </c>
      <c r="D150" s="25" t="str">
        <f ca="1">IF($B150&gt;rounds,"",OFFSET(AllPairings!D$1,startRow-1+$A150,0))</f>
        <v/>
      </c>
      <c r="E150" s="25" t="str">
        <f ca="1">IF($B150&gt;rounds,"",OFFSET(AllPairings!E$1,startRow-1+$A150,0))</f>
        <v/>
      </c>
      <c r="F150" s="47" t="e">
        <f ca="1">VLOOKUP($C150,OFFSET(ResultsInput!$B$2,($B150-1)*gamesPerRound,0,gamesPerRound,6),5,FALSE)</f>
        <v>#VALUE!</v>
      </c>
      <c r="G150" s="47" t="e">
        <f ca="1">VLOOKUP($C150,OFFSET(ResultsInput!$B$2,($B150-1)*gamesPerRound,0,gamesPerRound,6),6,FALSE)</f>
        <v>#VALUE!</v>
      </c>
      <c r="H150" s="54" t="str">
        <f t="shared" ca="1" si="8"/>
        <v/>
      </c>
    </row>
    <row r="151" spans="1:8" x14ac:dyDescent="0.3">
      <c r="A151" s="46">
        <v>149</v>
      </c>
      <c r="B151" s="26" t="str">
        <f t="shared" si="6"/>
        <v/>
      </c>
      <c r="C151" s="26">
        <f t="shared" si="7"/>
        <v>30</v>
      </c>
      <c r="D151" s="25" t="str">
        <f ca="1">IF($B151&gt;rounds,"",OFFSET(AllPairings!D$1,startRow-1+$A151,0))</f>
        <v/>
      </c>
      <c r="E151" s="25" t="str">
        <f ca="1">IF($B151&gt;rounds,"",OFFSET(AllPairings!E$1,startRow-1+$A151,0))</f>
        <v/>
      </c>
      <c r="F151" s="47" t="e">
        <f ca="1">VLOOKUP($C151,OFFSET(ResultsInput!$B$2,($B151-1)*gamesPerRound,0,gamesPerRound,6),5,FALSE)</f>
        <v>#VALUE!</v>
      </c>
      <c r="G151" s="47" t="e">
        <f ca="1">VLOOKUP($C151,OFFSET(ResultsInput!$B$2,($B151-1)*gamesPerRound,0,gamesPerRound,6),6,FALSE)</f>
        <v>#VALUE!</v>
      </c>
      <c r="H151" s="54" t="str">
        <f t="shared" ca="1" si="8"/>
        <v/>
      </c>
    </row>
    <row r="152" spans="1:8" x14ac:dyDescent="0.3">
      <c r="A152" s="46">
        <v>150</v>
      </c>
      <c r="B152" s="26" t="str">
        <f t="shared" si="6"/>
        <v/>
      </c>
      <c r="C152" s="26">
        <f t="shared" si="7"/>
        <v>1</v>
      </c>
      <c r="D152" s="25" t="str">
        <f ca="1">IF($B152&gt;rounds,"",OFFSET(AllPairings!D$1,startRow-1+$A152,0))</f>
        <v/>
      </c>
      <c r="E152" s="25" t="str">
        <f ca="1">IF($B152&gt;rounds,"",OFFSET(AllPairings!E$1,startRow-1+$A152,0))</f>
        <v/>
      </c>
      <c r="F152" s="47" t="e">
        <f ca="1">VLOOKUP($C152,OFFSET(ResultsInput!$B$2,($B152-1)*gamesPerRound,0,gamesPerRound,6),5,FALSE)</f>
        <v>#VALUE!</v>
      </c>
      <c r="G152" s="47" t="e">
        <f ca="1">VLOOKUP($C152,OFFSET(ResultsInput!$B$2,($B152-1)*gamesPerRound,0,gamesPerRound,6),6,FALSE)</f>
        <v>#VALUE!</v>
      </c>
      <c r="H152" s="54" t="str">
        <f t="shared" ca="1" si="8"/>
        <v/>
      </c>
    </row>
    <row r="153" spans="1:8" x14ac:dyDescent="0.3">
      <c r="A153" s="46">
        <v>151</v>
      </c>
      <c r="B153" s="26" t="str">
        <f t="shared" si="6"/>
        <v/>
      </c>
      <c r="C153" s="26">
        <f t="shared" si="7"/>
        <v>2</v>
      </c>
      <c r="D153" s="25" t="str">
        <f ca="1">IF($B153&gt;rounds,"",OFFSET(AllPairings!D$1,startRow-1+$A153,0))</f>
        <v/>
      </c>
      <c r="E153" s="25" t="str">
        <f ca="1">IF($B153&gt;rounds,"",OFFSET(AllPairings!E$1,startRow-1+$A153,0))</f>
        <v/>
      </c>
      <c r="F153" s="47" t="e">
        <f ca="1">VLOOKUP($C153,OFFSET(ResultsInput!$B$2,($B153-1)*gamesPerRound,0,gamesPerRound,6),5,FALSE)</f>
        <v>#VALUE!</v>
      </c>
      <c r="G153" s="47" t="e">
        <f ca="1">VLOOKUP($C153,OFFSET(ResultsInput!$B$2,($B153-1)*gamesPerRound,0,gamesPerRound,6),6,FALSE)</f>
        <v>#VALUE!</v>
      </c>
      <c r="H153" s="54" t="str">
        <f t="shared" ca="1" si="8"/>
        <v/>
      </c>
    </row>
    <row r="154" spans="1:8" x14ac:dyDescent="0.3">
      <c r="A154" s="46">
        <v>152</v>
      </c>
      <c r="B154" s="26" t="str">
        <f t="shared" si="6"/>
        <v/>
      </c>
      <c r="C154" s="26">
        <f t="shared" si="7"/>
        <v>3</v>
      </c>
      <c r="D154" s="25" t="str">
        <f ca="1">IF($B154&gt;rounds,"",OFFSET(AllPairings!D$1,startRow-1+$A154,0))</f>
        <v/>
      </c>
      <c r="E154" s="25" t="str">
        <f ca="1">IF($B154&gt;rounds,"",OFFSET(AllPairings!E$1,startRow-1+$A154,0))</f>
        <v/>
      </c>
      <c r="F154" s="47" t="e">
        <f ca="1">VLOOKUP($C154,OFFSET(ResultsInput!$B$2,($B154-1)*gamesPerRound,0,gamesPerRound,6),5,FALSE)</f>
        <v>#VALUE!</v>
      </c>
      <c r="G154" s="47" t="e">
        <f ca="1">VLOOKUP($C154,OFFSET(ResultsInput!$B$2,($B154-1)*gamesPerRound,0,gamesPerRound,6),6,FALSE)</f>
        <v>#VALUE!</v>
      </c>
      <c r="H154" s="54" t="str">
        <f t="shared" ca="1" si="8"/>
        <v/>
      </c>
    </row>
    <row r="155" spans="1:8" x14ac:dyDescent="0.3">
      <c r="A155" s="46">
        <v>153</v>
      </c>
      <c r="B155" s="26" t="str">
        <f t="shared" si="6"/>
        <v/>
      </c>
      <c r="C155" s="26">
        <f t="shared" si="7"/>
        <v>4</v>
      </c>
      <c r="D155" s="25" t="str">
        <f ca="1">IF($B155&gt;rounds,"",OFFSET(AllPairings!D$1,startRow-1+$A155,0))</f>
        <v/>
      </c>
      <c r="E155" s="25" t="str">
        <f ca="1">IF($B155&gt;rounds,"",OFFSET(AllPairings!E$1,startRow-1+$A155,0))</f>
        <v/>
      </c>
      <c r="F155" s="47" t="e">
        <f ca="1">VLOOKUP($C155,OFFSET(ResultsInput!$B$2,($B155-1)*gamesPerRound,0,gamesPerRound,6),5,FALSE)</f>
        <v>#VALUE!</v>
      </c>
      <c r="G155" s="47" t="e">
        <f ca="1">VLOOKUP($C155,OFFSET(ResultsInput!$B$2,($B155-1)*gamesPerRound,0,gamesPerRound,6),6,FALSE)</f>
        <v>#VALUE!</v>
      </c>
      <c r="H155" s="54" t="str">
        <f t="shared" ca="1" si="8"/>
        <v/>
      </c>
    </row>
    <row r="156" spans="1:8" x14ac:dyDescent="0.3">
      <c r="A156" s="46">
        <v>154</v>
      </c>
      <c r="B156" s="26" t="str">
        <f t="shared" si="6"/>
        <v/>
      </c>
      <c r="C156" s="26">
        <f t="shared" si="7"/>
        <v>5</v>
      </c>
      <c r="D156" s="25" t="str">
        <f ca="1">IF($B156&gt;rounds,"",OFFSET(AllPairings!D$1,startRow-1+$A156,0))</f>
        <v/>
      </c>
      <c r="E156" s="25" t="str">
        <f ca="1">IF($B156&gt;rounds,"",OFFSET(AllPairings!E$1,startRow-1+$A156,0))</f>
        <v/>
      </c>
      <c r="F156" s="47" t="e">
        <f ca="1">VLOOKUP($C156,OFFSET(ResultsInput!$B$2,($B156-1)*gamesPerRound,0,gamesPerRound,6),5,FALSE)</f>
        <v>#VALUE!</v>
      </c>
      <c r="G156" s="47" t="e">
        <f ca="1">VLOOKUP($C156,OFFSET(ResultsInput!$B$2,($B156-1)*gamesPerRound,0,gamesPerRound,6),6,FALSE)</f>
        <v>#VALUE!</v>
      </c>
      <c r="H156" s="54" t="str">
        <f t="shared" ca="1" si="8"/>
        <v/>
      </c>
    </row>
    <row r="157" spans="1:8" x14ac:dyDescent="0.3">
      <c r="A157" s="46">
        <v>155</v>
      </c>
      <c r="B157" s="26" t="str">
        <f t="shared" si="6"/>
        <v/>
      </c>
      <c r="C157" s="26">
        <f t="shared" si="7"/>
        <v>6</v>
      </c>
      <c r="D157" s="25" t="str">
        <f ca="1">IF($B157&gt;rounds,"",OFFSET(AllPairings!D$1,startRow-1+$A157,0))</f>
        <v/>
      </c>
      <c r="E157" s="25" t="str">
        <f ca="1">IF($B157&gt;rounds,"",OFFSET(AllPairings!E$1,startRow-1+$A157,0))</f>
        <v/>
      </c>
      <c r="F157" s="47" t="e">
        <f ca="1">VLOOKUP($C157,OFFSET(ResultsInput!$B$2,($B157-1)*gamesPerRound,0,gamesPerRound,6),5,FALSE)</f>
        <v>#VALUE!</v>
      </c>
      <c r="G157" s="47" t="e">
        <f ca="1">VLOOKUP($C157,OFFSET(ResultsInput!$B$2,($B157-1)*gamesPerRound,0,gamesPerRound,6),6,FALSE)</f>
        <v>#VALUE!</v>
      </c>
      <c r="H157" s="54" t="str">
        <f t="shared" ca="1" si="8"/>
        <v/>
      </c>
    </row>
    <row r="158" spans="1:8" x14ac:dyDescent="0.3">
      <c r="A158" s="46">
        <v>156</v>
      </c>
      <c r="B158" s="26" t="str">
        <f t="shared" si="6"/>
        <v/>
      </c>
      <c r="C158" s="26">
        <f t="shared" si="7"/>
        <v>7</v>
      </c>
      <c r="D158" s="25" t="str">
        <f ca="1">IF($B158&gt;rounds,"",OFFSET(AllPairings!D$1,startRow-1+$A158,0))</f>
        <v/>
      </c>
      <c r="E158" s="25" t="str">
        <f ca="1">IF($B158&gt;rounds,"",OFFSET(AllPairings!E$1,startRow-1+$A158,0))</f>
        <v/>
      </c>
      <c r="F158" s="47" t="e">
        <f ca="1">VLOOKUP($C158,OFFSET(ResultsInput!$B$2,($B158-1)*gamesPerRound,0,gamesPerRound,6),5,FALSE)</f>
        <v>#VALUE!</v>
      </c>
      <c r="G158" s="47" t="e">
        <f ca="1">VLOOKUP($C158,OFFSET(ResultsInput!$B$2,($B158-1)*gamesPerRound,0,gamesPerRound,6),6,FALSE)</f>
        <v>#VALUE!</v>
      </c>
      <c r="H158" s="54" t="str">
        <f t="shared" ca="1" si="8"/>
        <v/>
      </c>
    </row>
    <row r="159" spans="1:8" x14ac:dyDescent="0.3">
      <c r="A159" s="46">
        <v>157</v>
      </c>
      <c r="B159" s="26" t="str">
        <f t="shared" si="6"/>
        <v/>
      </c>
      <c r="C159" s="26">
        <f t="shared" si="7"/>
        <v>8</v>
      </c>
      <c r="D159" s="25" t="str">
        <f ca="1">IF($B159&gt;rounds,"",OFFSET(AllPairings!D$1,startRow-1+$A159,0))</f>
        <v/>
      </c>
      <c r="E159" s="25" t="str">
        <f ca="1">IF($B159&gt;rounds,"",OFFSET(AllPairings!E$1,startRow-1+$A159,0))</f>
        <v/>
      </c>
      <c r="F159" s="47" t="e">
        <f ca="1">VLOOKUP($C159,OFFSET(ResultsInput!$B$2,($B159-1)*gamesPerRound,0,gamesPerRound,6),5,FALSE)</f>
        <v>#VALUE!</v>
      </c>
      <c r="G159" s="47" t="e">
        <f ca="1">VLOOKUP($C159,OFFSET(ResultsInput!$B$2,($B159-1)*gamesPerRound,0,gamesPerRound,6),6,FALSE)</f>
        <v>#VALUE!</v>
      </c>
      <c r="H159" s="54" t="str">
        <f t="shared" ca="1" si="8"/>
        <v/>
      </c>
    </row>
    <row r="160" spans="1:8" x14ac:dyDescent="0.3">
      <c r="A160" s="46">
        <v>158</v>
      </c>
      <c r="B160" s="26" t="str">
        <f t="shared" si="6"/>
        <v/>
      </c>
      <c r="C160" s="26">
        <f t="shared" si="7"/>
        <v>9</v>
      </c>
      <c r="D160" s="25" t="str">
        <f ca="1">IF($B160&gt;rounds,"",OFFSET(AllPairings!D$1,startRow-1+$A160,0))</f>
        <v/>
      </c>
      <c r="E160" s="25" t="str">
        <f ca="1">IF($B160&gt;rounds,"",OFFSET(AllPairings!E$1,startRow-1+$A160,0))</f>
        <v/>
      </c>
      <c r="F160" s="47" t="e">
        <f ca="1">VLOOKUP($C160,OFFSET(ResultsInput!$B$2,($B160-1)*gamesPerRound,0,gamesPerRound,6),5,FALSE)</f>
        <v>#VALUE!</v>
      </c>
      <c r="G160" s="47" t="e">
        <f ca="1">VLOOKUP($C160,OFFSET(ResultsInput!$B$2,($B160-1)*gamesPerRound,0,gamesPerRound,6),6,FALSE)</f>
        <v>#VALUE!</v>
      </c>
      <c r="H160" s="54" t="str">
        <f t="shared" ca="1" si="8"/>
        <v/>
      </c>
    </row>
    <row r="161" spans="1:8" x14ac:dyDescent="0.3">
      <c r="A161" s="46">
        <v>159</v>
      </c>
      <c r="B161" s="26" t="str">
        <f t="shared" si="6"/>
        <v/>
      </c>
      <c r="C161" s="26">
        <f t="shared" si="7"/>
        <v>10</v>
      </c>
      <c r="D161" s="25" t="str">
        <f ca="1">IF($B161&gt;rounds,"",OFFSET(AllPairings!D$1,startRow-1+$A161,0))</f>
        <v/>
      </c>
      <c r="E161" s="25" t="str">
        <f ca="1">IF($B161&gt;rounds,"",OFFSET(AllPairings!E$1,startRow-1+$A161,0))</f>
        <v/>
      </c>
      <c r="F161" s="47" t="e">
        <f ca="1">VLOOKUP($C161,OFFSET(ResultsInput!$B$2,($B161-1)*gamesPerRound,0,gamesPerRound,6),5,FALSE)</f>
        <v>#VALUE!</v>
      </c>
      <c r="G161" s="47" t="e">
        <f ca="1">VLOOKUP($C161,OFFSET(ResultsInput!$B$2,($B161-1)*gamesPerRound,0,gamesPerRound,6),6,FALSE)</f>
        <v>#VALUE!</v>
      </c>
      <c r="H161" s="54" t="str">
        <f t="shared" ca="1" si="8"/>
        <v/>
      </c>
    </row>
    <row r="162" spans="1:8" x14ac:dyDescent="0.3">
      <c r="A162" s="46">
        <v>160</v>
      </c>
      <c r="B162" s="26" t="str">
        <f t="shared" si="6"/>
        <v/>
      </c>
      <c r="C162" s="26">
        <f t="shared" si="7"/>
        <v>11</v>
      </c>
      <c r="D162" s="25" t="str">
        <f ca="1">IF($B162&gt;rounds,"",OFFSET(AllPairings!D$1,startRow-1+$A162,0))</f>
        <v/>
      </c>
      <c r="E162" s="25" t="str">
        <f ca="1">IF($B162&gt;rounds,"",OFFSET(AllPairings!E$1,startRow-1+$A162,0))</f>
        <v/>
      </c>
      <c r="F162" s="47" t="e">
        <f ca="1">VLOOKUP($C162,OFFSET(ResultsInput!$B$2,($B162-1)*gamesPerRound,0,gamesPerRound,6),5,FALSE)</f>
        <v>#VALUE!</v>
      </c>
      <c r="G162" s="47" t="e">
        <f ca="1">VLOOKUP($C162,OFFSET(ResultsInput!$B$2,($B162-1)*gamesPerRound,0,gamesPerRound,6),6,FALSE)</f>
        <v>#VALUE!</v>
      </c>
      <c r="H162" s="54" t="str">
        <f t="shared" ca="1" si="8"/>
        <v/>
      </c>
    </row>
    <row r="163" spans="1:8" x14ac:dyDescent="0.3">
      <c r="A163" s="46">
        <v>161</v>
      </c>
      <c r="B163" s="26" t="str">
        <f t="shared" si="6"/>
        <v/>
      </c>
      <c r="C163" s="26">
        <f t="shared" si="7"/>
        <v>12</v>
      </c>
      <c r="D163" s="25" t="str">
        <f ca="1">IF($B163&gt;rounds,"",OFFSET(AllPairings!D$1,startRow-1+$A163,0))</f>
        <v/>
      </c>
      <c r="E163" s="25" t="str">
        <f ca="1">IF($B163&gt;rounds,"",OFFSET(AllPairings!E$1,startRow-1+$A163,0))</f>
        <v/>
      </c>
      <c r="F163" s="47" t="e">
        <f ca="1">VLOOKUP($C163,OFFSET(ResultsInput!$B$2,($B163-1)*gamesPerRound,0,gamesPerRound,6),5,FALSE)</f>
        <v>#VALUE!</v>
      </c>
      <c r="G163" s="47" t="e">
        <f ca="1">VLOOKUP($C163,OFFSET(ResultsInput!$B$2,($B163-1)*gamesPerRound,0,gamesPerRound,6),6,FALSE)</f>
        <v>#VALUE!</v>
      </c>
      <c r="H163" s="54" t="str">
        <f t="shared" ca="1" si="8"/>
        <v/>
      </c>
    </row>
    <row r="164" spans="1:8" x14ac:dyDescent="0.3">
      <c r="A164" s="46">
        <v>162</v>
      </c>
      <c r="B164" s="26" t="str">
        <f t="shared" si="6"/>
        <v/>
      </c>
      <c r="C164" s="26">
        <f t="shared" si="7"/>
        <v>13</v>
      </c>
      <c r="D164" s="25" t="str">
        <f ca="1">IF($B164&gt;rounds,"",OFFSET(AllPairings!D$1,startRow-1+$A164,0))</f>
        <v/>
      </c>
      <c r="E164" s="25" t="str">
        <f ca="1">IF($B164&gt;rounds,"",OFFSET(AllPairings!E$1,startRow-1+$A164,0))</f>
        <v/>
      </c>
      <c r="F164" s="47" t="e">
        <f ca="1">VLOOKUP($C164,OFFSET(ResultsInput!$B$2,($B164-1)*gamesPerRound,0,gamesPerRound,6),5,FALSE)</f>
        <v>#VALUE!</v>
      </c>
      <c r="G164" s="47" t="e">
        <f ca="1">VLOOKUP($C164,OFFSET(ResultsInput!$B$2,($B164-1)*gamesPerRound,0,gamesPerRound,6),6,FALSE)</f>
        <v>#VALUE!</v>
      </c>
      <c r="H164" s="54" t="str">
        <f t="shared" ca="1" si="8"/>
        <v/>
      </c>
    </row>
    <row r="165" spans="1:8" x14ac:dyDescent="0.3">
      <c r="A165" s="46">
        <v>163</v>
      </c>
      <c r="B165" s="26" t="str">
        <f t="shared" si="6"/>
        <v/>
      </c>
      <c r="C165" s="26">
        <f t="shared" si="7"/>
        <v>14</v>
      </c>
      <c r="D165" s="25" t="str">
        <f ca="1">IF($B165&gt;rounds,"",OFFSET(AllPairings!D$1,startRow-1+$A165,0))</f>
        <v/>
      </c>
      <c r="E165" s="25" t="str">
        <f ca="1">IF($B165&gt;rounds,"",OFFSET(AllPairings!E$1,startRow-1+$A165,0))</f>
        <v/>
      </c>
      <c r="F165" s="47" t="e">
        <f ca="1">VLOOKUP($C165,OFFSET(ResultsInput!$B$2,($B165-1)*gamesPerRound,0,gamesPerRound,6),5,FALSE)</f>
        <v>#VALUE!</v>
      </c>
      <c r="G165" s="47" t="e">
        <f ca="1">VLOOKUP($C165,OFFSET(ResultsInput!$B$2,($B165-1)*gamesPerRound,0,gamesPerRound,6),6,FALSE)</f>
        <v>#VALUE!</v>
      </c>
      <c r="H165" s="54" t="str">
        <f t="shared" ca="1" si="8"/>
        <v/>
      </c>
    </row>
    <row r="166" spans="1:8" x14ac:dyDescent="0.3">
      <c r="A166" s="46">
        <v>164</v>
      </c>
      <c r="B166" s="26" t="str">
        <f t="shared" si="6"/>
        <v/>
      </c>
      <c r="C166" s="26">
        <f t="shared" si="7"/>
        <v>15</v>
      </c>
      <c r="D166" s="25" t="str">
        <f ca="1">IF($B166&gt;rounds,"",OFFSET(AllPairings!D$1,startRow-1+$A166,0))</f>
        <v/>
      </c>
      <c r="E166" s="25" t="str">
        <f ca="1">IF($B166&gt;rounds,"",OFFSET(AllPairings!E$1,startRow-1+$A166,0))</f>
        <v/>
      </c>
      <c r="F166" s="47" t="e">
        <f ca="1">VLOOKUP($C166,OFFSET(ResultsInput!$B$2,($B166-1)*gamesPerRound,0,gamesPerRound,6),5,FALSE)</f>
        <v>#VALUE!</v>
      </c>
      <c r="G166" s="47" t="e">
        <f ca="1">VLOOKUP($C166,OFFSET(ResultsInput!$B$2,($B166-1)*gamesPerRound,0,gamesPerRound,6),6,FALSE)</f>
        <v>#VALUE!</v>
      </c>
      <c r="H166" s="54" t="str">
        <f t="shared" ca="1" si="8"/>
        <v/>
      </c>
    </row>
    <row r="167" spans="1:8" x14ac:dyDescent="0.3">
      <c r="A167" s="46">
        <v>165</v>
      </c>
      <c r="B167" s="26" t="str">
        <f t="shared" si="6"/>
        <v/>
      </c>
      <c r="C167" s="26">
        <f t="shared" si="7"/>
        <v>16</v>
      </c>
      <c r="D167" s="25" t="str">
        <f ca="1">IF($B167&gt;rounds,"",OFFSET(AllPairings!D$1,startRow-1+$A167,0))</f>
        <v/>
      </c>
      <c r="E167" s="25" t="str">
        <f ca="1">IF($B167&gt;rounds,"",OFFSET(AllPairings!E$1,startRow-1+$A167,0))</f>
        <v/>
      </c>
      <c r="F167" s="47" t="e">
        <f ca="1">VLOOKUP($C167,OFFSET(ResultsInput!$B$2,($B167-1)*gamesPerRound,0,gamesPerRound,6),5,FALSE)</f>
        <v>#VALUE!</v>
      </c>
      <c r="G167" s="47" t="e">
        <f ca="1">VLOOKUP($C167,OFFSET(ResultsInput!$B$2,($B167-1)*gamesPerRound,0,gamesPerRound,6),6,FALSE)</f>
        <v>#VALUE!</v>
      </c>
      <c r="H167" s="54" t="str">
        <f t="shared" ca="1" si="8"/>
        <v/>
      </c>
    </row>
    <row r="168" spans="1:8" x14ac:dyDescent="0.3">
      <c r="A168" s="46">
        <v>166</v>
      </c>
      <c r="B168" s="26" t="str">
        <f t="shared" si="6"/>
        <v/>
      </c>
      <c r="C168" s="26">
        <f t="shared" si="7"/>
        <v>17</v>
      </c>
      <c r="D168" s="25" t="str">
        <f ca="1">IF($B168&gt;rounds,"",OFFSET(AllPairings!D$1,startRow-1+$A168,0))</f>
        <v/>
      </c>
      <c r="E168" s="25" t="str">
        <f ca="1">IF($B168&gt;rounds,"",OFFSET(AllPairings!E$1,startRow-1+$A168,0))</f>
        <v/>
      </c>
      <c r="F168" s="47" t="e">
        <f ca="1">VLOOKUP($C168,OFFSET(ResultsInput!$B$2,($B168-1)*gamesPerRound,0,gamesPerRound,6),5,FALSE)</f>
        <v>#VALUE!</v>
      </c>
      <c r="G168" s="47" t="e">
        <f ca="1">VLOOKUP($C168,OFFSET(ResultsInput!$B$2,($B168-1)*gamesPerRound,0,gamesPerRound,6),6,FALSE)</f>
        <v>#VALUE!</v>
      </c>
      <c r="H168" s="54" t="str">
        <f t="shared" ca="1" si="8"/>
        <v/>
      </c>
    </row>
    <row r="169" spans="1:8" x14ac:dyDescent="0.3">
      <c r="A169" s="46">
        <v>167</v>
      </c>
      <c r="B169" s="26" t="str">
        <f t="shared" si="6"/>
        <v/>
      </c>
      <c r="C169" s="26">
        <f t="shared" si="7"/>
        <v>18</v>
      </c>
      <c r="D169" s="25" t="str">
        <f ca="1">IF($B169&gt;rounds,"",OFFSET(AllPairings!D$1,startRow-1+$A169,0))</f>
        <v/>
      </c>
      <c r="E169" s="25" t="str">
        <f ca="1">IF($B169&gt;rounds,"",OFFSET(AllPairings!E$1,startRow-1+$A169,0))</f>
        <v/>
      </c>
      <c r="F169" s="47" t="e">
        <f ca="1">VLOOKUP($C169,OFFSET(ResultsInput!$B$2,($B169-1)*gamesPerRound,0,gamesPerRound,6),5,FALSE)</f>
        <v>#VALUE!</v>
      </c>
      <c r="G169" s="47" t="e">
        <f ca="1">VLOOKUP($C169,OFFSET(ResultsInput!$B$2,($B169-1)*gamesPerRound,0,gamesPerRound,6),6,FALSE)</f>
        <v>#VALUE!</v>
      </c>
      <c r="H169" s="54" t="str">
        <f t="shared" ca="1" si="8"/>
        <v/>
      </c>
    </row>
    <row r="170" spans="1:8" x14ac:dyDescent="0.3">
      <c r="A170" s="46">
        <v>168</v>
      </c>
      <c r="B170" s="26" t="str">
        <f t="shared" si="6"/>
        <v/>
      </c>
      <c r="C170" s="26">
        <f t="shared" si="7"/>
        <v>19</v>
      </c>
      <c r="D170" s="25" t="str">
        <f ca="1">IF($B170&gt;rounds,"",OFFSET(AllPairings!D$1,startRow-1+$A170,0))</f>
        <v/>
      </c>
      <c r="E170" s="25" t="str">
        <f ca="1">IF($B170&gt;rounds,"",OFFSET(AllPairings!E$1,startRow-1+$A170,0))</f>
        <v/>
      </c>
      <c r="F170" s="47" t="e">
        <f ca="1">VLOOKUP($C170,OFFSET(ResultsInput!$B$2,($B170-1)*gamesPerRound,0,gamesPerRound,6),5,FALSE)</f>
        <v>#VALUE!</v>
      </c>
      <c r="G170" s="47" t="e">
        <f ca="1">VLOOKUP($C170,OFFSET(ResultsInput!$B$2,($B170-1)*gamesPerRound,0,gamesPerRound,6),6,FALSE)</f>
        <v>#VALUE!</v>
      </c>
      <c r="H170" s="54" t="str">
        <f t="shared" ca="1" si="8"/>
        <v/>
      </c>
    </row>
    <row r="171" spans="1:8" x14ac:dyDescent="0.3">
      <c r="A171" s="46">
        <v>169</v>
      </c>
      <c r="B171" s="26" t="str">
        <f t="shared" si="6"/>
        <v/>
      </c>
      <c r="C171" s="26">
        <f t="shared" si="7"/>
        <v>20</v>
      </c>
      <c r="D171" s="25" t="str">
        <f ca="1">IF($B171&gt;rounds,"",OFFSET(AllPairings!D$1,startRow-1+$A171,0))</f>
        <v/>
      </c>
      <c r="E171" s="25" t="str">
        <f ca="1">IF($B171&gt;rounds,"",OFFSET(AllPairings!E$1,startRow-1+$A171,0))</f>
        <v/>
      </c>
      <c r="F171" s="47" t="e">
        <f ca="1">VLOOKUP($C171,OFFSET(ResultsInput!$B$2,($B171-1)*gamesPerRound,0,gamesPerRound,6),5,FALSE)</f>
        <v>#VALUE!</v>
      </c>
      <c r="G171" s="47" t="e">
        <f ca="1">VLOOKUP($C171,OFFSET(ResultsInput!$B$2,($B171-1)*gamesPerRound,0,gamesPerRound,6),6,FALSE)</f>
        <v>#VALUE!</v>
      </c>
      <c r="H171" s="54" t="str">
        <f t="shared" ca="1" si="8"/>
        <v/>
      </c>
    </row>
    <row r="172" spans="1:8" x14ac:dyDescent="0.3">
      <c r="A172" s="46">
        <v>170</v>
      </c>
      <c r="B172" s="26" t="str">
        <f t="shared" si="6"/>
        <v/>
      </c>
      <c r="C172" s="26">
        <f t="shared" si="7"/>
        <v>21</v>
      </c>
      <c r="D172" s="25" t="str">
        <f ca="1">IF($B172&gt;rounds,"",OFFSET(AllPairings!D$1,startRow-1+$A172,0))</f>
        <v/>
      </c>
      <c r="E172" s="25" t="str">
        <f ca="1">IF($B172&gt;rounds,"",OFFSET(AllPairings!E$1,startRow-1+$A172,0))</f>
        <v/>
      </c>
      <c r="F172" s="47" t="e">
        <f ca="1">VLOOKUP($C172,OFFSET(ResultsInput!$B$2,($B172-1)*gamesPerRound,0,gamesPerRound,6),5,FALSE)</f>
        <v>#VALUE!</v>
      </c>
      <c r="G172" s="47" t="e">
        <f ca="1">VLOOKUP($C172,OFFSET(ResultsInput!$B$2,($B172-1)*gamesPerRound,0,gamesPerRound,6),6,FALSE)</f>
        <v>#VALUE!</v>
      </c>
      <c r="H172" s="54" t="str">
        <f t="shared" ca="1" si="8"/>
        <v/>
      </c>
    </row>
    <row r="173" spans="1:8" x14ac:dyDescent="0.3">
      <c r="A173" s="46">
        <v>171</v>
      </c>
      <c r="B173" s="26" t="str">
        <f t="shared" si="6"/>
        <v/>
      </c>
      <c r="C173" s="26">
        <f t="shared" si="7"/>
        <v>22</v>
      </c>
      <c r="D173" s="25" t="str">
        <f ca="1">IF($B173&gt;rounds,"",OFFSET(AllPairings!D$1,startRow-1+$A173,0))</f>
        <v/>
      </c>
      <c r="E173" s="25" t="str">
        <f ca="1">IF($B173&gt;rounds,"",OFFSET(AllPairings!E$1,startRow-1+$A173,0))</f>
        <v/>
      </c>
      <c r="F173" s="47" t="e">
        <f ca="1">VLOOKUP($C173,OFFSET(ResultsInput!$B$2,($B173-1)*gamesPerRound,0,gamesPerRound,6),5,FALSE)</f>
        <v>#VALUE!</v>
      </c>
      <c r="G173" s="47" t="e">
        <f ca="1">VLOOKUP($C173,OFFSET(ResultsInput!$B$2,($B173-1)*gamesPerRound,0,gamesPerRound,6),6,FALSE)</f>
        <v>#VALUE!</v>
      </c>
      <c r="H173" s="54" t="str">
        <f t="shared" ca="1" si="8"/>
        <v/>
      </c>
    </row>
    <row r="174" spans="1:8" x14ac:dyDescent="0.3">
      <c r="A174" s="46">
        <v>172</v>
      </c>
      <c r="B174" s="26" t="str">
        <f t="shared" si="6"/>
        <v/>
      </c>
      <c r="C174" s="26">
        <f t="shared" si="7"/>
        <v>23</v>
      </c>
      <c r="D174" s="25" t="str">
        <f ca="1">IF($B174&gt;rounds,"",OFFSET(AllPairings!D$1,startRow-1+$A174,0))</f>
        <v/>
      </c>
      <c r="E174" s="25" t="str">
        <f ca="1">IF($B174&gt;rounds,"",OFFSET(AllPairings!E$1,startRow-1+$A174,0))</f>
        <v/>
      </c>
      <c r="F174" s="47" t="e">
        <f ca="1">VLOOKUP($C174,OFFSET(ResultsInput!$B$2,($B174-1)*gamesPerRound,0,gamesPerRound,6),5,FALSE)</f>
        <v>#VALUE!</v>
      </c>
      <c r="G174" s="47" t="e">
        <f ca="1">VLOOKUP($C174,OFFSET(ResultsInput!$B$2,($B174-1)*gamesPerRound,0,gamesPerRound,6),6,FALSE)</f>
        <v>#VALUE!</v>
      </c>
      <c r="H174" s="54" t="str">
        <f t="shared" ca="1" si="8"/>
        <v/>
      </c>
    </row>
    <row r="175" spans="1:8" x14ac:dyDescent="0.3">
      <c r="A175" s="46">
        <v>173</v>
      </c>
      <c r="B175" s="26" t="str">
        <f t="shared" si="6"/>
        <v/>
      </c>
      <c r="C175" s="26">
        <f t="shared" si="7"/>
        <v>24</v>
      </c>
      <c r="D175" s="25" t="str">
        <f ca="1">IF($B175&gt;rounds,"",OFFSET(AllPairings!D$1,startRow-1+$A175,0))</f>
        <v/>
      </c>
      <c r="E175" s="25" t="str">
        <f ca="1">IF($B175&gt;rounds,"",OFFSET(AllPairings!E$1,startRow-1+$A175,0))</f>
        <v/>
      </c>
      <c r="F175" s="47" t="e">
        <f ca="1">VLOOKUP($C175,OFFSET(ResultsInput!$B$2,($B175-1)*gamesPerRound,0,gamesPerRound,6),5,FALSE)</f>
        <v>#VALUE!</v>
      </c>
      <c r="G175" s="47" t="e">
        <f ca="1">VLOOKUP($C175,OFFSET(ResultsInput!$B$2,($B175-1)*gamesPerRound,0,gamesPerRound,6),6,FALSE)</f>
        <v>#VALUE!</v>
      </c>
      <c r="H175" s="54" t="str">
        <f t="shared" ca="1" si="8"/>
        <v/>
      </c>
    </row>
    <row r="176" spans="1:8" x14ac:dyDescent="0.3">
      <c r="A176" s="46">
        <v>174</v>
      </c>
      <c r="B176" s="26" t="str">
        <f t="shared" si="6"/>
        <v/>
      </c>
      <c r="C176" s="26">
        <f t="shared" si="7"/>
        <v>25</v>
      </c>
      <c r="D176" s="25" t="str">
        <f ca="1">IF($B176&gt;rounds,"",OFFSET(AllPairings!D$1,startRow-1+$A176,0))</f>
        <v/>
      </c>
      <c r="E176" s="25" t="str">
        <f ca="1">IF($B176&gt;rounds,"",OFFSET(AllPairings!E$1,startRow-1+$A176,0))</f>
        <v/>
      </c>
      <c r="F176" s="47" t="e">
        <f ca="1">VLOOKUP($C176,OFFSET(ResultsInput!$B$2,($B176-1)*gamesPerRound,0,gamesPerRound,6),5,FALSE)</f>
        <v>#VALUE!</v>
      </c>
      <c r="G176" s="47" t="e">
        <f ca="1">VLOOKUP($C176,OFFSET(ResultsInput!$B$2,($B176-1)*gamesPerRound,0,gamesPerRound,6),6,FALSE)</f>
        <v>#VALUE!</v>
      </c>
      <c r="H176" s="54" t="str">
        <f t="shared" ca="1" si="8"/>
        <v/>
      </c>
    </row>
    <row r="177" spans="1:8" x14ac:dyDescent="0.3">
      <c r="A177" s="46">
        <v>175</v>
      </c>
      <c r="B177" s="26" t="str">
        <f t="shared" si="6"/>
        <v/>
      </c>
      <c r="C177" s="26">
        <f t="shared" si="7"/>
        <v>26</v>
      </c>
      <c r="D177" s="25" t="str">
        <f ca="1">IF($B177&gt;rounds,"",OFFSET(AllPairings!D$1,startRow-1+$A177,0))</f>
        <v/>
      </c>
      <c r="E177" s="25" t="str">
        <f ca="1">IF($B177&gt;rounds,"",OFFSET(AllPairings!E$1,startRow-1+$A177,0))</f>
        <v/>
      </c>
      <c r="F177" s="47" t="e">
        <f ca="1">VLOOKUP($C177,OFFSET(ResultsInput!$B$2,($B177-1)*gamesPerRound,0,gamesPerRound,6),5,FALSE)</f>
        <v>#VALUE!</v>
      </c>
      <c r="G177" s="47" t="e">
        <f ca="1">VLOOKUP($C177,OFFSET(ResultsInput!$B$2,($B177-1)*gamesPerRound,0,gamesPerRound,6),6,FALSE)</f>
        <v>#VALUE!</v>
      </c>
      <c r="H177" s="54" t="str">
        <f t="shared" ca="1" si="8"/>
        <v/>
      </c>
    </row>
    <row r="178" spans="1:8" x14ac:dyDescent="0.3">
      <c r="A178" s="46">
        <v>176</v>
      </c>
      <c r="B178" s="26" t="str">
        <f t="shared" si="6"/>
        <v/>
      </c>
      <c r="C178" s="26">
        <f t="shared" si="7"/>
        <v>27</v>
      </c>
      <c r="D178" s="25" t="str">
        <f ca="1">IF($B178&gt;rounds,"",OFFSET(AllPairings!D$1,startRow-1+$A178,0))</f>
        <v/>
      </c>
      <c r="E178" s="25" t="str">
        <f ca="1">IF($B178&gt;rounds,"",OFFSET(AllPairings!E$1,startRow-1+$A178,0))</f>
        <v/>
      </c>
      <c r="F178" s="47" t="e">
        <f ca="1">VLOOKUP($C178,OFFSET(ResultsInput!$B$2,($B178-1)*gamesPerRound,0,gamesPerRound,6),5,FALSE)</f>
        <v>#VALUE!</v>
      </c>
      <c r="G178" s="47" t="e">
        <f ca="1">VLOOKUP($C178,OFFSET(ResultsInput!$B$2,($B178-1)*gamesPerRound,0,gamesPerRound,6),6,FALSE)</f>
        <v>#VALUE!</v>
      </c>
      <c r="H178" s="54" t="str">
        <f t="shared" ca="1" si="8"/>
        <v/>
      </c>
    </row>
    <row r="179" spans="1:8" x14ac:dyDescent="0.3">
      <c r="A179" s="46">
        <v>177</v>
      </c>
      <c r="B179" s="26" t="str">
        <f t="shared" si="6"/>
        <v/>
      </c>
      <c r="C179" s="26">
        <f t="shared" si="7"/>
        <v>28</v>
      </c>
      <c r="D179" s="25" t="str">
        <f ca="1">IF($B179&gt;rounds,"",OFFSET(AllPairings!D$1,startRow-1+$A179,0))</f>
        <v/>
      </c>
      <c r="E179" s="25" t="str">
        <f ca="1">IF($B179&gt;rounds,"",OFFSET(AllPairings!E$1,startRow-1+$A179,0))</f>
        <v/>
      </c>
      <c r="F179" s="47" t="e">
        <f ca="1">VLOOKUP($C179,OFFSET(ResultsInput!$B$2,($B179-1)*gamesPerRound,0,gamesPerRound,6),5,FALSE)</f>
        <v>#VALUE!</v>
      </c>
      <c r="G179" s="47" t="e">
        <f ca="1">VLOOKUP($C179,OFFSET(ResultsInput!$B$2,($B179-1)*gamesPerRound,0,gamesPerRound,6),6,FALSE)</f>
        <v>#VALUE!</v>
      </c>
      <c r="H179" s="54" t="str">
        <f t="shared" ca="1" si="8"/>
        <v/>
      </c>
    </row>
    <row r="180" spans="1:8" x14ac:dyDescent="0.3">
      <c r="A180" s="46">
        <v>178</v>
      </c>
      <c r="B180" s="26" t="str">
        <f t="shared" si="6"/>
        <v/>
      </c>
      <c r="C180" s="26">
        <f t="shared" si="7"/>
        <v>29</v>
      </c>
      <c r="D180" s="25" t="str">
        <f ca="1">IF($B180&gt;rounds,"",OFFSET(AllPairings!D$1,startRow-1+$A180,0))</f>
        <v/>
      </c>
      <c r="E180" s="25" t="str">
        <f ca="1">IF($B180&gt;rounds,"",OFFSET(AllPairings!E$1,startRow-1+$A180,0))</f>
        <v/>
      </c>
      <c r="F180" s="47" t="e">
        <f ca="1">VLOOKUP($C180,OFFSET(ResultsInput!$B$2,($B180-1)*gamesPerRound,0,gamesPerRound,6),5,FALSE)</f>
        <v>#VALUE!</v>
      </c>
      <c r="G180" s="47" t="e">
        <f ca="1">VLOOKUP($C180,OFFSET(ResultsInput!$B$2,($B180-1)*gamesPerRound,0,gamesPerRound,6),6,FALSE)</f>
        <v>#VALUE!</v>
      </c>
      <c r="H180" s="54" t="str">
        <f t="shared" ca="1" si="8"/>
        <v/>
      </c>
    </row>
    <row r="181" spans="1:8" x14ac:dyDescent="0.3">
      <c r="A181" s="46">
        <v>179</v>
      </c>
      <c r="B181" s="26" t="str">
        <f t="shared" si="6"/>
        <v/>
      </c>
      <c r="C181" s="26">
        <f t="shared" si="7"/>
        <v>30</v>
      </c>
      <c r="D181" s="25" t="str">
        <f ca="1">IF($B181&gt;rounds,"",OFFSET(AllPairings!D$1,startRow-1+$A181,0))</f>
        <v/>
      </c>
      <c r="E181" s="25" t="str">
        <f ca="1">IF($B181&gt;rounds,"",OFFSET(AllPairings!E$1,startRow-1+$A181,0))</f>
        <v/>
      </c>
      <c r="F181" s="47" t="e">
        <f ca="1">VLOOKUP($C181,OFFSET(ResultsInput!$B$2,($B181-1)*gamesPerRound,0,gamesPerRound,6),5,FALSE)</f>
        <v>#VALUE!</v>
      </c>
      <c r="G181" s="47" t="e">
        <f ca="1">VLOOKUP($C181,OFFSET(ResultsInput!$B$2,($B181-1)*gamesPerRound,0,gamesPerRound,6),6,FALSE)</f>
        <v>#VALUE!</v>
      </c>
      <c r="H181" s="54" t="str">
        <f t="shared" ca="1" si="8"/>
        <v/>
      </c>
    </row>
    <row r="182" spans="1:8" x14ac:dyDescent="0.3">
      <c r="A182" s="46">
        <v>180</v>
      </c>
      <c r="B182" s="26" t="str">
        <f t="shared" si="6"/>
        <v/>
      </c>
      <c r="C182" s="26">
        <f t="shared" si="7"/>
        <v>1</v>
      </c>
      <c r="D182" s="25" t="str">
        <f ca="1">IF($B182&gt;rounds,"",OFFSET(AllPairings!D$1,startRow-1+$A182,0))</f>
        <v/>
      </c>
      <c r="E182" s="25" t="str">
        <f ca="1">IF($B182&gt;rounds,"",OFFSET(AllPairings!E$1,startRow-1+$A182,0))</f>
        <v/>
      </c>
      <c r="F182" s="47" t="e">
        <f ca="1">VLOOKUP($C182,OFFSET(ResultsInput!$B$2,($B182-1)*gamesPerRound,0,gamesPerRound,6),5,FALSE)</f>
        <v>#VALUE!</v>
      </c>
      <c r="G182" s="47" t="e">
        <f ca="1">VLOOKUP($C182,OFFSET(ResultsInput!$B$2,($B182-1)*gamesPerRound,0,gamesPerRound,6),6,FALSE)</f>
        <v>#VALUE!</v>
      </c>
      <c r="H182" s="54" t="str">
        <f t="shared" ca="1" si="8"/>
        <v/>
      </c>
    </row>
    <row r="183" spans="1:8" x14ac:dyDescent="0.3">
      <c r="A183" s="46">
        <v>181</v>
      </c>
      <c r="B183" s="26" t="str">
        <f t="shared" si="6"/>
        <v/>
      </c>
      <c r="C183" s="26">
        <f t="shared" si="7"/>
        <v>2</v>
      </c>
      <c r="D183" s="25" t="str">
        <f ca="1">IF($B183&gt;rounds,"",OFFSET(AllPairings!D$1,startRow-1+$A183,0))</f>
        <v/>
      </c>
      <c r="E183" s="25" t="str">
        <f ca="1">IF($B183&gt;rounds,"",OFFSET(AllPairings!E$1,startRow-1+$A183,0))</f>
        <v/>
      </c>
      <c r="F183" s="47" t="e">
        <f ca="1">VLOOKUP($C183,OFFSET(ResultsInput!$B$2,($B183-1)*gamesPerRound,0,gamesPerRound,6),5,FALSE)</f>
        <v>#VALUE!</v>
      </c>
      <c r="G183" s="47" t="e">
        <f ca="1">VLOOKUP($C183,OFFSET(ResultsInput!$B$2,($B183-1)*gamesPerRound,0,gamesPerRound,6),6,FALSE)</f>
        <v>#VALUE!</v>
      </c>
      <c r="H183" s="54" t="str">
        <f t="shared" ca="1" si="8"/>
        <v/>
      </c>
    </row>
    <row r="184" spans="1:8" x14ac:dyDescent="0.3">
      <c r="A184" s="46">
        <v>182</v>
      </c>
      <c r="B184" s="26" t="str">
        <f t="shared" si="6"/>
        <v/>
      </c>
      <c r="C184" s="26">
        <f t="shared" si="7"/>
        <v>3</v>
      </c>
      <c r="D184" s="25" t="str">
        <f ca="1">IF($B184&gt;rounds,"",OFFSET(AllPairings!D$1,startRow-1+$A184,0))</f>
        <v/>
      </c>
      <c r="E184" s="25" t="str">
        <f ca="1">IF($B184&gt;rounds,"",OFFSET(AllPairings!E$1,startRow-1+$A184,0))</f>
        <v/>
      </c>
      <c r="F184" s="47" t="e">
        <f ca="1">VLOOKUP($C184,OFFSET(ResultsInput!$B$2,($B184-1)*gamesPerRound,0,gamesPerRound,6),5,FALSE)</f>
        <v>#VALUE!</v>
      </c>
      <c r="G184" s="47" t="e">
        <f ca="1">VLOOKUP($C184,OFFSET(ResultsInput!$B$2,($B184-1)*gamesPerRound,0,gamesPerRound,6),6,FALSE)</f>
        <v>#VALUE!</v>
      </c>
      <c r="H184" s="54" t="str">
        <f t="shared" ca="1" si="8"/>
        <v/>
      </c>
    </row>
    <row r="185" spans="1:8" x14ac:dyDescent="0.3">
      <c r="A185" s="46">
        <v>183</v>
      </c>
      <c r="B185" s="26" t="str">
        <f t="shared" si="6"/>
        <v/>
      </c>
      <c r="C185" s="26">
        <f t="shared" si="7"/>
        <v>4</v>
      </c>
      <c r="D185" s="25" t="str">
        <f ca="1">IF($B185&gt;rounds,"",OFFSET(AllPairings!D$1,startRow-1+$A185,0))</f>
        <v/>
      </c>
      <c r="E185" s="25" t="str">
        <f ca="1">IF($B185&gt;rounds,"",OFFSET(AllPairings!E$1,startRow-1+$A185,0))</f>
        <v/>
      </c>
      <c r="F185" s="47" t="e">
        <f ca="1">VLOOKUP($C185,OFFSET(ResultsInput!$B$2,($B185-1)*gamesPerRound,0,gamesPerRound,6),5,FALSE)</f>
        <v>#VALUE!</v>
      </c>
      <c r="G185" s="47" t="e">
        <f ca="1">VLOOKUP($C185,OFFSET(ResultsInput!$B$2,($B185-1)*gamesPerRound,0,gamesPerRound,6),6,FALSE)</f>
        <v>#VALUE!</v>
      </c>
      <c r="H185" s="54" t="str">
        <f t="shared" ca="1" si="8"/>
        <v/>
      </c>
    </row>
    <row r="186" spans="1:8" x14ac:dyDescent="0.3">
      <c r="A186" s="46">
        <v>184</v>
      </c>
      <c r="B186" s="26" t="str">
        <f t="shared" si="6"/>
        <v/>
      </c>
      <c r="C186" s="26">
        <f t="shared" si="7"/>
        <v>5</v>
      </c>
      <c r="D186" s="25" t="str">
        <f ca="1">IF($B186&gt;rounds,"",OFFSET(AllPairings!D$1,startRow-1+$A186,0))</f>
        <v/>
      </c>
      <c r="E186" s="25" t="str">
        <f ca="1">IF($B186&gt;rounds,"",OFFSET(AllPairings!E$1,startRow-1+$A186,0))</f>
        <v/>
      </c>
      <c r="F186" s="47" t="e">
        <f ca="1">VLOOKUP($C186,OFFSET(ResultsInput!$B$2,($B186-1)*gamesPerRound,0,gamesPerRound,6),5,FALSE)</f>
        <v>#VALUE!</v>
      </c>
      <c r="G186" s="47" t="e">
        <f ca="1">VLOOKUP($C186,OFFSET(ResultsInput!$B$2,($B186-1)*gamesPerRound,0,gamesPerRound,6),6,FALSE)</f>
        <v>#VALUE!</v>
      </c>
      <c r="H186" s="54" t="str">
        <f t="shared" ca="1" si="8"/>
        <v/>
      </c>
    </row>
    <row r="187" spans="1:8" x14ac:dyDescent="0.3">
      <c r="A187" s="46">
        <v>185</v>
      </c>
      <c r="B187" s="26" t="str">
        <f t="shared" si="6"/>
        <v/>
      </c>
      <c r="C187" s="26">
        <f t="shared" si="7"/>
        <v>6</v>
      </c>
      <c r="D187" s="25" t="str">
        <f ca="1">IF($B187&gt;rounds,"",OFFSET(AllPairings!D$1,startRow-1+$A187,0))</f>
        <v/>
      </c>
      <c r="E187" s="25" t="str">
        <f ca="1">IF($B187&gt;rounds,"",OFFSET(AllPairings!E$1,startRow-1+$A187,0))</f>
        <v/>
      </c>
      <c r="F187" s="47" t="e">
        <f ca="1">VLOOKUP($C187,OFFSET(ResultsInput!$B$2,($B187-1)*gamesPerRound,0,gamesPerRound,6),5,FALSE)</f>
        <v>#VALUE!</v>
      </c>
      <c r="G187" s="47" t="e">
        <f ca="1">VLOOKUP($C187,OFFSET(ResultsInput!$B$2,($B187-1)*gamesPerRound,0,gamesPerRound,6),6,FALSE)</f>
        <v>#VALUE!</v>
      </c>
      <c r="H187" s="54" t="str">
        <f t="shared" ca="1" si="8"/>
        <v/>
      </c>
    </row>
    <row r="188" spans="1:8" x14ac:dyDescent="0.3">
      <c r="A188" s="46">
        <v>186</v>
      </c>
      <c r="B188" s="26" t="str">
        <f t="shared" si="6"/>
        <v/>
      </c>
      <c r="C188" s="26">
        <f t="shared" si="7"/>
        <v>7</v>
      </c>
      <c r="D188" s="25" t="str">
        <f ca="1">IF($B188&gt;rounds,"",OFFSET(AllPairings!D$1,startRow-1+$A188,0))</f>
        <v/>
      </c>
      <c r="E188" s="25" t="str">
        <f ca="1">IF($B188&gt;rounds,"",OFFSET(AllPairings!E$1,startRow-1+$A188,0))</f>
        <v/>
      </c>
      <c r="F188" s="47" t="e">
        <f ca="1">VLOOKUP($C188,OFFSET(ResultsInput!$B$2,($B188-1)*gamesPerRound,0,gamesPerRound,6),5,FALSE)</f>
        <v>#VALUE!</v>
      </c>
      <c r="G188" s="47" t="e">
        <f ca="1">VLOOKUP($C188,OFFSET(ResultsInput!$B$2,($B188-1)*gamesPerRound,0,gamesPerRound,6),6,FALSE)</f>
        <v>#VALUE!</v>
      </c>
      <c r="H188" s="54" t="str">
        <f t="shared" ca="1" si="8"/>
        <v/>
      </c>
    </row>
    <row r="189" spans="1:8" x14ac:dyDescent="0.3">
      <c r="A189" s="46">
        <v>187</v>
      </c>
      <c r="B189" s="26" t="str">
        <f t="shared" si="6"/>
        <v/>
      </c>
      <c r="C189" s="26">
        <f t="shared" si="7"/>
        <v>8</v>
      </c>
      <c r="D189" s="25" t="str">
        <f ca="1">IF($B189&gt;rounds,"",OFFSET(AllPairings!D$1,startRow-1+$A189,0))</f>
        <v/>
      </c>
      <c r="E189" s="25" t="str">
        <f ca="1">IF($B189&gt;rounds,"",OFFSET(AllPairings!E$1,startRow-1+$A189,0))</f>
        <v/>
      </c>
      <c r="F189" s="47" t="e">
        <f ca="1">VLOOKUP($C189,OFFSET(ResultsInput!$B$2,($B189-1)*gamesPerRound,0,gamesPerRound,6),5,FALSE)</f>
        <v>#VALUE!</v>
      </c>
      <c r="G189" s="47" t="e">
        <f ca="1">VLOOKUP($C189,OFFSET(ResultsInput!$B$2,($B189-1)*gamesPerRound,0,gamesPerRound,6),6,FALSE)</f>
        <v>#VALUE!</v>
      </c>
      <c r="H189" s="54" t="str">
        <f t="shared" ca="1" si="8"/>
        <v/>
      </c>
    </row>
    <row r="190" spans="1:8" x14ac:dyDescent="0.3">
      <c r="A190" s="46">
        <v>188</v>
      </c>
      <c r="B190" s="26" t="str">
        <f t="shared" si="6"/>
        <v/>
      </c>
      <c r="C190" s="26">
        <f t="shared" si="7"/>
        <v>9</v>
      </c>
      <c r="D190" s="25" t="str">
        <f ca="1">IF($B190&gt;rounds,"",OFFSET(AllPairings!D$1,startRow-1+$A190,0))</f>
        <v/>
      </c>
      <c r="E190" s="25" t="str">
        <f ca="1">IF($B190&gt;rounds,"",OFFSET(AllPairings!E$1,startRow-1+$A190,0))</f>
        <v/>
      </c>
      <c r="F190" s="47" t="e">
        <f ca="1">VLOOKUP($C190,OFFSET(ResultsInput!$B$2,($B190-1)*gamesPerRound,0,gamesPerRound,6),5,FALSE)</f>
        <v>#VALUE!</v>
      </c>
      <c r="G190" s="47" t="e">
        <f ca="1">VLOOKUP($C190,OFFSET(ResultsInput!$B$2,($B190-1)*gamesPerRound,0,gamesPerRound,6),6,FALSE)</f>
        <v>#VALUE!</v>
      </c>
      <c r="H190" s="54" t="str">
        <f t="shared" ca="1" si="8"/>
        <v/>
      </c>
    </row>
    <row r="191" spans="1:8" x14ac:dyDescent="0.3">
      <c r="A191" s="46">
        <v>189</v>
      </c>
      <c r="B191" s="26" t="str">
        <f t="shared" si="6"/>
        <v/>
      </c>
      <c r="C191" s="26">
        <f t="shared" si="7"/>
        <v>10</v>
      </c>
      <c r="D191" s="25" t="str">
        <f ca="1">IF($B191&gt;rounds,"",OFFSET(AllPairings!D$1,startRow-1+$A191,0))</f>
        <v/>
      </c>
      <c r="E191" s="25" t="str">
        <f ca="1">IF($B191&gt;rounds,"",OFFSET(AllPairings!E$1,startRow-1+$A191,0))</f>
        <v/>
      </c>
      <c r="F191" s="47" t="e">
        <f ca="1">VLOOKUP($C191,OFFSET(ResultsInput!$B$2,($B191-1)*gamesPerRound,0,gamesPerRound,6),5,FALSE)</f>
        <v>#VALUE!</v>
      </c>
      <c r="G191" s="47" t="e">
        <f ca="1">VLOOKUP($C191,OFFSET(ResultsInput!$B$2,($B191-1)*gamesPerRound,0,gamesPerRound,6),6,FALSE)</f>
        <v>#VALUE!</v>
      </c>
      <c r="H191" s="54" t="str">
        <f t="shared" ca="1" si="8"/>
        <v/>
      </c>
    </row>
    <row r="192" spans="1:8" x14ac:dyDescent="0.3">
      <c r="A192" s="46">
        <v>190</v>
      </c>
      <c r="B192" s="26" t="str">
        <f t="shared" si="6"/>
        <v/>
      </c>
      <c r="C192" s="26">
        <f t="shared" si="7"/>
        <v>11</v>
      </c>
      <c r="D192" s="25" t="str">
        <f ca="1">IF($B192&gt;rounds,"",OFFSET(AllPairings!D$1,startRow-1+$A192,0))</f>
        <v/>
      </c>
      <c r="E192" s="25" t="str">
        <f ca="1">IF($B192&gt;rounds,"",OFFSET(AllPairings!E$1,startRow-1+$A192,0))</f>
        <v/>
      </c>
      <c r="F192" s="47" t="e">
        <f ca="1">VLOOKUP($C192,OFFSET(ResultsInput!$B$2,($B192-1)*gamesPerRound,0,gamesPerRound,6),5,FALSE)</f>
        <v>#VALUE!</v>
      </c>
      <c r="G192" s="47" t="e">
        <f ca="1">VLOOKUP($C192,OFFSET(ResultsInput!$B$2,($B192-1)*gamesPerRound,0,gamesPerRound,6),6,FALSE)</f>
        <v>#VALUE!</v>
      </c>
      <c r="H192" s="54" t="str">
        <f t="shared" ca="1" si="8"/>
        <v/>
      </c>
    </row>
    <row r="193" spans="1:8" x14ac:dyDescent="0.3">
      <c r="A193" s="46">
        <v>191</v>
      </c>
      <c r="B193" s="26" t="str">
        <f t="shared" si="6"/>
        <v/>
      </c>
      <c r="C193" s="26">
        <f t="shared" si="7"/>
        <v>12</v>
      </c>
      <c r="D193" s="25" t="str">
        <f ca="1">IF($B193&gt;rounds,"",OFFSET(AllPairings!D$1,startRow-1+$A193,0))</f>
        <v/>
      </c>
      <c r="E193" s="25" t="str">
        <f ca="1">IF($B193&gt;rounds,"",OFFSET(AllPairings!E$1,startRow-1+$A193,0))</f>
        <v/>
      </c>
      <c r="F193" s="47" t="e">
        <f ca="1">VLOOKUP($C193,OFFSET(ResultsInput!$B$2,($B193-1)*gamesPerRound,0,gamesPerRound,6),5,FALSE)</f>
        <v>#VALUE!</v>
      </c>
      <c r="G193" s="47" t="e">
        <f ca="1">VLOOKUP($C193,OFFSET(ResultsInput!$B$2,($B193-1)*gamesPerRound,0,gamesPerRound,6),6,FALSE)</f>
        <v>#VALUE!</v>
      </c>
      <c r="H193" s="54" t="str">
        <f t="shared" ca="1" si="8"/>
        <v/>
      </c>
    </row>
    <row r="194" spans="1:8" x14ac:dyDescent="0.3">
      <c r="A194" s="46">
        <v>192</v>
      </c>
      <c r="B194" s="26" t="str">
        <f t="shared" ref="B194:B257" si="9">IF(INT(A194/gamesPerRound)&lt;rounds,1+INT(A194/gamesPerRound),"")</f>
        <v/>
      </c>
      <c r="C194" s="26">
        <f t="shared" ref="C194:C253" si="10">1+MOD(A194,gamesPerRound)</f>
        <v>13</v>
      </c>
      <c r="D194" s="25" t="str">
        <f ca="1">IF($B194&gt;rounds,"",OFFSET(AllPairings!D$1,startRow-1+$A194,0))</f>
        <v/>
      </c>
      <c r="E194" s="25" t="str">
        <f ca="1">IF($B194&gt;rounds,"",OFFSET(AllPairings!E$1,startRow-1+$A194,0))</f>
        <v/>
      </c>
      <c r="F194" s="47" t="e">
        <f ca="1">VLOOKUP($C194,OFFSET(ResultsInput!$B$2,($B194-1)*gamesPerRound,0,gamesPerRound,6),5,FALSE)</f>
        <v>#VALUE!</v>
      </c>
      <c r="G194" s="47" t="e">
        <f ca="1">VLOOKUP($C194,OFFSET(ResultsInput!$B$2,($B194-1)*gamesPerRound,0,gamesPerRound,6),6,FALSE)</f>
        <v>#VALUE!</v>
      </c>
      <c r="H194" s="54" t="str">
        <f t="shared" ref="H194:H253" ca="1" si="11">D194</f>
        <v/>
      </c>
    </row>
    <row r="195" spans="1:8" x14ac:dyDescent="0.3">
      <c r="A195" s="46">
        <v>193</v>
      </c>
      <c r="B195" s="26" t="str">
        <f t="shared" si="9"/>
        <v/>
      </c>
      <c r="C195" s="26">
        <f t="shared" si="10"/>
        <v>14</v>
      </c>
      <c r="D195" s="25" t="str">
        <f ca="1">IF($B195&gt;rounds,"",OFFSET(AllPairings!D$1,startRow-1+$A195,0))</f>
        <v/>
      </c>
      <c r="E195" s="25" t="str">
        <f ca="1">IF($B195&gt;rounds,"",OFFSET(AllPairings!E$1,startRow-1+$A195,0))</f>
        <v/>
      </c>
      <c r="F195" s="47" t="e">
        <f ca="1">VLOOKUP($C195,OFFSET(ResultsInput!$B$2,($B195-1)*gamesPerRound,0,gamesPerRound,6),5,FALSE)</f>
        <v>#VALUE!</v>
      </c>
      <c r="G195" s="47" t="e">
        <f ca="1">VLOOKUP($C195,OFFSET(ResultsInput!$B$2,($B195-1)*gamesPerRound,0,gamesPerRound,6),6,FALSE)</f>
        <v>#VALUE!</v>
      </c>
      <c r="H195" s="54" t="str">
        <f t="shared" ca="1" si="11"/>
        <v/>
      </c>
    </row>
    <row r="196" spans="1:8" x14ac:dyDescent="0.3">
      <c r="A196" s="46">
        <v>194</v>
      </c>
      <c r="B196" s="26" t="str">
        <f t="shared" si="9"/>
        <v/>
      </c>
      <c r="C196" s="26">
        <f t="shared" si="10"/>
        <v>15</v>
      </c>
      <c r="D196" s="25" t="str">
        <f ca="1">IF($B196&gt;rounds,"",OFFSET(AllPairings!D$1,startRow-1+$A196,0))</f>
        <v/>
      </c>
      <c r="E196" s="25" t="str">
        <f ca="1">IF($B196&gt;rounds,"",OFFSET(AllPairings!E$1,startRow-1+$A196,0))</f>
        <v/>
      </c>
      <c r="F196" s="47" t="e">
        <f ca="1">VLOOKUP($C196,OFFSET(ResultsInput!$B$2,($B196-1)*gamesPerRound,0,gamesPerRound,6),5,FALSE)</f>
        <v>#VALUE!</v>
      </c>
      <c r="G196" s="47" t="e">
        <f ca="1">VLOOKUP($C196,OFFSET(ResultsInput!$B$2,($B196-1)*gamesPerRound,0,gamesPerRound,6),6,FALSE)</f>
        <v>#VALUE!</v>
      </c>
      <c r="H196" s="54" t="str">
        <f t="shared" ca="1" si="11"/>
        <v/>
      </c>
    </row>
    <row r="197" spans="1:8" x14ac:dyDescent="0.3">
      <c r="A197" s="46">
        <v>195</v>
      </c>
      <c r="B197" s="26" t="str">
        <f t="shared" si="9"/>
        <v/>
      </c>
      <c r="C197" s="26">
        <f t="shared" si="10"/>
        <v>16</v>
      </c>
      <c r="D197" s="25" t="str">
        <f ca="1">IF($B197&gt;rounds,"",OFFSET(AllPairings!D$1,startRow-1+$A197,0))</f>
        <v/>
      </c>
      <c r="E197" s="25" t="str">
        <f ca="1">IF($B197&gt;rounds,"",OFFSET(AllPairings!E$1,startRow-1+$A197,0))</f>
        <v/>
      </c>
      <c r="F197" s="47" t="e">
        <f ca="1">VLOOKUP($C197,OFFSET(ResultsInput!$B$2,($B197-1)*gamesPerRound,0,gamesPerRound,6),5,FALSE)</f>
        <v>#VALUE!</v>
      </c>
      <c r="G197" s="47" t="e">
        <f ca="1">VLOOKUP($C197,OFFSET(ResultsInput!$B$2,($B197-1)*gamesPerRound,0,gamesPerRound,6),6,FALSE)</f>
        <v>#VALUE!</v>
      </c>
      <c r="H197" s="54" t="str">
        <f t="shared" ca="1" si="11"/>
        <v/>
      </c>
    </row>
    <row r="198" spans="1:8" x14ac:dyDescent="0.3">
      <c r="A198" s="46">
        <v>196</v>
      </c>
      <c r="B198" s="26" t="str">
        <f t="shared" si="9"/>
        <v/>
      </c>
      <c r="C198" s="26">
        <f t="shared" si="10"/>
        <v>17</v>
      </c>
      <c r="D198" s="25" t="str">
        <f ca="1">IF($B198&gt;rounds,"",OFFSET(AllPairings!D$1,startRow-1+$A198,0))</f>
        <v/>
      </c>
      <c r="E198" s="25" t="str">
        <f ca="1">IF($B198&gt;rounds,"",OFFSET(AllPairings!E$1,startRow-1+$A198,0))</f>
        <v/>
      </c>
      <c r="F198" s="47" t="e">
        <f ca="1">VLOOKUP($C198,OFFSET(ResultsInput!$B$2,($B198-1)*gamesPerRound,0,gamesPerRound,6),5,FALSE)</f>
        <v>#VALUE!</v>
      </c>
      <c r="G198" s="47" t="e">
        <f ca="1">VLOOKUP($C198,OFFSET(ResultsInput!$B$2,($B198-1)*gamesPerRound,0,gamesPerRound,6),6,FALSE)</f>
        <v>#VALUE!</v>
      </c>
      <c r="H198" s="54" t="str">
        <f t="shared" ca="1" si="11"/>
        <v/>
      </c>
    </row>
    <row r="199" spans="1:8" x14ac:dyDescent="0.3">
      <c r="A199" s="46">
        <v>197</v>
      </c>
      <c r="B199" s="26" t="str">
        <f t="shared" si="9"/>
        <v/>
      </c>
      <c r="C199" s="26">
        <f t="shared" si="10"/>
        <v>18</v>
      </c>
      <c r="D199" s="25" t="str">
        <f ca="1">IF($B199&gt;rounds,"",OFFSET(AllPairings!D$1,startRow-1+$A199,0))</f>
        <v/>
      </c>
      <c r="E199" s="25" t="str">
        <f ca="1">IF($B199&gt;rounds,"",OFFSET(AllPairings!E$1,startRow-1+$A199,0))</f>
        <v/>
      </c>
      <c r="F199" s="47" t="e">
        <f ca="1">VLOOKUP($C199,OFFSET(ResultsInput!$B$2,($B199-1)*gamesPerRound,0,gamesPerRound,6),5,FALSE)</f>
        <v>#VALUE!</v>
      </c>
      <c r="G199" s="47" t="e">
        <f ca="1">VLOOKUP($C199,OFFSET(ResultsInput!$B$2,($B199-1)*gamesPerRound,0,gamesPerRound,6),6,FALSE)</f>
        <v>#VALUE!</v>
      </c>
      <c r="H199" s="54" t="str">
        <f t="shared" ca="1" si="11"/>
        <v/>
      </c>
    </row>
    <row r="200" spans="1:8" x14ac:dyDescent="0.3">
      <c r="A200" s="46">
        <v>198</v>
      </c>
      <c r="B200" s="26" t="str">
        <f t="shared" si="9"/>
        <v/>
      </c>
      <c r="C200" s="26">
        <f t="shared" si="10"/>
        <v>19</v>
      </c>
      <c r="D200" s="25" t="str">
        <f ca="1">IF($B200&gt;rounds,"",OFFSET(AllPairings!D$1,startRow-1+$A200,0))</f>
        <v/>
      </c>
      <c r="E200" s="25" t="str">
        <f ca="1">IF($B200&gt;rounds,"",OFFSET(AllPairings!E$1,startRow-1+$A200,0))</f>
        <v/>
      </c>
      <c r="F200" s="47" t="e">
        <f ca="1">VLOOKUP($C200,OFFSET(ResultsInput!$B$2,($B200-1)*gamesPerRound,0,gamesPerRound,6),5,FALSE)</f>
        <v>#VALUE!</v>
      </c>
      <c r="G200" s="47" t="e">
        <f ca="1">VLOOKUP($C200,OFFSET(ResultsInput!$B$2,($B200-1)*gamesPerRound,0,gamesPerRound,6),6,FALSE)</f>
        <v>#VALUE!</v>
      </c>
      <c r="H200" s="54" t="str">
        <f t="shared" ca="1" si="11"/>
        <v/>
      </c>
    </row>
    <row r="201" spans="1:8" x14ac:dyDescent="0.3">
      <c r="A201" s="46">
        <v>199</v>
      </c>
      <c r="B201" s="26" t="str">
        <f t="shared" si="9"/>
        <v/>
      </c>
      <c r="C201" s="26">
        <f t="shared" si="10"/>
        <v>20</v>
      </c>
      <c r="D201" s="25" t="str">
        <f ca="1">IF($B201&gt;rounds,"",OFFSET(AllPairings!D$1,startRow-1+$A201,0))</f>
        <v/>
      </c>
      <c r="E201" s="25" t="str">
        <f ca="1">IF($B201&gt;rounds,"",OFFSET(AllPairings!E$1,startRow-1+$A201,0))</f>
        <v/>
      </c>
      <c r="F201" s="47" t="e">
        <f ca="1">VLOOKUP($C201,OFFSET(ResultsInput!$B$2,($B201-1)*gamesPerRound,0,gamesPerRound,6),5,FALSE)</f>
        <v>#VALUE!</v>
      </c>
      <c r="G201" s="47" t="e">
        <f ca="1">VLOOKUP($C201,OFFSET(ResultsInput!$B$2,($B201-1)*gamesPerRound,0,gamesPerRound,6),6,FALSE)</f>
        <v>#VALUE!</v>
      </c>
      <c r="H201" s="54" t="str">
        <f t="shared" ca="1" si="11"/>
        <v/>
      </c>
    </row>
    <row r="202" spans="1:8" x14ac:dyDescent="0.3">
      <c r="A202" s="46">
        <v>200</v>
      </c>
      <c r="B202" s="26" t="str">
        <f t="shared" si="9"/>
        <v/>
      </c>
      <c r="C202" s="26">
        <f t="shared" si="10"/>
        <v>21</v>
      </c>
      <c r="D202" s="25" t="str">
        <f ca="1">IF($B202&gt;rounds,"",OFFSET(AllPairings!D$1,startRow-1+$A202,0))</f>
        <v/>
      </c>
      <c r="E202" s="25" t="str">
        <f ca="1">IF($B202&gt;rounds,"",OFFSET(AllPairings!E$1,startRow-1+$A202,0))</f>
        <v/>
      </c>
      <c r="F202" s="47" t="e">
        <f ca="1">VLOOKUP($C202,OFFSET(ResultsInput!$B$2,($B202-1)*gamesPerRound,0,gamesPerRound,6),5,FALSE)</f>
        <v>#VALUE!</v>
      </c>
      <c r="G202" s="47" t="e">
        <f ca="1">VLOOKUP($C202,OFFSET(ResultsInput!$B$2,($B202-1)*gamesPerRound,0,gamesPerRound,6),6,FALSE)</f>
        <v>#VALUE!</v>
      </c>
      <c r="H202" s="54" t="str">
        <f t="shared" ca="1" si="11"/>
        <v/>
      </c>
    </row>
    <row r="203" spans="1:8" x14ac:dyDescent="0.3">
      <c r="A203" s="46">
        <v>201</v>
      </c>
      <c r="B203" s="26" t="str">
        <f t="shared" si="9"/>
        <v/>
      </c>
      <c r="C203" s="26">
        <f t="shared" si="10"/>
        <v>22</v>
      </c>
      <c r="D203" s="25" t="str">
        <f ca="1">IF($B203&gt;rounds,"",OFFSET(AllPairings!D$1,startRow-1+$A203,0))</f>
        <v/>
      </c>
      <c r="E203" s="25" t="str">
        <f ca="1">IF($B203&gt;rounds,"",OFFSET(AllPairings!E$1,startRow-1+$A203,0))</f>
        <v/>
      </c>
      <c r="F203" s="47" t="e">
        <f ca="1">VLOOKUP($C203,OFFSET(ResultsInput!$B$2,($B203-1)*gamesPerRound,0,gamesPerRound,6),5,FALSE)</f>
        <v>#VALUE!</v>
      </c>
      <c r="G203" s="47" t="e">
        <f ca="1">VLOOKUP($C203,OFFSET(ResultsInput!$B$2,($B203-1)*gamesPerRound,0,gamesPerRound,6),6,FALSE)</f>
        <v>#VALUE!</v>
      </c>
      <c r="H203" s="54" t="str">
        <f t="shared" ca="1" si="11"/>
        <v/>
      </c>
    </row>
    <row r="204" spans="1:8" x14ac:dyDescent="0.3">
      <c r="A204" s="46">
        <v>202</v>
      </c>
      <c r="B204" s="26" t="str">
        <f t="shared" si="9"/>
        <v/>
      </c>
      <c r="C204" s="26">
        <f t="shared" si="10"/>
        <v>23</v>
      </c>
      <c r="D204" s="25" t="str">
        <f ca="1">IF($B204&gt;rounds,"",OFFSET(AllPairings!D$1,startRow-1+$A204,0))</f>
        <v/>
      </c>
      <c r="E204" s="25" t="str">
        <f ca="1">IF($B204&gt;rounds,"",OFFSET(AllPairings!E$1,startRow-1+$A204,0))</f>
        <v/>
      </c>
      <c r="F204" s="47" t="e">
        <f ca="1">VLOOKUP($C204,OFFSET(ResultsInput!$B$2,($B204-1)*gamesPerRound,0,gamesPerRound,6),5,FALSE)</f>
        <v>#VALUE!</v>
      </c>
      <c r="G204" s="47" t="e">
        <f ca="1">VLOOKUP($C204,OFFSET(ResultsInput!$B$2,($B204-1)*gamesPerRound,0,gamesPerRound,6),6,FALSE)</f>
        <v>#VALUE!</v>
      </c>
      <c r="H204" s="54" t="str">
        <f t="shared" ca="1" si="11"/>
        <v/>
      </c>
    </row>
    <row r="205" spans="1:8" x14ac:dyDescent="0.3">
      <c r="A205" s="46">
        <v>203</v>
      </c>
      <c r="B205" s="26" t="str">
        <f t="shared" si="9"/>
        <v/>
      </c>
      <c r="C205" s="26">
        <f t="shared" si="10"/>
        <v>24</v>
      </c>
      <c r="D205" s="25" t="str">
        <f ca="1">IF($B205&gt;rounds,"",OFFSET(AllPairings!D$1,startRow-1+$A205,0))</f>
        <v/>
      </c>
      <c r="E205" s="25" t="str">
        <f ca="1">IF($B205&gt;rounds,"",OFFSET(AllPairings!E$1,startRow-1+$A205,0))</f>
        <v/>
      </c>
      <c r="F205" s="47" t="e">
        <f ca="1">VLOOKUP($C205,OFFSET(ResultsInput!$B$2,($B205-1)*gamesPerRound,0,gamesPerRound,6),5,FALSE)</f>
        <v>#VALUE!</v>
      </c>
      <c r="G205" s="47" t="e">
        <f ca="1">VLOOKUP($C205,OFFSET(ResultsInput!$B$2,($B205-1)*gamesPerRound,0,gamesPerRound,6),6,FALSE)</f>
        <v>#VALUE!</v>
      </c>
      <c r="H205" s="54" t="str">
        <f t="shared" ca="1" si="11"/>
        <v/>
      </c>
    </row>
    <row r="206" spans="1:8" x14ac:dyDescent="0.3">
      <c r="A206" s="46">
        <v>204</v>
      </c>
      <c r="B206" s="26" t="str">
        <f t="shared" si="9"/>
        <v/>
      </c>
      <c r="C206" s="26">
        <f t="shared" si="10"/>
        <v>25</v>
      </c>
      <c r="D206" s="25" t="str">
        <f ca="1">IF($B206&gt;rounds,"",OFFSET(AllPairings!D$1,startRow-1+$A206,0))</f>
        <v/>
      </c>
      <c r="E206" s="25" t="str">
        <f ca="1">IF($B206&gt;rounds,"",OFFSET(AllPairings!E$1,startRow-1+$A206,0))</f>
        <v/>
      </c>
      <c r="F206" s="47" t="e">
        <f ca="1">VLOOKUP($C206,OFFSET(ResultsInput!$B$2,($B206-1)*gamesPerRound,0,gamesPerRound,6),5,FALSE)</f>
        <v>#VALUE!</v>
      </c>
      <c r="G206" s="47" t="e">
        <f ca="1">VLOOKUP($C206,OFFSET(ResultsInput!$B$2,($B206-1)*gamesPerRound,0,gamesPerRound,6),6,FALSE)</f>
        <v>#VALUE!</v>
      </c>
      <c r="H206" s="54" t="str">
        <f t="shared" ca="1" si="11"/>
        <v/>
      </c>
    </row>
    <row r="207" spans="1:8" x14ac:dyDescent="0.3">
      <c r="A207" s="46">
        <v>205</v>
      </c>
      <c r="B207" s="26" t="str">
        <f t="shared" si="9"/>
        <v/>
      </c>
      <c r="C207" s="26">
        <f t="shared" si="10"/>
        <v>26</v>
      </c>
      <c r="D207" s="25" t="str">
        <f ca="1">IF($B207&gt;rounds,"",OFFSET(AllPairings!D$1,startRow-1+$A207,0))</f>
        <v/>
      </c>
      <c r="E207" s="25" t="str">
        <f ca="1">IF($B207&gt;rounds,"",OFFSET(AllPairings!E$1,startRow-1+$A207,0))</f>
        <v/>
      </c>
      <c r="F207" s="47" t="e">
        <f ca="1">VLOOKUP($C207,OFFSET(ResultsInput!$B$2,($B207-1)*gamesPerRound,0,gamesPerRound,6),5,FALSE)</f>
        <v>#VALUE!</v>
      </c>
      <c r="G207" s="47" t="e">
        <f ca="1">VLOOKUP($C207,OFFSET(ResultsInput!$B$2,($B207-1)*gamesPerRound,0,gamesPerRound,6),6,FALSE)</f>
        <v>#VALUE!</v>
      </c>
      <c r="H207" s="54" t="str">
        <f t="shared" ca="1" si="11"/>
        <v/>
      </c>
    </row>
    <row r="208" spans="1:8" x14ac:dyDescent="0.3">
      <c r="A208" s="46">
        <v>206</v>
      </c>
      <c r="B208" s="26" t="str">
        <f t="shared" si="9"/>
        <v/>
      </c>
      <c r="C208" s="26">
        <f t="shared" si="10"/>
        <v>27</v>
      </c>
      <c r="D208" s="25" t="str">
        <f ca="1">IF($B208&gt;rounds,"",OFFSET(AllPairings!D$1,startRow-1+$A208,0))</f>
        <v/>
      </c>
      <c r="E208" s="25" t="str">
        <f ca="1">IF($B208&gt;rounds,"",OFFSET(AllPairings!E$1,startRow-1+$A208,0))</f>
        <v/>
      </c>
      <c r="F208" s="47" t="e">
        <f ca="1">VLOOKUP($C208,OFFSET(ResultsInput!$B$2,($B208-1)*gamesPerRound,0,gamesPerRound,6),5,FALSE)</f>
        <v>#VALUE!</v>
      </c>
      <c r="G208" s="47" t="e">
        <f ca="1">VLOOKUP($C208,OFFSET(ResultsInput!$B$2,($B208-1)*gamesPerRound,0,gamesPerRound,6),6,FALSE)</f>
        <v>#VALUE!</v>
      </c>
      <c r="H208" s="54" t="str">
        <f t="shared" ca="1" si="11"/>
        <v/>
      </c>
    </row>
    <row r="209" spans="1:8" x14ac:dyDescent="0.3">
      <c r="A209" s="46">
        <v>207</v>
      </c>
      <c r="B209" s="26" t="str">
        <f t="shared" si="9"/>
        <v/>
      </c>
      <c r="C209" s="26">
        <f t="shared" si="10"/>
        <v>28</v>
      </c>
      <c r="D209" s="25" t="str">
        <f ca="1">IF($B209&gt;rounds,"",OFFSET(AllPairings!D$1,startRow-1+$A209,0))</f>
        <v/>
      </c>
      <c r="E209" s="25" t="str">
        <f ca="1">IF($B209&gt;rounds,"",OFFSET(AllPairings!E$1,startRow-1+$A209,0))</f>
        <v/>
      </c>
      <c r="F209" s="47" t="e">
        <f ca="1">VLOOKUP($C209,OFFSET(ResultsInput!$B$2,($B209-1)*gamesPerRound,0,gamesPerRound,6),5,FALSE)</f>
        <v>#VALUE!</v>
      </c>
      <c r="G209" s="47" t="e">
        <f ca="1">VLOOKUP($C209,OFFSET(ResultsInput!$B$2,($B209-1)*gamesPerRound,0,gamesPerRound,6),6,FALSE)</f>
        <v>#VALUE!</v>
      </c>
      <c r="H209" s="54" t="str">
        <f t="shared" ca="1" si="11"/>
        <v/>
      </c>
    </row>
    <row r="210" spans="1:8" x14ac:dyDescent="0.3">
      <c r="A210" s="46">
        <v>208</v>
      </c>
      <c r="B210" s="26" t="str">
        <f t="shared" si="9"/>
        <v/>
      </c>
      <c r="C210" s="26">
        <f t="shared" si="10"/>
        <v>29</v>
      </c>
      <c r="D210" s="25" t="str">
        <f ca="1">IF($B210&gt;rounds,"",OFFSET(AllPairings!D$1,startRow-1+$A210,0))</f>
        <v/>
      </c>
      <c r="E210" s="25" t="str">
        <f ca="1">IF($B210&gt;rounds,"",OFFSET(AllPairings!E$1,startRow-1+$A210,0))</f>
        <v/>
      </c>
      <c r="F210" s="47" t="e">
        <f ca="1">VLOOKUP($C210,OFFSET(ResultsInput!$B$2,($B210-1)*gamesPerRound,0,gamesPerRound,6),5,FALSE)</f>
        <v>#VALUE!</v>
      </c>
      <c r="G210" s="47" t="e">
        <f ca="1">VLOOKUP($C210,OFFSET(ResultsInput!$B$2,($B210-1)*gamesPerRound,0,gamesPerRound,6),6,FALSE)</f>
        <v>#VALUE!</v>
      </c>
      <c r="H210" s="54" t="str">
        <f t="shared" ca="1" si="11"/>
        <v/>
      </c>
    </row>
    <row r="211" spans="1:8" x14ac:dyDescent="0.3">
      <c r="A211" s="46">
        <v>209</v>
      </c>
      <c r="B211" s="26" t="str">
        <f t="shared" si="9"/>
        <v/>
      </c>
      <c r="C211" s="26">
        <f t="shared" si="10"/>
        <v>30</v>
      </c>
      <c r="D211" s="25" t="str">
        <f ca="1">IF($B211&gt;rounds,"",OFFSET(AllPairings!D$1,startRow-1+$A211,0))</f>
        <v/>
      </c>
      <c r="E211" s="25" t="str">
        <f ca="1">IF($B211&gt;rounds,"",OFFSET(AllPairings!E$1,startRow-1+$A211,0))</f>
        <v/>
      </c>
      <c r="F211" s="47" t="e">
        <f ca="1">VLOOKUP($C211,OFFSET(ResultsInput!$B$2,($B211-1)*gamesPerRound,0,gamesPerRound,6),5,FALSE)</f>
        <v>#VALUE!</v>
      </c>
      <c r="G211" s="47" t="e">
        <f ca="1">VLOOKUP($C211,OFFSET(ResultsInput!$B$2,($B211-1)*gamesPerRound,0,gamesPerRound,6),6,FALSE)</f>
        <v>#VALUE!</v>
      </c>
      <c r="H211" s="54" t="str">
        <f t="shared" ca="1" si="11"/>
        <v/>
      </c>
    </row>
    <row r="212" spans="1:8" x14ac:dyDescent="0.3">
      <c r="A212" s="46">
        <v>210</v>
      </c>
      <c r="B212" s="26" t="str">
        <f t="shared" si="9"/>
        <v/>
      </c>
      <c r="C212" s="26">
        <f t="shared" si="10"/>
        <v>1</v>
      </c>
      <c r="D212" s="25" t="str">
        <f ca="1">IF($B212&gt;rounds,"",OFFSET(AllPairings!D$1,startRow-1+$A212,0))</f>
        <v/>
      </c>
      <c r="E212" s="25" t="str">
        <f ca="1">IF($B212&gt;rounds,"",OFFSET(AllPairings!E$1,startRow-1+$A212,0))</f>
        <v/>
      </c>
      <c r="F212" s="47" t="e">
        <f ca="1">VLOOKUP($C212,OFFSET(ResultsInput!$B$2,($B212-1)*gamesPerRound,0,gamesPerRound,6),5,FALSE)</f>
        <v>#VALUE!</v>
      </c>
      <c r="G212" s="47" t="e">
        <f ca="1">VLOOKUP($C212,OFFSET(ResultsInput!$B$2,($B212-1)*gamesPerRound,0,gamesPerRound,6),6,FALSE)</f>
        <v>#VALUE!</v>
      </c>
      <c r="H212" s="54" t="str">
        <f t="shared" ca="1" si="11"/>
        <v/>
      </c>
    </row>
    <row r="213" spans="1:8" x14ac:dyDescent="0.3">
      <c r="A213" s="46">
        <v>211</v>
      </c>
      <c r="B213" s="26" t="str">
        <f t="shared" si="9"/>
        <v/>
      </c>
      <c r="C213" s="26">
        <f t="shared" si="10"/>
        <v>2</v>
      </c>
      <c r="D213" s="25" t="str">
        <f ca="1">IF($B213&gt;rounds,"",OFFSET(AllPairings!D$1,startRow-1+$A213,0))</f>
        <v/>
      </c>
      <c r="E213" s="25" t="str">
        <f ca="1">IF($B213&gt;rounds,"",OFFSET(AllPairings!E$1,startRow-1+$A213,0))</f>
        <v/>
      </c>
      <c r="F213" s="47" t="e">
        <f ca="1">VLOOKUP($C213,OFFSET(ResultsInput!$B$2,($B213-1)*gamesPerRound,0,gamesPerRound,6),5,FALSE)</f>
        <v>#VALUE!</v>
      </c>
      <c r="G213" s="47" t="e">
        <f ca="1">VLOOKUP($C213,OFFSET(ResultsInput!$B$2,($B213-1)*gamesPerRound,0,gamesPerRound,6),6,FALSE)</f>
        <v>#VALUE!</v>
      </c>
      <c r="H213" s="54" t="str">
        <f t="shared" ca="1" si="11"/>
        <v/>
      </c>
    </row>
    <row r="214" spans="1:8" x14ac:dyDescent="0.3">
      <c r="A214" s="46">
        <v>212</v>
      </c>
      <c r="B214" s="26" t="str">
        <f t="shared" si="9"/>
        <v/>
      </c>
      <c r="C214" s="26">
        <f t="shared" si="10"/>
        <v>3</v>
      </c>
      <c r="D214" s="25" t="str">
        <f ca="1">IF($B214&gt;rounds,"",OFFSET(AllPairings!D$1,startRow-1+$A214,0))</f>
        <v/>
      </c>
      <c r="E214" s="25" t="str">
        <f ca="1">IF($B214&gt;rounds,"",OFFSET(AllPairings!E$1,startRow-1+$A214,0))</f>
        <v/>
      </c>
      <c r="F214" s="47" t="e">
        <f ca="1">VLOOKUP($C214,OFFSET(ResultsInput!$B$2,($B214-1)*gamesPerRound,0,gamesPerRound,6),5,FALSE)</f>
        <v>#VALUE!</v>
      </c>
      <c r="G214" s="47" t="e">
        <f ca="1">VLOOKUP($C214,OFFSET(ResultsInput!$B$2,($B214-1)*gamesPerRound,0,gamesPerRound,6),6,FALSE)</f>
        <v>#VALUE!</v>
      </c>
      <c r="H214" s="54" t="str">
        <f t="shared" ca="1" si="11"/>
        <v/>
      </c>
    </row>
    <row r="215" spans="1:8" x14ac:dyDescent="0.3">
      <c r="A215" s="46">
        <v>213</v>
      </c>
      <c r="B215" s="26" t="str">
        <f t="shared" si="9"/>
        <v/>
      </c>
      <c r="C215" s="26">
        <f t="shared" si="10"/>
        <v>4</v>
      </c>
      <c r="D215" s="25" t="str">
        <f ca="1">IF($B215&gt;rounds,"",OFFSET(AllPairings!D$1,startRow-1+$A215,0))</f>
        <v/>
      </c>
      <c r="E215" s="25" t="str">
        <f ca="1">IF($B215&gt;rounds,"",OFFSET(AllPairings!E$1,startRow-1+$A215,0))</f>
        <v/>
      </c>
      <c r="F215" s="47" t="e">
        <f ca="1">VLOOKUP($C215,OFFSET(ResultsInput!$B$2,($B215-1)*gamesPerRound,0,gamesPerRound,6),5,FALSE)</f>
        <v>#VALUE!</v>
      </c>
      <c r="G215" s="47" t="e">
        <f ca="1">VLOOKUP($C215,OFFSET(ResultsInput!$B$2,($B215-1)*gamesPerRound,0,gamesPerRound,6),6,FALSE)</f>
        <v>#VALUE!</v>
      </c>
      <c r="H215" s="54" t="str">
        <f t="shared" ca="1" si="11"/>
        <v/>
      </c>
    </row>
    <row r="216" spans="1:8" x14ac:dyDescent="0.3">
      <c r="A216" s="46">
        <v>214</v>
      </c>
      <c r="B216" s="26" t="str">
        <f t="shared" si="9"/>
        <v/>
      </c>
      <c r="C216" s="26">
        <f t="shared" si="10"/>
        <v>5</v>
      </c>
      <c r="D216" s="25" t="str">
        <f ca="1">IF($B216&gt;rounds,"",OFFSET(AllPairings!D$1,startRow-1+$A216,0))</f>
        <v/>
      </c>
      <c r="E216" s="25" t="str">
        <f ca="1">IF($B216&gt;rounds,"",OFFSET(AllPairings!E$1,startRow-1+$A216,0))</f>
        <v/>
      </c>
      <c r="F216" s="47" t="e">
        <f ca="1">VLOOKUP($C216,OFFSET(ResultsInput!$B$2,($B216-1)*gamesPerRound,0,gamesPerRound,6),5,FALSE)</f>
        <v>#VALUE!</v>
      </c>
      <c r="G216" s="47" t="e">
        <f ca="1">VLOOKUP($C216,OFFSET(ResultsInput!$B$2,($B216-1)*gamesPerRound,0,gamesPerRound,6),6,FALSE)</f>
        <v>#VALUE!</v>
      </c>
      <c r="H216" s="54" t="str">
        <f t="shared" ca="1" si="11"/>
        <v/>
      </c>
    </row>
    <row r="217" spans="1:8" x14ac:dyDescent="0.3">
      <c r="A217" s="46">
        <v>215</v>
      </c>
      <c r="B217" s="26" t="str">
        <f t="shared" si="9"/>
        <v/>
      </c>
      <c r="C217" s="26">
        <f t="shared" si="10"/>
        <v>6</v>
      </c>
      <c r="D217" s="25" t="str">
        <f ca="1">IF($B217&gt;rounds,"",OFFSET(AllPairings!D$1,startRow-1+$A217,0))</f>
        <v/>
      </c>
      <c r="E217" s="25" t="str">
        <f ca="1">IF($B217&gt;rounds,"",OFFSET(AllPairings!E$1,startRow-1+$A217,0))</f>
        <v/>
      </c>
      <c r="F217" s="47" t="e">
        <f ca="1">VLOOKUP($C217,OFFSET(ResultsInput!$B$2,($B217-1)*gamesPerRound,0,gamesPerRound,6),5,FALSE)</f>
        <v>#VALUE!</v>
      </c>
      <c r="G217" s="47" t="e">
        <f ca="1">VLOOKUP($C217,OFFSET(ResultsInput!$B$2,($B217-1)*gamesPerRound,0,gamesPerRound,6),6,FALSE)</f>
        <v>#VALUE!</v>
      </c>
      <c r="H217" s="54" t="str">
        <f t="shared" ca="1" si="11"/>
        <v/>
      </c>
    </row>
    <row r="218" spans="1:8" x14ac:dyDescent="0.3">
      <c r="A218" s="46">
        <v>216</v>
      </c>
      <c r="B218" s="26" t="str">
        <f t="shared" si="9"/>
        <v/>
      </c>
      <c r="C218" s="26">
        <f t="shared" si="10"/>
        <v>7</v>
      </c>
      <c r="D218" s="25" t="str">
        <f ca="1">IF($B218&gt;rounds,"",OFFSET(AllPairings!D$1,startRow-1+$A218,0))</f>
        <v/>
      </c>
      <c r="E218" s="25" t="str">
        <f ca="1">IF($B218&gt;rounds,"",OFFSET(AllPairings!E$1,startRow-1+$A218,0))</f>
        <v/>
      </c>
      <c r="F218" s="47" t="e">
        <f ca="1">VLOOKUP($C218,OFFSET(ResultsInput!$B$2,($B218-1)*gamesPerRound,0,gamesPerRound,6),5,FALSE)</f>
        <v>#VALUE!</v>
      </c>
      <c r="G218" s="47" t="e">
        <f ca="1">VLOOKUP($C218,OFFSET(ResultsInput!$B$2,($B218-1)*gamesPerRound,0,gamesPerRound,6),6,FALSE)</f>
        <v>#VALUE!</v>
      </c>
      <c r="H218" s="54" t="str">
        <f t="shared" ca="1" si="11"/>
        <v/>
      </c>
    </row>
    <row r="219" spans="1:8" x14ac:dyDescent="0.3">
      <c r="A219" s="46">
        <v>217</v>
      </c>
      <c r="B219" s="26" t="str">
        <f t="shared" si="9"/>
        <v/>
      </c>
      <c r="C219" s="26">
        <f t="shared" si="10"/>
        <v>8</v>
      </c>
      <c r="D219" s="25" t="str">
        <f ca="1">IF($B219&gt;rounds,"",OFFSET(AllPairings!D$1,startRow-1+$A219,0))</f>
        <v/>
      </c>
      <c r="E219" s="25" t="str">
        <f ca="1">IF($B219&gt;rounds,"",OFFSET(AllPairings!E$1,startRow-1+$A219,0))</f>
        <v/>
      </c>
      <c r="F219" s="47" t="e">
        <f ca="1">VLOOKUP($C219,OFFSET(ResultsInput!$B$2,($B219-1)*gamesPerRound,0,gamesPerRound,6),5,FALSE)</f>
        <v>#VALUE!</v>
      </c>
      <c r="G219" s="47" t="e">
        <f ca="1">VLOOKUP($C219,OFFSET(ResultsInput!$B$2,($B219-1)*gamesPerRound,0,gamesPerRound,6),6,FALSE)</f>
        <v>#VALUE!</v>
      </c>
      <c r="H219" s="54" t="str">
        <f t="shared" ca="1" si="11"/>
        <v/>
      </c>
    </row>
    <row r="220" spans="1:8" x14ac:dyDescent="0.3">
      <c r="A220" s="46">
        <v>218</v>
      </c>
      <c r="B220" s="26" t="str">
        <f t="shared" si="9"/>
        <v/>
      </c>
      <c r="C220" s="26">
        <f t="shared" si="10"/>
        <v>9</v>
      </c>
      <c r="D220" s="25" t="str">
        <f ca="1">IF($B220&gt;rounds,"",OFFSET(AllPairings!D$1,startRow-1+$A220,0))</f>
        <v/>
      </c>
      <c r="E220" s="25" t="str">
        <f ca="1">IF($B220&gt;rounds,"",OFFSET(AllPairings!E$1,startRow-1+$A220,0))</f>
        <v/>
      </c>
      <c r="F220" s="47" t="e">
        <f ca="1">VLOOKUP($C220,OFFSET(ResultsInput!$B$2,($B220-1)*gamesPerRound,0,gamesPerRound,6),5,FALSE)</f>
        <v>#VALUE!</v>
      </c>
      <c r="G220" s="47" t="e">
        <f ca="1">VLOOKUP($C220,OFFSET(ResultsInput!$B$2,($B220-1)*gamesPerRound,0,gamesPerRound,6),6,FALSE)</f>
        <v>#VALUE!</v>
      </c>
      <c r="H220" s="54" t="str">
        <f t="shared" ca="1" si="11"/>
        <v/>
      </c>
    </row>
    <row r="221" spans="1:8" x14ac:dyDescent="0.3">
      <c r="A221" s="46">
        <v>219</v>
      </c>
      <c r="B221" s="26" t="str">
        <f t="shared" si="9"/>
        <v/>
      </c>
      <c r="C221" s="26">
        <f t="shared" si="10"/>
        <v>10</v>
      </c>
      <c r="D221" s="25" t="str">
        <f ca="1">IF($B221&gt;rounds,"",OFFSET(AllPairings!D$1,startRow-1+$A221,0))</f>
        <v/>
      </c>
      <c r="E221" s="25" t="str">
        <f ca="1">IF($B221&gt;rounds,"",OFFSET(AllPairings!E$1,startRow-1+$A221,0))</f>
        <v/>
      </c>
      <c r="F221" s="47" t="e">
        <f ca="1">VLOOKUP($C221,OFFSET(ResultsInput!$B$2,($B221-1)*gamesPerRound,0,gamesPerRound,6),5,FALSE)</f>
        <v>#VALUE!</v>
      </c>
      <c r="G221" s="47" t="e">
        <f ca="1">VLOOKUP($C221,OFFSET(ResultsInput!$B$2,($B221-1)*gamesPerRound,0,gamesPerRound,6),6,FALSE)</f>
        <v>#VALUE!</v>
      </c>
      <c r="H221" s="54" t="str">
        <f t="shared" ca="1" si="11"/>
        <v/>
      </c>
    </row>
    <row r="222" spans="1:8" x14ac:dyDescent="0.3">
      <c r="A222" s="46">
        <v>220</v>
      </c>
      <c r="B222" s="26" t="str">
        <f t="shared" si="9"/>
        <v/>
      </c>
      <c r="C222" s="26">
        <f t="shared" si="10"/>
        <v>11</v>
      </c>
      <c r="D222" s="25" t="str">
        <f ca="1">IF($B222&gt;rounds,"",OFFSET(AllPairings!D$1,startRow-1+$A222,0))</f>
        <v/>
      </c>
      <c r="E222" s="25" t="str">
        <f ca="1">IF($B222&gt;rounds,"",OFFSET(AllPairings!E$1,startRow-1+$A222,0))</f>
        <v/>
      </c>
      <c r="F222" s="47" t="e">
        <f ca="1">VLOOKUP($C222,OFFSET(ResultsInput!$B$2,($B222-1)*gamesPerRound,0,gamesPerRound,6),5,FALSE)</f>
        <v>#VALUE!</v>
      </c>
      <c r="G222" s="47" t="e">
        <f ca="1">VLOOKUP($C222,OFFSET(ResultsInput!$B$2,($B222-1)*gamesPerRound,0,gamesPerRound,6),6,FALSE)</f>
        <v>#VALUE!</v>
      </c>
      <c r="H222" s="54" t="str">
        <f t="shared" ca="1" si="11"/>
        <v/>
      </c>
    </row>
    <row r="223" spans="1:8" x14ac:dyDescent="0.3">
      <c r="A223" s="46">
        <v>221</v>
      </c>
      <c r="B223" s="26" t="str">
        <f t="shared" si="9"/>
        <v/>
      </c>
      <c r="C223" s="26">
        <f t="shared" si="10"/>
        <v>12</v>
      </c>
      <c r="D223" s="25" t="str">
        <f ca="1">IF($B223&gt;rounds,"",OFFSET(AllPairings!D$1,startRow-1+$A223,0))</f>
        <v/>
      </c>
      <c r="E223" s="25" t="str">
        <f ca="1">IF($B223&gt;rounds,"",OFFSET(AllPairings!E$1,startRow-1+$A223,0))</f>
        <v/>
      </c>
      <c r="F223" s="47" t="e">
        <f ca="1">VLOOKUP($C223,OFFSET(ResultsInput!$B$2,($B223-1)*gamesPerRound,0,gamesPerRound,6),5,FALSE)</f>
        <v>#VALUE!</v>
      </c>
      <c r="G223" s="47" t="e">
        <f ca="1">VLOOKUP($C223,OFFSET(ResultsInput!$B$2,($B223-1)*gamesPerRound,0,gamesPerRound,6),6,FALSE)</f>
        <v>#VALUE!</v>
      </c>
      <c r="H223" s="54" t="str">
        <f t="shared" ca="1" si="11"/>
        <v/>
      </c>
    </row>
    <row r="224" spans="1:8" x14ac:dyDescent="0.3">
      <c r="A224" s="46">
        <v>222</v>
      </c>
      <c r="B224" s="26" t="str">
        <f t="shared" si="9"/>
        <v/>
      </c>
      <c r="C224" s="26">
        <f t="shared" si="10"/>
        <v>13</v>
      </c>
      <c r="D224" s="25" t="str">
        <f ca="1">IF($B224&gt;rounds,"",OFFSET(AllPairings!D$1,startRow-1+$A224,0))</f>
        <v/>
      </c>
      <c r="E224" s="25" t="str">
        <f ca="1">IF($B224&gt;rounds,"",OFFSET(AllPairings!E$1,startRow-1+$A224,0))</f>
        <v/>
      </c>
      <c r="F224" s="47" t="e">
        <f ca="1">VLOOKUP($C224,OFFSET(ResultsInput!$B$2,($B224-1)*gamesPerRound,0,gamesPerRound,6),5,FALSE)</f>
        <v>#VALUE!</v>
      </c>
      <c r="G224" s="47" t="e">
        <f ca="1">VLOOKUP($C224,OFFSET(ResultsInput!$B$2,($B224-1)*gamesPerRound,0,gamesPerRound,6),6,FALSE)</f>
        <v>#VALUE!</v>
      </c>
      <c r="H224" s="54" t="str">
        <f t="shared" ca="1" si="11"/>
        <v/>
      </c>
    </row>
    <row r="225" spans="1:8" x14ac:dyDescent="0.3">
      <c r="A225" s="46">
        <v>223</v>
      </c>
      <c r="B225" s="26" t="str">
        <f t="shared" si="9"/>
        <v/>
      </c>
      <c r="C225" s="26">
        <f t="shared" si="10"/>
        <v>14</v>
      </c>
      <c r="D225" s="25" t="str">
        <f ca="1">IF($B225&gt;rounds,"",OFFSET(AllPairings!D$1,startRow-1+$A225,0))</f>
        <v/>
      </c>
      <c r="E225" s="25" t="str">
        <f ca="1">IF($B225&gt;rounds,"",OFFSET(AllPairings!E$1,startRow-1+$A225,0))</f>
        <v/>
      </c>
      <c r="F225" s="47" t="e">
        <f ca="1">VLOOKUP($C225,OFFSET(ResultsInput!$B$2,($B225-1)*gamesPerRound,0,gamesPerRound,6),5,FALSE)</f>
        <v>#VALUE!</v>
      </c>
      <c r="G225" s="47" t="e">
        <f ca="1">VLOOKUP($C225,OFFSET(ResultsInput!$B$2,($B225-1)*gamesPerRound,0,gamesPerRound,6),6,FALSE)</f>
        <v>#VALUE!</v>
      </c>
      <c r="H225" s="54" t="str">
        <f t="shared" ca="1" si="11"/>
        <v/>
      </c>
    </row>
    <row r="226" spans="1:8" x14ac:dyDescent="0.3">
      <c r="A226" s="46">
        <v>224</v>
      </c>
      <c r="B226" s="26" t="str">
        <f t="shared" si="9"/>
        <v/>
      </c>
      <c r="C226" s="26">
        <f t="shared" si="10"/>
        <v>15</v>
      </c>
      <c r="D226" s="25" t="str">
        <f ca="1">IF($B226&gt;rounds,"",OFFSET(AllPairings!D$1,startRow-1+$A226,0))</f>
        <v/>
      </c>
      <c r="E226" s="25" t="str">
        <f ca="1">IF($B226&gt;rounds,"",OFFSET(AllPairings!E$1,startRow-1+$A226,0))</f>
        <v/>
      </c>
      <c r="F226" s="47" t="e">
        <f ca="1">VLOOKUP($C226,OFFSET(ResultsInput!$B$2,($B226-1)*gamesPerRound,0,gamesPerRound,6),5,FALSE)</f>
        <v>#VALUE!</v>
      </c>
      <c r="G226" s="47" t="e">
        <f ca="1">VLOOKUP($C226,OFFSET(ResultsInput!$B$2,($B226-1)*gamesPerRound,0,gamesPerRound,6),6,FALSE)</f>
        <v>#VALUE!</v>
      </c>
      <c r="H226" s="54" t="str">
        <f t="shared" ca="1" si="11"/>
        <v/>
      </c>
    </row>
    <row r="227" spans="1:8" x14ac:dyDescent="0.3">
      <c r="A227" s="46">
        <v>225</v>
      </c>
      <c r="B227" s="26" t="str">
        <f t="shared" si="9"/>
        <v/>
      </c>
      <c r="C227" s="26">
        <f t="shared" si="10"/>
        <v>16</v>
      </c>
      <c r="D227" s="25" t="str">
        <f ca="1">IF($B227&gt;rounds,"",OFFSET(AllPairings!D$1,startRow-1+$A227,0))</f>
        <v/>
      </c>
      <c r="E227" s="25" t="str">
        <f ca="1">IF($B227&gt;rounds,"",OFFSET(AllPairings!E$1,startRow-1+$A227,0))</f>
        <v/>
      </c>
      <c r="F227" s="47" t="e">
        <f ca="1">VLOOKUP($C227,OFFSET(ResultsInput!$B$2,($B227-1)*gamesPerRound,0,gamesPerRound,6),5,FALSE)</f>
        <v>#VALUE!</v>
      </c>
      <c r="G227" s="47" t="e">
        <f ca="1">VLOOKUP($C227,OFFSET(ResultsInput!$B$2,($B227-1)*gamesPerRound,0,gamesPerRound,6),6,FALSE)</f>
        <v>#VALUE!</v>
      </c>
      <c r="H227" s="54" t="str">
        <f t="shared" ca="1" si="11"/>
        <v/>
      </c>
    </row>
    <row r="228" spans="1:8" x14ac:dyDescent="0.3">
      <c r="A228" s="46">
        <v>226</v>
      </c>
      <c r="B228" s="26" t="str">
        <f t="shared" si="9"/>
        <v/>
      </c>
      <c r="C228" s="26">
        <f t="shared" si="10"/>
        <v>17</v>
      </c>
      <c r="D228" s="25" t="str">
        <f ca="1">IF($B228&gt;rounds,"",OFFSET(AllPairings!D$1,startRow-1+$A228,0))</f>
        <v/>
      </c>
      <c r="E228" s="25" t="str">
        <f ca="1">IF($B228&gt;rounds,"",OFFSET(AllPairings!E$1,startRow-1+$A228,0))</f>
        <v/>
      </c>
      <c r="F228" s="47" t="e">
        <f ca="1">VLOOKUP($C228,OFFSET(ResultsInput!$B$2,($B228-1)*gamesPerRound,0,gamesPerRound,6),5,FALSE)</f>
        <v>#VALUE!</v>
      </c>
      <c r="G228" s="47" t="e">
        <f ca="1">VLOOKUP($C228,OFFSET(ResultsInput!$B$2,($B228-1)*gamesPerRound,0,gamesPerRound,6),6,FALSE)</f>
        <v>#VALUE!</v>
      </c>
      <c r="H228" s="54" t="str">
        <f t="shared" ca="1" si="11"/>
        <v/>
      </c>
    </row>
    <row r="229" spans="1:8" x14ac:dyDescent="0.3">
      <c r="A229" s="46">
        <v>227</v>
      </c>
      <c r="B229" s="26" t="str">
        <f t="shared" si="9"/>
        <v/>
      </c>
      <c r="C229" s="26">
        <f t="shared" si="10"/>
        <v>18</v>
      </c>
      <c r="D229" s="25" t="str">
        <f ca="1">IF($B229&gt;rounds,"",OFFSET(AllPairings!D$1,startRow-1+$A229,0))</f>
        <v/>
      </c>
      <c r="E229" s="25" t="str">
        <f ca="1">IF($B229&gt;rounds,"",OFFSET(AllPairings!E$1,startRow-1+$A229,0))</f>
        <v/>
      </c>
      <c r="F229" s="47" t="e">
        <f ca="1">VLOOKUP($C229,OFFSET(ResultsInput!$B$2,($B229-1)*gamesPerRound,0,gamesPerRound,6),5,FALSE)</f>
        <v>#VALUE!</v>
      </c>
      <c r="G229" s="47" t="e">
        <f ca="1">VLOOKUP($C229,OFFSET(ResultsInput!$B$2,($B229-1)*gamesPerRound,0,gamesPerRound,6),6,FALSE)</f>
        <v>#VALUE!</v>
      </c>
      <c r="H229" s="54" t="str">
        <f t="shared" ca="1" si="11"/>
        <v/>
      </c>
    </row>
    <row r="230" spans="1:8" x14ac:dyDescent="0.3">
      <c r="A230" s="46">
        <v>228</v>
      </c>
      <c r="B230" s="26" t="str">
        <f t="shared" si="9"/>
        <v/>
      </c>
      <c r="C230" s="26">
        <f t="shared" si="10"/>
        <v>19</v>
      </c>
      <c r="D230" s="25" t="str">
        <f ca="1">IF($B230&gt;rounds,"",OFFSET(AllPairings!D$1,startRow-1+$A230,0))</f>
        <v/>
      </c>
      <c r="E230" s="25" t="str">
        <f ca="1">IF($B230&gt;rounds,"",OFFSET(AllPairings!E$1,startRow-1+$A230,0))</f>
        <v/>
      </c>
      <c r="F230" s="47" t="e">
        <f ca="1">VLOOKUP($C230,OFFSET(ResultsInput!$B$2,($B230-1)*gamesPerRound,0,gamesPerRound,6),5,FALSE)</f>
        <v>#VALUE!</v>
      </c>
      <c r="G230" s="47" t="e">
        <f ca="1">VLOOKUP($C230,OFFSET(ResultsInput!$B$2,($B230-1)*gamesPerRound,0,gamesPerRound,6),6,FALSE)</f>
        <v>#VALUE!</v>
      </c>
      <c r="H230" s="54" t="str">
        <f t="shared" ca="1" si="11"/>
        <v/>
      </c>
    </row>
    <row r="231" spans="1:8" x14ac:dyDescent="0.3">
      <c r="A231" s="46">
        <v>229</v>
      </c>
      <c r="B231" s="26" t="str">
        <f t="shared" si="9"/>
        <v/>
      </c>
      <c r="C231" s="26">
        <f t="shared" si="10"/>
        <v>20</v>
      </c>
      <c r="D231" s="25" t="str">
        <f ca="1">IF($B231&gt;rounds,"",OFFSET(AllPairings!D$1,startRow-1+$A231,0))</f>
        <v/>
      </c>
      <c r="E231" s="25" t="str">
        <f ca="1">IF($B231&gt;rounds,"",OFFSET(AllPairings!E$1,startRow-1+$A231,0))</f>
        <v/>
      </c>
      <c r="F231" s="47" t="e">
        <f ca="1">VLOOKUP($C231,OFFSET(ResultsInput!$B$2,($B231-1)*gamesPerRound,0,gamesPerRound,6),5,FALSE)</f>
        <v>#VALUE!</v>
      </c>
      <c r="G231" s="47" t="e">
        <f ca="1">VLOOKUP($C231,OFFSET(ResultsInput!$B$2,($B231-1)*gamesPerRound,0,gamesPerRound,6),6,FALSE)</f>
        <v>#VALUE!</v>
      </c>
      <c r="H231" s="54" t="str">
        <f t="shared" ca="1" si="11"/>
        <v/>
      </c>
    </row>
    <row r="232" spans="1:8" x14ac:dyDescent="0.3">
      <c r="A232" s="46">
        <v>230</v>
      </c>
      <c r="B232" s="26" t="str">
        <f t="shared" si="9"/>
        <v/>
      </c>
      <c r="C232" s="26">
        <f t="shared" si="10"/>
        <v>21</v>
      </c>
      <c r="D232" s="25" t="str">
        <f ca="1">IF($B232&gt;rounds,"",OFFSET(AllPairings!D$1,startRow-1+$A232,0))</f>
        <v/>
      </c>
      <c r="E232" s="25" t="str">
        <f ca="1">IF($B232&gt;rounds,"",OFFSET(AllPairings!E$1,startRow-1+$A232,0))</f>
        <v/>
      </c>
      <c r="F232" s="47" t="e">
        <f ca="1">VLOOKUP($C232,OFFSET(ResultsInput!$B$2,($B232-1)*gamesPerRound,0,gamesPerRound,6),5,FALSE)</f>
        <v>#VALUE!</v>
      </c>
      <c r="G232" s="47" t="e">
        <f ca="1">VLOOKUP($C232,OFFSET(ResultsInput!$B$2,($B232-1)*gamesPerRound,0,gamesPerRound,6),6,FALSE)</f>
        <v>#VALUE!</v>
      </c>
      <c r="H232" s="54" t="str">
        <f t="shared" ca="1" si="11"/>
        <v/>
      </c>
    </row>
    <row r="233" spans="1:8" x14ac:dyDescent="0.3">
      <c r="A233" s="46">
        <v>231</v>
      </c>
      <c r="B233" s="26" t="str">
        <f t="shared" si="9"/>
        <v/>
      </c>
      <c r="C233" s="26">
        <f t="shared" si="10"/>
        <v>22</v>
      </c>
      <c r="D233" s="25" t="str">
        <f ca="1">IF($B233&gt;rounds,"",OFFSET(AllPairings!D$1,startRow-1+$A233,0))</f>
        <v/>
      </c>
      <c r="E233" s="25" t="str">
        <f ca="1">IF($B233&gt;rounds,"",OFFSET(AllPairings!E$1,startRow-1+$A233,0))</f>
        <v/>
      </c>
      <c r="F233" s="47" t="e">
        <f ca="1">VLOOKUP($C233,OFFSET(ResultsInput!$B$2,($B233-1)*gamesPerRound,0,gamesPerRound,6),5,FALSE)</f>
        <v>#VALUE!</v>
      </c>
      <c r="G233" s="47" t="e">
        <f ca="1">VLOOKUP($C233,OFFSET(ResultsInput!$B$2,($B233-1)*gamesPerRound,0,gamesPerRound,6),6,FALSE)</f>
        <v>#VALUE!</v>
      </c>
      <c r="H233" s="54" t="str">
        <f t="shared" ca="1" si="11"/>
        <v/>
      </c>
    </row>
    <row r="234" spans="1:8" x14ac:dyDescent="0.3">
      <c r="A234" s="46">
        <v>232</v>
      </c>
      <c r="B234" s="26" t="str">
        <f t="shared" si="9"/>
        <v/>
      </c>
      <c r="C234" s="26">
        <f t="shared" si="10"/>
        <v>23</v>
      </c>
      <c r="D234" s="25" t="str">
        <f ca="1">IF($B234&gt;rounds,"",OFFSET(AllPairings!D$1,startRow-1+$A234,0))</f>
        <v/>
      </c>
      <c r="E234" s="25" t="str">
        <f ca="1">IF($B234&gt;rounds,"",OFFSET(AllPairings!E$1,startRow-1+$A234,0))</f>
        <v/>
      </c>
      <c r="F234" s="47" t="e">
        <f ca="1">VLOOKUP($C234,OFFSET(ResultsInput!$B$2,($B234-1)*gamesPerRound,0,gamesPerRound,6),5,FALSE)</f>
        <v>#VALUE!</v>
      </c>
      <c r="G234" s="47" t="e">
        <f ca="1">VLOOKUP($C234,OFFSET(ResultsInput!$B$2,($B234-1)*gamesPerRound,0,gamesPerRound,6),6,FALSE)</f>
        <v>#VALUE!</v>
      </c>
      <c r="H234" s="54" t="str">
        <f t="shared" ca="1" si="11"/>
        <v/>
      </c>
    </row>
    <row r="235" spans="1:8" x14ac:dyDescent="0.3">
      <c r="A235" s="46">
        <v>233</v>
      </c>
      <c r="B235" s="26" t="str">
        <f t="shared" si="9"/>
        <v/>
      </c>
      <c r="C235" s="26">
        <f t="shared" si="10"/>
        <v>24</v>
      </c>
      <c r="D235" s="25" t="str">
        <f ca="1">IF($B235&gt;rounds,"",OFFSET(AllPairings!D$1,startRow-1+$A235,0))</f>
        <v/>
      </c>
      <c r="E235" s="25" t="str">
        <f ca="1">IF($B235&gt;rounds,"",OFFSET(AllPairings!E$1,startRow-1+$A235,0))</f>
        <v/>
      </c>
      <c r="F235" s="47" t="e">
        <f ca="1">VLOOKUP($C235,OFFSET(ResultsInput!$B$2,($B235-1)*gamesPerRound,0,gamesPerRound,6),5,FALSE)</f>
        <v>#VALUE!</v>
      </c>
      <c r="G235" s="47" t="e">
        <f ca="1">VLOOKUP($C235,OFFSET(ResultsInput!$B$2,($B235-1)*gamesPerRound,0,gamesPerRound,6),6,FALSE)</f>
        <v>#VALUE!</v>
      </c>
      <c r="H235" s="54" t="str">
        <f t="shared" ca="1" si="11"/>
        <v/>
      </c>
    </row>
    <row r="236" spans="1:8" x14ac:dyDescent="0.3">
      <c r="A236" s="46">
        <v>234</v>
      </c>
      <c r="B236" s="26" t="str">
        <f t="shared" si="9"/>
        <v/>
      </c>
      <c r="C236" s="26">
        <f t="shared" si="10"/>
        <v>25</v>
      </c>
      <c r="D236" s="25" t="str">
        <f ca="1">IF($B236&gt;rounds,"",OFFSET(AllPairings!D$1,startRow-1+$A236,0))</f>
        <v/>
      </c>
      <c r="E236" s="25" t="str">
        <f ca="1">IF($B236&gt;rounds,"",OFFSET(AllPairings!E$1,startRow-1+$A236,0))</f>
        <v/>
      </c>
      <c r="F236" s="47" t="e">
        <f ca="1">VLOOKUP($C236,OFFSET(ResultsInput!$B$2,($B236-1)*gamesPerRound,0,gamesPerRound,6),5,FALSE)</f>
        <v>#VALUE!</v>
      </c>
      <c r="G236" s="47" t="e">
        <f ca="1">VLOOKUP($C236,OFFSET(ResultsInput!$B$2,($B236-1)*gamesPerRound,0,gamesPerRound,6),6,FALSE)</f>
        <v>#VALUE!</v>
      </c>
      <c r="H236" s="54" t="str">
        <f t="shared" ca="1" si="11"/>
        <v/>
      </c>
    </row>
    <row r="237" spans="1:8" x14ac:dyDescent="0.3">
      <c r="A237" s="46">
        <v>235</v>
      </c>
      <c r="B237" s="26" t="str">
        <f t="shared" si="9"/>
        <v/>
      </c>
      <c r="C237" s="26">
        <f t="shared" si="10"/>
        <v>26</v>
      </c>
      <c r="D237" s="25" t="str">
        <f ca="1">IF($B237&gt;rounds,"",OFFSET(AllPairings!D$1,startRow-1+$A237,0))</f>
        <v/>
      </c>
      <c r="E237" s="25" t="str">
        <f ca="1">IF($B237&gt;rounds,"",OFFSET(AllPairings!E$1,startRow-1+$A237,0))</f>
        <v/>
      </c>
      <c r="F237" s="47" t="e">
        <f ca="1">VLOOKUP($C237,OFFSET(ResultsInput!$B$2,($B237-1)*gamesPerRound,0,gamesPerRound,6),5,FALSE)</f>
        <v>#VALUE!</v>
      </c>
      <c r="G237" s="47" t="e">
        <f ca="1">VLOOKUP($C237,OFFSET(ResultsInput!$B$2,($B237-1)*gamesPerRound,0,gamesPerRound,6),6,FALSE)</f>
        <v>#VALUE!</v>
      </c>
      <c r="H237" s="54" t="str">
        <f t="shared" ca="1" si="11"/>
        <v/>
      </c>
    </row>
    <row r="238" spans="1:8" x14ac:dyDescent="0.3">
      <c r="A238" s="46">
        <v>236</v>
      </c>
      <c r="B238" s="26" t="str">
        <f t="shared" si="9"/>
        <v/>
      </c>
      <c r="C238" s="26">
        <f t="shared" si="10"/>
        <v>27</v>
      </c>
      <c r="D238" s="25" t="str">
        <f ca="1">IF($B238&gt;rounds,"",OFFSET(AllPairings!D$1,startRow-1+$A238,0))</f>
        <v/>
      </c>
      <c r="E238" s="25" t="str">
        <f ca="1">IF($B238&gt;rounds,"",OFFSET(AllPairings!E$1,startRow-1+$A238,0))</f>
        <v/>
      </c>
      <c r="F238" s="47" t="e">
        <f ca="1">VLOOKUP($C238,OFFSET(ResultsInput!$B$2,($B238-1)*gamesPerRound,0,gamesPerRound,6),5,FALSE)</f>
        <v>#VALUE!</v>
      </c>
      <c r="G238" s="47" t="e">
        <f ca="1">VLOOKUP($C238,OFFSET(ResultsInput!$B$2,($B238-1)*gamesPerRound,0,gamesPerRound,6),6,FALSE)</f>
        <v>#VALUE!</v>
      </c>
      <c r="H238" s="54" t="str">
        <f t="shared" ca="1" si="11"/>
        <v/>
      </c>
    </row>
    <row r="239" spans="1:8" x14ac:dyDescent="0.3">
      <c r="A239" s="46">
        <v>237</v>
      </c>
      <c r="B239" s="26" t="str">
        <f t="shared" si="9"/>
        <v/>
      </c>
      <c r="C239" s="26">
        <f t="shared" si="10"/>
        <v>28</v>
      </c>
      <c r="D239" s="25" t="str">
        <f ca="1">IF($B239&gt;rounds,"",OFFSET(AllPairings!D$1,startRow-1+$A239,0))</f>
        <v/>
      </c>
      <c r="E239" s="25" t="str">
        <f ca="1">IF($B239&gt;rounds,"",OFFSET(AllPairings!E$1,startRow-1+$A239,0))</f>
        <v/>
      </c>
      <c r="F239" s="47" t="e">
        <f ca="1">VLOOKUP($C239,OFFSET(ResultsInput!$B$2,($B239-1)*gamesPerRound,0,gamesPerRound,6),5,FALSE)</f>
        <v>#VALUE!</v>
      </c>
      <c r="G239" s="47" t="e">
        <f ca="1">VLOOKUP($C239,OFFSET(ResultsInput!$B$2,($B239-1)*gamesPerRound,0,gamesPerRound,6),6,FALSE)</f>
        <v>#VALUE!</v>
      </c>
      <c r="H239" s="54" t="str">
        <f t="shared" ca="1" si="11"/>
        <v/>
      </c>
    </row>
    <row r="240" spans="1:8" x14ac:dyDescent="0.3">
      <c r="A240" s="46">
        <v>238</v>
      </c>
      <c r="B240" s="26" t="str">
        <f t="shared" si="9"/>
        <v/>
      </c>
      <c r="C240" s="26">
        <f t="shared" si="10"/>
        <v>29</v>
      </c>
      <c r="D240" s="25" t="str">
        <f ca="1">IF($B240&gt;rounds,"",OFFSET(AllPairings!D$1,startRow-1+$A240,0))</f>
        <v/>
      </c>
      <c r="E240" s="25" t="str">
        <f ca="1">IF($B240&gt;rounds,"",OFFSET(AllPairings!E$1,startRow-1+$A240,0))</f>
        <v/>
      </c>
      <c r="F240" s="47" t="e">
        <f ca="1">VLOOKUP($C240,OFFSET(ResultsInput!$B$2,($B240-1)*gamesPerRound,0,gamesPerRound,6),5,FALSE)</f>
        <v>#VALUE!</v>
      </c>
      <c r="G240" s="47" t="e">
        <f ca="1">VLOOKUP($C240,OFFSET(ResultsInput!$B$2,($B240-1)*gamesPerRound,0,gamesPerRound,6),6,FALSE)</f>
        <v>#VALUE!</v>
      </c>
      <c r="H240" s="54" t="str">
        <f t="shared" ca="1" si="11"/>
        <v/>
      </c>
    </row>
    <row r="241" spans="1:8" x14ac:dyDescent="0.3">
      <c r="A241" s="46">
        <v>239</v>
      </c>
      <c r="B241" s="26" t="str">
        <f t="shared" si="9"/>
        <v/>
      </c>
      <c r="C241" s="26">
        <f t="shared" si="10"/>
        <v>30</v>
      </c>
      <c r="D241" s="25" t="str">
        <f ca="1">IF($B241&gt;rounds,"",OFFSET(AllPairings!D$1,startRow-1+$A241,0))</f>
        <v/>
      </c>
      <c r="E241" s="25" t="str">
        <f ca="1">IF($B241&gt;rounds,"",OFFSET(AllPairings!E$1,startRow-1+$A241,0))</f>
        <v/>
      </c>
      <c r="F241" s="47" t="e">
        <f ca="1">VLOOKUP($C241,OFFSET(ResultsInput!$B$2,($B241-1)*gamesPerRound,0,gamesPerRound,6),5,FALSE)</f>
        <v>#VALUE!</v>
      </c>
      <c r="G241" s="47" t="e">
        <f ca="1">VLOOKUP($C241,OFFSET(ResultsInput!$B$2,($B241-1)*gamesPerRound,0,gamesPerRound,6),6,FALSE)</f>
        <v>#VALUE!</v>
      </c>
      <c r="H241" s="54" t="str">
        <f t="shared" ca="1" si="11"/>
        <v/>
      </c>
    </row>
    <row r="242" spans="1:8" x14ac:dyDescent="0.3">
      <c r="A242" s="46">
        <v>240</v>
      </c>
      <c r="B242" s="26" t="str">
        <f t="shared" si="9"/>
        <v/>
      </c>
      <c r="C242" s="26">
        <f t="shared" si="10"/>
        <v>1</v>
      </c>
      <c r="D242" s="25" t="str">
        <f ca="1">IF($B242&gt;rounds,"",OFFSET(AllPairings!D$1,startRow-1+$A242,0))</f>
        <v/>
      </c>
      <c r="E242" s="25" t="str">
        <f ca="1">IF($B242&gt;rounds,"",OFFSET(AllPairings!E$1,startRow-1+$A242,0))</f>
        <v/>
      </c>
      <c r="F242" s="47" t="e">
        <f ca="1">VLOOKUP($C242,OFFSET(ResultsInput!$B$2,($B242-1)*gamesPerRound,0,gamesPerRound,6),5,FALSE)</f>
        <v>#VALUE!</v>
      </c>
      <c r="G242" s="47" t="e">
        <f ca="1">VLOOKUP($C242,OFFSET(ResultsInput!$B$2,($B242-1)*gamesPerRound,0,gamesPerRound,6),6,FALSE)</f>
        <v>#VALUE!</v>
      </c>
      <c r="H242" s="54" t="str">
        <f t="shared" ca="1" si="11"/>
        <v/>
      </c>
    </row>
    <row r="243" spans="1:8" x14ac:dyDescent="0.3">
      <c r="A243" s="46">
        <v>241</v>
      </c>
      <c r="B243" s="26" t="str">
        <f t="shared" si="9"/>
        <v/>
      </c>
      <c r="C243" s="26">
        <f t="shared" si="10"/>
        <v>2</v>
      </c>
      <c r="D243" s="25" t="str">
        <f ca="1">IF($B243&gt;rounds,"",OFFSET(AllPairings!D$1,startRow-1+$A243,0))</f>
        <v/>
      </c>
      <c r="E243" s="25" t="str">
        <f ca="1">IF($B243&gt;rounds,"",OFFSET(AllPairings!E$1,startRow-1+$A243,0))</f>
        <v/>
      </c>
      <c r="F243" s="47" t="e">
        <f ca="1">VLOOKUP($C243,OFFSET(ResultsInput!$B$2,($B243-1)*gamesPerRound,0,gamesPerRound,6),5,FALSE)</f>
        <v>#VALUE!</v>
      </c>
      <c r="G243" s="47" t="e">
        <f ca="1">VLOOKUP($C243,OFFSET(ResultsInput!$B$2,($B243-1)*gamesPerRound,0,gamesPerRound,6),6,FALSE)</f>
        <v>#VALUE!</v>
      </c>
      <c r="H243" s="54" t="str">
        <f t="shared" ca="1" si="11"/>
        <v/>
      </c>
    </row>
    <row r="244" spans="1:8" x14ac:dyDescent="0.3">
      <c r="A244" s="46">
        <v>242</v>
      </c>
      <c r="B244" s="26" t="str">
        <f t="shared" si="9"/>
        <v/>
      </c>
      <c r="C244" s="26">
        <f t="shared" si="10"/>
        <v>3</v>
      </c>
      <c r="D244" s="25" t="str">
        <f ca="1">IF($B244&gt;rounds,"",OFFSET(AllPairings!D$1,startRow-1+$A244,0))</f>
        <v/>
      </c>
      <c r="E244" s="25" t="str">
        <f ca="1">IF($B244&gt;rounds,"",OFFSET(AllPairings!E$1,startRow-1+$A244,0))</f>
        <v/>
      </c>
      <c r="F244" s="47" t="e">
        <f ca="1">VLOOKUP($C244,OFFSET(ResultsInput!$B$2,($B244-1)*gamesPerRound,0,gamesPerRound,6),5,FALSE)</f>
        <v>#VALUE!</v>
      </c>
      <c r="G244" s="47" t="e">
        <f ca="1">VLOOKUP($C244,OFFSET(ResultsInput!$B$2,($B244-1)*gamesPerRound,0,gamesPerRound,6),6,FALSE)</f>
        <v>#VALUE!</v>
      </c>
      <c r="H244" s="54" t="str">
        <f t="shared" ca="1" si="11"/>
        <v/>
      </c>
    </row>
    <row r="245" spans="1:8" x14ac:dyDescent="0.3">
      <c r="A245" s="46">
        <v>243</v>
      </c>
      <c r="B245" s="26" t="str">
        <f t="shared" si="9"/>
        <v/>
      </c>
      <c r="C245" s="26">
        <f t="shared" si="10"/>
        <v>4</v>
      </c>
      <c r="D245" s="25" t="str">
        <f ca="1">IF($B245&gt;rounds,"",OFFSET(AllPairings!D$1,startRow-1+$A245,0))</f>
        <v/>
      </c>
      <c r="E245" s="25" t="str">
        <f ca="1">IF($B245&gt;rounds,"",OFFSET(AllPairings!E$1,startRow-1+$A245,0))</f>
        <v/>
      </c>
      <c r="F245" s="47" t="e">
        <f ca="1">VLOOKUP($C245,OFFSET(ResultsInput!$B$2,($B245-1)*gamesPerRound,0,gamesPerRound,6),5,FALSE)</f>
        <v>#VALUE!</v>
      </c>
      <c r="G245" s="47" t="e">
        <f ca="1">VLOOKUP($C245,OFFSET(ResultsInput!$B$2,($B245-1)*gamesPerRound,0,gamesPerRound,6),6,FALSE)</f>
        <v>#VALUE!</v>
      </c>
      <c r="H245" s="54" t="str">
        <f t="shared" ca="1" si="11"/>
        <v/>
      </c>
    </row>
    <row r="246" spans="1:8" x14ac:dyDescent="0.3">
      <c r="A246" s="46">
        <v>244</v>
      </c>
      <c r="B246" s="26" t="str">
        <f t="shared" si="9"/>
        <v/>
      </c>
      <c r="C246" s="26">
        <f t="shared" si="10"/>
        <v>5</v>
      </c>
      <c r="D246" s="25" t="str">
        <f ca="1">IF($B246&gt;rounds,"",OFFSET(AllPairings!D$1,startRow-1+$A246,0))</f>
        <v/>
      </c>
      <c r="E246" s="25" t="str">
        <f ca="1">IF($B246&gt;rounds,"",OFFSET(AllPairings!E$1,startRow-1+$A246,0))</f>
        <v/>
      </c>
      <c r="F246" s="47" t="e">
        <f ca="1">VLOOKUP($C246,OFFSET(ResultsInput!$B$2,($B246-1)*gamesPerRound,0,gamesPerRound,6),5,FALSE)</f>
        <v>#VALUE!</v>
      </c>
      <c r="G246" s="47" t="e">
        <f ca="1">VLOOKUP($C246,OFFSET(ResultsInput!$B$2,($B246-1)*gamesPerRound,0,gamesPerRound,6),6,FALSE)</f>
        <v>#VALUE!</v>
      </c>
      <c r="H246" s="54" t="str">
        <f t="shared" ca="1" si="11"/>
        <v/>
      </c>
    </row>
    <row r="247" spans="1:8" x14ac:dyDescent="0.3">
      <c r="A247" s="46">
        <v>245</v>
      </c>
      <c r="B247" s="26" t="str">
        <f t="shared" si="9"/>
        <v/>
      </c>
      <c r="C247" s="26">
        <f t="shared" si="10"/>
        <v>6</v>
      </c>
      <c r="D247" s="25" t="str">
        <f ca="1">IF($B247&gt;rounds,"",OFFSET(AllPairings!D$1,startRow-1+$A247,0))</f>
        <v/>
      </c>
      <c r="E247" s="25" t="str">
        <f ca="1">IF($B247&gt;rounds,"",OFFSET(AllPairings!E$1,startRow-1+$A247,0))</f>
        <v/>
      </c>
      <c r="F247" s="47" t="e">
        <f ca="1">VLOOKUP($C247,OFFSET(ResultsInput!$B$2,($B247-1)*gamesPerRound,0,gamesPerRound,6),5,FALSE)</f>
        <v>#VALUE!</v>
      </c>
      <c r="G247" s="47" t="e">
        <f ca="1">VLOOKUP($C247,OFFSET(ResultsInput!$B$2,($B247-1)*gamesPerRound,0,gamesPerRound,6),6,FALSE)</f>
        <v>#VALUE!</v>
      </c>
      <c r="H247" s="54" t="str">
        <f t="shared" ca="1" si="11"/>
        <v/>
      </c>
    </row>
    <row r="248" spans="1:8" x14ac:dyDescent="0.3">
      <c r="A248" s="46">
        <v>246</v>
      </c>
      <c r="B248" s="26" t="str">
        <f t="shared" si="9"/>
        <v/>
      </c>
      <c r="C248" s="26">
        <f t="shared" si="10"/>
        <v>7</v>
      </c>
      <c r="D248" s="25" t="str">
        <f ca="1">IF($B248&gt;rounds,"",OFFSET(AllPairings!D$1,startRow-1+$A248,0))</f>
        <v/>
      </c>
      <c r="E248" s="25" t="str">
        <f ca="1">IF($B248&gt;rounds,"",OFFSET(AllPairings!E$1,startRow-1+$A248,0))</f>
        <v/>
      </c>
      <c r="F248" s="47" t="e">
        <f ca="1">VLOOKUP($C248,OFFSET(ResultsInput!$B$2,($B248-1)*gamesPerRound,0,gamesPerRound,6),5,FALSE)</f>
        <v>#VALUE!</v>
      </c>
      <c r="G248" s="47" t="e">
        <f ca="1">VLOOKUP($C248,OFFSET(ResultsInput!$B$2,($B248-1)*gamesPerRound,0,gamesPerRound,6),6,FALSE)</f>
        <v>#VALUE!</v>
      </c>
      <c r="H248" s="54" t="str">
        <f t="shared" ca="1" si="11"/>
        <v/>
      </c>
    </row>
    <row r="249" spans="1:8" x14ac:dyDescent="0.3">
      <c r="A249" s="46">
        <v>247</v>
      </c>
      <c r="B249" s="26" t="str">
        <f t="shared" si="9"/>
        <v/>
      </c>
      <c r="C249" s="26">
        <f t="shared" si="10"/>
        <v>8</v>
      </c>
      <c r="D249" s="25" t="str">
        <f ca="1">IF($B249&gt;rounds,"",OFFSET(AllPairings!D$1,startRow-1+$A249,0))</f>
        <v/>
      </c>
      <c r="E249" s="25" t="str">
        <f ca="1">IF($B249&gt;rounds,"",OFFSET(AllPairings!E$1,startRow-1+$A249,0))</f>
        <v/>
      </c>
      <c r="F249" s="47" t="e">
        <f ca="1">VLOOKUP($C249,OFFSET(ResultsInput!$B$2,($B249-1)*gamesPerRound,0,gamesPerRound,6),5,FALSE)</f>
        <v>#VALUE!</v>
      </c>
      <c r="G249" s="47" t="e">
        <f ca="1">VLOOKUP($C249,OFFSET(ResultsInput!$B$2,($B249-1)*gamesPerRound,0,gamesPerRound,6),6,FALSE)</f>
        <v>#VALUE!</v>
      </c>
      <c r="H249" s="54" t="str">
        <f t="shared" ca="1" si="11"/>
        <v/>
      </c>
    </row>
    <row r="250" spans="1:8" x14ac:dyDescent="0.3">
      <c r="A250" s="46">
        <v>248</v>
      </c>
      <c r="B250" s="26" t="str">
        <f t="shared" si="9"/>
        <v/>
      </c>
      <c r="C250" s="26">
        <f t="shared" si="10"/>
        <v>9</v>
      </c>
      <c r="D250" s="25" t="str">
        <f ca="1">IF($B250&gt;rounds,"",OFFSET(AllPairings!D$1,startRow-1+$A250,0))</f>
        <v/>
      </c>
      <c r="E250" s="25" t="str">
        <f ca="1">IF($B250&gt;rounds,"",OFFSET(AllPairings!E$1,startRow-1+$A250,0))</f>
        <v/>
      </c>
      <c r="F250" s="47" t="e">
        <f ca="1">VLOOKUP($C250,OFFSET(ResultsInput!$B$2,($B250-1)*gamesPerRound,0,gamesPerRound,6),5,FALSE)</f>
        <v>#VALUE!</v>
      </c>
      <c r="G250" s="47" t="e">
        <f ca="1">VLOOKUP($C250,OFFSET(ResultsInput!$B$2,($B250-1)*gamesPerRound,0,gamesPerRound,6),6,FALSE)</f>
        <v>#VALUE!</v>
      </c>
      <c r="H250" s="54" t="str">
        <f t="shared" ca="1" si="11"/>
        <v/>
      </c>
    </row>
    <row r="251" spans="1:8" x14ac:dyDescent="0.3">
      <c r="A251" s="46">
        <v>249</v>
      </c>
      <c r="B251" s="26" t="str">
        <f t="shared" si="9"/>
        <v/>
      </c>
      <c r="C251" s="26">
        <f t="shared" si="10"/>
        <v>10</v>
      </c>
      <c r="D251" s="25" t="str">
        <f ca="1">IF($B251&gt;rounds,"",OFFSET(AllPairings!D$1,startRow-1+$A251,0))</f>
        <v/>
      </c>
      <c r="E251" s="25" t="str">
        <f ca="1">IF($B251&gt;rounds,"",OFFSET(AllPairings!E$1,startRow-1+$A251,0))</f>
        <v/>
      </c>
      <c r="F251" s="47" t="e">
        <f ca="1">VLOOKUP($C251,OFFSET(ResultsInput!$B$2,($B251-1)*gamesPerRound,0,gamesPerRound,6),5,FALSE)</f>
        <v>#VALUE!</v>
      </c>
      <c r="G251" s="47" t="e">
        <f ca="1">VLOOKUP($C251,OFFSET(ResultsInput!$B$2,($B251-1)*gamesPerRound,0,gamesPerRound,6),6,FALSE)</f>
        <v>#VALUE!</v>
      </c>
      <c r="H251" s="54" t="str">
        <f t="shared" ca="1" si="11"/>
        <v/>
      </c>
    </row>
    <row r="252" spans="1:8" x14ac:dyDescent="0.3">
      <c r="A252" s="46">
        <v>250</v>
      </c>
      <c r="B252" s="26" t="str">
        <f t="shared" si="9"/>
        <v/>
      </c>
      <c r="C252" s="26">
        <f t="shared" si="10"/>
        <v>11</v>
      </c>
      <c r="D252" s="25" t="str">
        <f ca="1">IF($B252&gt;rounds,"",OFFSET(AllPairings!D$1,startRow-1+$A252,0))</f>
        <v/>
      </c>
      <c r="E252" s="25" t="str">
        <f ca="1">IF($B252&gt;rounds,"",OFFSET(AllPairings!E$1,startRow-1+$A252,0))</f>
        <v/>
      </c>
      <c r="F252" s="47" t="e">
        <f ca="1">VLOOKUP($C252,OFFSET(ResultsInput!$B$2,($B252-1)*gamesPerRound,0,gamesPerRound,6),5,FALSE)</f>
        <v>#VALUE!</v>
      </c>
      <c r="G252" s="47" t="e">
        <f ca="1">VLOOKUP($C252,OFFSET(ResultsInput!$B$2,($B252-1)*gamesPerRound,0,gamesPerRound,6),6,FALSE)</f>
        <v>#VALUE!</v>
      </c>
      <c r="H252" s="54" t="str">
        <f t="shared" ca="1" si="11"/>
        <v/>
      </c>
    </row>
    <row r="253" spans="1:8" x14ac:dyDescent="0.3">
      <c r="A253" s="46">
        <v>251</v>
      </c>
      <c r="B253" s="26" t="str">
        <f t="shared" si="9"/>
        <v/>
      </c>
      <c r="C253" s="26">
        <f t="shared" si="10"/>
        <v>12</v>
      </c>
      <c r="D253" s="25" t="str">
        <f ca="1">IF($B253&gt;rounds,"",OFFSET(AllPairings!D$1,startRow-1+$A253,0))</f>
        <v/>
      </c>
      <c r="E253" s="25" t="str">
        <f ca="1">IF($B253&gt;rounds,"",OFFSET(AllPairings!E$1,startRow-1+$A253,0))</f>
        <v/>
      </c>
      <c r="F253" s="47" t="e">
        <f ca="1">VLOOKUP($C253,OFFSET(ResultsInput!$B$2,($B253-1)*gamesPerRound,0,gamesPerRound,6),5,FALSE)</f>
        <v>#VALUE!</v>
      </c>
      <c r="G253" s="47" t="e">
        <f ca="1">VLOOKUP($C253,OFFSET(ResultsInput!$B$2,($B253-1)*gamesPerRound,0,gamesPerRound,6),6,FALSE)</f>
        <v>#VALUE!</v>
      </c>
      <c r="H253" s="54" t="str">
        <f t="shared" ca="1" si="11"/>
        <v/>
      </c>
    </row>
    <row r="254" spans="1:8" x14ac:dyDescent="0.3">
      <c r="A254" s="46">
        <v>252</v>
      </c>
      <c r="B254" s="26" t="str">
        <f t="shared" si="9"/>
        <v/>
      </c>
      <c r="C254" s="26">
        <f t="shared" ref="C254:C302" si="12">1+MOD(A254,gamesPerRound)</f>
        <v>13</v>
      </c>
      <c r="D254" s="25" t="str">
        <f ca="1">IF($B254&gt;rounds,"",OFFSET(AllPairings!D$1,startRow-1+$A254,0))</f>
        <v/>
      </c>
      <c r="E254" s="25" t="str">
        <f ca="1">IF($B254&gt;rounds,"",OFFSET(AllPairings!E$1,startRow-1+$A254,0))</f>
        <v/>
      </c>
      <c r="F254" s="47" t="e">
        <f ca="1">VLOOKUP($C254,OFFSET(ResultsInput!$B$2,($B254-1)*gamesPerRound,0,gamesPerRound,6),5,FALSE)</f>
        <v>#VALUE!</v>
      </c>
      <c r="G254" s="47" t="e">
        <f ca="1">VLOOKUP($C254,OFFSET(ResultsInput!$B$2,($B254-1)*gamesPerRound,0,gamesPerRound,6),6,FALSE)</f>
        <v>#VALUE!</v>
      </c>
      <c r="H254" s="54" t="str">
        <f t="shared" ref="H254:H302" ca="1" si="13">D254</f>
        <v/>
      </c>
    </row>
    <row r="255" spans="1:8" x14ac:dyDescent="0.3">
      <c r="A255" s="46">
        <v>253</v>
      </c>
      <c r="B255" s="26" t="str">
        <f t="shared" si="9"/>
        <v/>
      </c>
      <c r="C255" s="26">
        <f t="shared" si="12"/>
        <v>14</v>
      </c>
      <c r="D255" s="25" t="str">
        <f ca="1">IF($B255&gt;rounds,"",OFFSET(AllPairings!D$1,startRow-1+$A255,0))</f>
        <v/>
      </c>
      <c r="E255" s="25" t="str">
        <f ca="1">IF($B255&gt;rounds,"",OFFSET(AllPairings!E$1,startRow-1+$A255,0))</f>
        <v/>
      </c>
      <c r="F255" s="47" t="e">
        <f ca="1">VLOOKUP($C255,OFFSET(ResultsInput!$B$2,($B255-1)*gamesPerRound,0,gamesPerRound,6),5,FALSE)</f>
        <v>#VALUE!</v>
      </c>
      <c r="G255" s="47" t="e">
        <f ca="1">VLOOKUP($C255,OFFSET(ResultsInput!$B$2,($B255-1)*gamesPerRound,0,gamesPerRound,6),6,FALSE)</f>
        <v>#VALUE!</v>
      </c>
      <c r="H255" s="54" t="str">
        <f t="shared" ca="1" si="13"/>
        <v/>
      </c>
    </row>
    <row r="256" spans="1:8" x14ac:dyDescent="0.3">
      <c r="A256" s="46">
        <v>254</v>
      </c>
      <c r="B256" s="26" t="str">
        <f t="shared" si="9"/>
        <v/>
      </c>
      <c r="C256" s="26">
        <f t="shared" si="12"/>
        <v>15</v>
      </c>
      <c r="D256" s="25" t="str">
        <f ca="1">IF($B256&gt;rounds,"",OFFSET(AllPairings!D$1,startRow-1+$A256,0))</f>
        <v/>
      </c>
      <c r="E256" s="25" t="str">
        <f ca="1">IF($B256&gt;rounds,"",OFFSET(AllPairings!E$1,startRow-1+$A256,0))</f>
        <v/>
      </c>
      <c r="F256" s="47" t="e">
        <f ca="1">VLOOKUP($C256,OFFSET(ResultsInput!$B$2,($B256-1)*gamesPerRound,0,gamesPerRound,6),5,FALSE)</f>
        <v>#VALUE!</v>
      </c>
      <c r="G256" s="47" t="e">
        <f ca="1">VLOOKUP($C256,OFFSET(ResultsInput!$B$2,($B256-1)*gamesPerRound,0,gamesPerRound,6),6,FALSE)</f>
        <v>#VALUE!</v>
      </c>
      <c r="H256" s="54" t="str">
        <f t="shared" ca="1" si="13"/>
        <v/>
      </c>
    </row>
    <row r="257" spans="1:8" x14ac:dyDescent="0.3">
      <c r="A257" s="46">
        <v>255</v>
      </c>
      <c r="B257" s="26" t="str">
        <f t="shared" si="9"/>
        <v/>
      </c>
      <c r="C257" s="26">
        <f t="shared" si="12"/>
        <v>16</v>
      </c>
      <c r="D257" s="25" t="str">
        <f ca="1">IF($B257&gt;rounds,"",OFFSET(AllPairings!D$1,startRow-1+$A257,0))</f>
        <v/>
      </c>
      <c r="E257" s="25" t="str">
        <f ca="1">IF($B257&gt;rounds,"",OFFSET(AllPairings!E$1,startRow-1+$A257,0))</f>
        <v/>
      </c>
      <c r="F257" s="47" t="e">
        <f ca="1">VLOOKUP($C257,OFFSET(ResultsInput!$B$2,($B257-1)*gamesPerRound,0,gamesPerRound,6),5,FALSE)</f>
        <v>#VALUE!</v>
      </c>
      <c r="G257" s="47" t="e">
        <f ca="1">VLOOKUP($C257,OFFSET(ResultsInput!$B$2,($B257-1)*gamesPerRound,0,gamesPerRound,6),6,FALSE)</f>
        <v>#VALUE!</v>
      </c>
      <c r="H257" s="54" t="str">
        <f t="shared" ca="1" si="13"/>
        <v/>
      </c>
    </row>
    <row r="258" spans="1:8" x14ac:dyDescent="0.3">
      <c r="A258" s="46">
        <v>256</v>
      </c>
      <c r="B258" s="26" t="str">
        <f t="shared" ref="B258:B302" si="14">IF(INT(A258/gamesPerRound)&lt;rounds,1+INT(A258/gamesPerRound),"")</f>
        <v/>
      </c>
      <c r="C258" s="26">
        <f t="shared" si="12"/>
        <v>17</v>
      </c>
      <c r="D258" s="25" t="str">
        <f ca="1">IF($B258&gt;rounds,"",OFFSET(AllPairings!D$1,startRow-1+$A258,0))</f>
        <v/>
      </c>
      <c r="E258" s="25" t="str">
        <f ca="1">IF($B258&gt;rounds,"",OFFSET(AllPairings!E$1,startRow-1+$A258,0))</f>
        <v/>
      </c>
      <c r="F258" s="47" t="e">
        <f ca="1">VLOOKUP($C258,OFFSET(ResultsInput!$B$2,($B258-1)*gamesPerRound,0,gamesPerRound,6),5,FALSE)</f>
        <v>#VALUE!</v>
      </c>
      <c r="G258" s="47" t="e">
        <f ca="1">VLOOKUP($C258,OFFSET(ResultsInput!$B$2,($B258-1)*gamesPerRound,0,gamesPerRound,6),6,FALSE)</f>
        <v>#VALUE!</v>
      </c>
      <c r="H258" s="54" t="str">
        <f t="shared" ca="1" si="13"/>
        <v/>
      </c>
    </row>
    <row r="259" spans="1:8" x14ac:dyDescent="0.3">
      <c r="A259" s="46">
        <v>257</v>
      </c>
      <c r="B259" s="26" t="str">
        <f t="shared" si="14"/>
        <v/>
      </c>
      <c r="C259" s="26">
        <f t="shared" si="12"/>
        <v>18</v>
      </c>
      <c r="D259" s="25" t="str">
        <f ca="1">IF($B259&gt;rounds,"",OFFSET(AllPairings!D$1,startRow-1+$A259,0))</f>
        <v/>
      </c>
      <c r="E259" s="25" t="str">
        <f ca="1">IF($B259&gt;rounds,"",OFFSET(AllPairings!E$1,startRow-1+$A259,0))</f>
        <v/>
      </c>
      <c r="F259" s="47" t="e">
        <f ca="1">VLOOKUP($C259,OFFSET(ResultsInput!$B$2,($B259-1)*gamesPerRound,0,gamesPerRound,6),5,FALSE)</f>
        <v>#VALUE!</v>
      </c>
      <c r="G259" s="47" t="e">
        <f ca="1">VLOOKUP($C259,OFFSET(ResultsInput!$B$2,($B259-1)*gamesPerRound,0,gamesPerRound,6),6,FALSE)</f>
        <v>#VALUE!</v>
      </c>
      <c r="H259" s="54" t="str">
        <f t="shared" ca="1" si="13"/>
        <v/>
      </c>
    </row>
    <row r="260" spans="1:8" x14ac:dyDescent="0.3">
      <c r="A260" s="46">
        <v>258</v>
      </c>
      <c r="B260" s="26" t="str">
        <f t="shared" si="14"/>
        <v/>
      </c>
      <c r="C260" s="26">
        <f t="shared" si="12"/>
        <v>19</v>
      </c>
      <c r="D260" s="25" t="str">
        <f ca="1">IF($B260&gt;rounds,"",OFFSET(AllPairings!D$1,startRow-1+$A260,0))</f>
        <v/>
      </c>
      <c r="E260" s="25" t="str">
        <f ca="1">IF($B260&gt;rounds,"",OFFSET(AllPairings!E$1,startRow-1+$A260,0))</f>
        <v/>
      </c>
      <c r="F260" s="47" t="e">
        <f ca="1">VLOOKUP($C260,OFFSET(ResultsInput!$B$2,($B260-1)*gamesPerRound,0,gamesPerRound,6),5,FALSE)</f>
        <v>#VALUE!</v>
      </c>
      <c r="G260" s="47" t="e">
        <f ca="1">VLOOKUP($C260,OFFSET(ResultsInput!$B$2,($B260-1)*gamesPerRound,0,gamesPerRound,6),6,FALSE)</f>
        <v>#VALUE!</v>
      </c>
      <c r="H260" s="54" t="str">
        <f t="shared" ca="1" si="13"/>
        <v/>
      </c>
    </row>
    <row r="261" spans="1:8" x14ac:dyDescent="0.3">
      <c r="A261" s="46">
        <v>259</v>
      </c>
      <c r="B261" s="26" t="str">
        <f t="shared" si="14"/>
        <v/>
      </c>
      <c r="C261" s="26">
        <f t="shared" si="12"/>
        <v>20</v>
      </c>
      <c r="D261" s="25" t="str">
        <f ca="1">IF($B261&gt;rounds,"",OFFSET(AllPairings!D$1,startRow-1+$A261,0))</f>
        <v/>
      </c>
      <c r="E261" s="25" t="str">
        <f ca="1">IF($B261&gt;rounds,"",OFFSET(AllPairings!E$1,startRow-1+$A261,0))</f>
        <v/>
      </c>
      <c r="F261" s="47" t="e">
        <f ca="1">VLOOKUP($C261,OFFSET(ResultsInput!$B$2,($B261-1)*gamesPerRound,0,gamesPerRound,6),5,FALSE)</f>
        <v>#VALUE!</v>
      </c>
      <c r="G261" s="47" t="e">
        <f ca="1">VLOOKUP($C261,OFFSET(ResultsInput!$B$2,($B261-1)*gamesPerRound,0,gamesPerRound,6),6,FALSE)</f>
        <v>#VALUE!</v>
      </c>
      <c r="H261" s="54" t="str">
        <f t="shared" ca="1" si="13"/>
        <v/>
      </c>
    </row>
    <row r="262" spans="1:8" x14ac:dyDescent="0.3">
      <c r="A262" s="46">
        <v>260</v>
      </c>
      <c r="B262" s="26" t="str">
        <f t="shared" si="14"/>
        <v/>
      </c>
      <c r="C262" s="26">
        <f t="shared" si="12"/>
        <v>21</v>
      </c>
      <c r="D262" s="25" t="str">
        <f ca="1">IF($B262&gt;rounds,"",OFFSET(AllPairings!D$1,startRow-1+$A262,0))</f>
        <v/>
      </c>
      <c r="E262" s="25" t="str">
        <f ca="1">IF($B262&gt;rounds,"",OFFSET(AllPairings!E$1,startRow-1+$A262,0))</f>
        <v/>
      </c>
      <c r="F262" s="47" t="e">
        <f ca="1">VLOOKUP($C262,OFFSET(ResultsInput!$B$2,($B262-1)*gamesPerRound,0,gamesPerRound,6),5,FALSE)</f>
        <v>#VALUE!</v>
      </c>
      <c r="G262" s="47" t="e">
        <f ca="1">VLOOKUP($C262,OFFSET(ResultsInput!$B$2,($B262-1)*gamesPerRound,0,gamesPerRound,6),6,FALSE)</f>
        <v>#VALUE!</v>
      </c>
      <c r="H262" s="54" t="str">
        <f t="shared" ca="1" si="13"/>
        <v/>
      </c>
    </row>
    <row r="263" spans="1:8" x14ac:dyDescent="0.3">
      <c r="A263" s="46">
        <v>261</v>
      </c>
      <c r="B263" s="26" t="str">
        <f t="shared" si="14"/>
        <v/>
      </c>
      <c r="C263" s="26">
        <f t="shared" si="12"/>
        <v>22</v>
      </c>
      <c r="D263" s="25" t="str">
        <f ca="1">IF($B263&gt;rounds,"",OFFSET(AllPairings!D$1,startRow-1+$A263,0))</f>
        <v/>
      </c>
      <c r="E263" s="25" t="str">
        <f ca="1">IF($B263&gt;rounds,"",OFFSET(AllPairings!E$1,startRow-1+$A263,0))</f>
        <v/>
      </c>
      <c r="F263" s="47" t="e">
        <f ca="1">VLOOKUP($C263,OFFSET(ResultsInput!$B$2,($B263-1)*gamesPerRound,0,gamesPerRound,6),5,FALSE)</f>
        <v>#VALUE!</v>
      </c>
      <c r="G263" s="47" t="e">
        <f ca="1">VLOOKUP($C263,OFFSET(ResultsInput!$B$2,($B263-1)*gamesPerRound,0,gamesPerRound,6),6,FALSE)</f>
        <v>#VALUE!</v>
      </c>
      <c r="H263" s="54" t="str">
        <f t="shared" ca="1" si="13"/>
        <v/>
      </c>
    </row>
    <row r="264" spans="1:8" x14ac:dyDescent="0.3">
      <c r="A264" s="46">
        <v>262</v>
      </c>
      <c r="B264" s="26" t="str">
        <f t="shared" si="14"/>
        <v/>
      </c>
      <c r="C264" s="26">
        <f t="shared" si="12"/>
        <v>23</v>
      </c>
      <c r="D264" s="25" t="str">
        <f ca="1">IF($B264&gt;rounds,"",OFFSET(AllPairings!D$1,startRow-1+$A264,0))</f>
        <v/>
      </c>
      <c r="E264" s="25" t="str">
        <f ca="1">IF($B264&gt;rounds,"",OFFSET(AllPairings!E$1,startRow-1+$A264,0))</f>
        <v/>
      </c>
      <c r="F264" s="47" t="e">
        <f ca="1">VLOOKUP($C264,OFFSET(ResultsInput!$B$2,($B264-1)*gamesPerRound,0,gamesPerRound,6),5,FALSE)</f>
        <v>#VALUE!</v>
      </c>
      <c r="G264" s="47" t="e">
        <f ca="1">VLOOKUP($C264,OFFSET(ResultsInput!$B$2,($B264-1)*gamesPerRound,0,gamesPerRound,6),6,FALSE)</f>
        <v>#VALUE!</v>
      </c>
      <c r="H264" s="54" t="str">
        <f t="shared" ca="1" si="13"/>
        <v/>
      </c>
    </row>
    <row r="265" spans="1:8" x14ac:dyDescent="0.3">
      <c r="A265" s="46">
        <v>263</v>
      </c>
      <c r="B265" s="26" t="str">
        <f t="shared" si="14"/>
        <v/>
      </c>
      <c r="C265" s="26">
        <f t="shared" si="12"/>
        <v>24</v>
      </c>
      <c r="D265" s="25" t="str">
        <f ca="1">IF($B265&gt;rounds,"",OFFSET(AllPairings!D$1,startRow-1+$A265,0))</f>
        <v/>
      </c>
      <c r="E265" s="25" t="str">
        <f ca="1">IF($B265&gt;rounds,"",OFFSET(AllPairings!E$1,startRow-1+$A265,0))</f>
        <v/>
      </c>
      <c r="F265" s="47" t="e">
        <f ca="1">VLOOKUP($C265,OFFSET(ResultsInput!$B$2,($B265-1)*gamesPerRound,0,gamesPerRound,6),5,FALSE)</f>
        <v>#VALUE!</v>
      </c>
      <c r="G265" s="47" t="e">
        <f ca="1">VLOOKUP($C265,OFFSET(ResultsInput!$B$2,($B265-1)*gamesPerRound,0,gamesPerRound,6),6,FALSE)</f>
        <v>#VALUE!</v>
      </c>
      <c r="H265" s="54" t="str">
        <f t="shared" ca="1" si="13"/>
        <v/>
      </c>
    </row>
    <row r="266" spans="1:8" x14ac:dyDescent="0.3">
      <c r="A266" s="46">
        <v>264</v>
      </c>
      <c r="B266" s="26" t="str">
        <f t="shared" si="14"/>
        <v/>
      </c>
      <c r="C266" s="26">
        <f t="shared" si="12"/>
        <v>25</v>
      </c>
      <c r="D266" s="25" t="str">
        <f ca="1">IF($B266&gt;rounds,"",OFFSET(AllPairings!D$1,startRow-1+$A266,0))</f>
        <v/>
      </c>
      <c r="E266" s="25" t="str">
        <f ca="1">IF($B266&gt;rounds,"",OFFSET(AllPairings!E$1,startRow-1+$A266,0))</f>
        <v/>
      </c>
      <c r="F266" s="47" t="e">
        <f ca="1">VLOOKUP($C266,OFFSET(ResultsInput!$B$2,($B266-1)*gamesPerRound,0,gamesPerRound,6),5,FALSE)</f>
        <v>#VALUE!</v>
      </c>
      <c r="G266" s="47" t="e">
        <f ca="1">VLOOKUP($C266,OFFSET(ResultsInput!$B$2,($B266-1)*gamesPerRound,0,gamesPerRound,6),6,FALSE)</f>
        <v>#VALUE!</v>
      </c>
      <c r="H266" s="54" t="str">
        <f t="shared" ca="1" si="13"/>
        <v/>
      </c>
    </row>
    <row r="267" spans="1:8" x14ac:dyDescent="0.3">
      <c r="A267" s="46">
        <v>265</v>
      </c>
      <c r="B267" s="26" t="str">
        <f t="shared" si="14"/>
        <v/>
      </c>
      <c r="C267" s="26">
        <f t="shared" si="12"/>
        <v>26</v>
      </c>
      <c r="D267" s="25" t="str">
        <f ca="1">IF($B267&gt;rounds,"",OFFSET(AllPairings!D$1,startRow-1+$A267,0))</f>
        <v/>
      </c>
      <c r="E267" s="25" t="str">
        <f ca="1">IF($B267&gt;rounds,"",OFFSET(AllPairings!E$1,startRow-1+$A267,0))</f>
        <v/>
      </c>
      <c r="F267" s="47" t="e">
        <f ca="1">VLOOKUP($C267,OFFSET(ResultsInput!$B$2,($B267-1)*gamesPerRound,0,gamesPerRound,6),5,FALSE)</f>
        <v>#VALUE!</v>
      </c>
      <c r="G267" s="47" t="e">
        <f ca="1">VLOOKUP($C267,OFFSET(ResultsInput!$B$2,($B267-1)*gamesPerRound,0,gamesPerRound,6),6,FALSE)</f>
        <v>#VALUE!</v>
      </c>
      <c r="H267" s="54" t="str">
        <f t="shared" ca="1" si="13"/>
        <v/>
      </c>
    </row>
    <row r="268" spans="1:8" x14ac:dyDescent="0.3">
      <c r="A268" s="46">
        <v>266</v>
      </c>
      <c r="B268" s="26" t="str">
        <f t="shared" si="14"/>
        <v/>
      </c>
      <c r="C268" s="26">
        <f t="shared" si="12"/>
        <v>27</v>
      </c>
      <c r="D268" s="25" t="str">
        <f ca="1">IF($B268&gt;rounds,"",OFFSET(AllPairings!D$1,startRow-1+$A268,0))</f>
        <v/>
      </c>
      <c r="E268" s="25" t="str">
        <f ca="1">IF($B268&gt;rounds,"",OFFSET(AllPairings!E$1,startRow-1+$A268,0))</f>
        <v/>
      </c>
      <c r="F268" s="47" t="e">
        <f ca="1">VLOOKUP($C268,OFFSET(ResultsInput!$B$2,($B268-1)*gamesPerRound,0,gamesPerRound,6),5,FALSE)</f>
        <v>#VALUE!</v>
      </c>
      <c r="G268" s="47" t="e">
        <f ca="1">VLOOKUP($C268,OFFSET(ResultsInput!$B$2,($B268-1)*gamesPerRound,0,gamesPerRound,6),6,FALSE)</f>
        <v>#VALUE!</v>
      </c>
      <c r="H268" s="54" t="str">
        <f t="shared" ca="1" si="13"/>
        <v/>
      </c>
    </row>
    <row r="269" spans="1:8" x14ac:dyDescent="0.3">
      <c r="A269" s="46">
        <v>267</v>
      </c>
      <c r="B269" s="26" t="str">
        <f t="shared" si="14"/>
        <v/>
      </c>
      <c r="C269" s="26">
        <f t="shared" si="12"/>
        <v>28</v>
      </c>
      <c r="D269" s="25" t="str">
        <f ca="1">IF($B269&gt;rounds,"",OFFSET(AllPairings!D$1,startRow-1+$A269,0))</f>
        <v/>
      </c>
      <c r="E269" s="25" t="str">
        <f ca="1">IF($B269&gt;rounds,"",OFFSET(AllPairings!E$1,startRow-1+$A269,0))</f>
        <v/>
      </c>
      <c r="F269" s="47" t="e">
        <f ca="1">VLOOKUP($C269,OFFSET(ResultsInput!$B$2,($B269-1)*gamesPerRound,0,gamesPerRound,6),5,FALSE)</f>
        <v>#VALUE!</v>
      </c>
      <c r="G269" s="47" t="e">
        <f ca="1">VLOOKUP($C269,OFFSET(ResultsInput!$B$2,($B269-1)*gamesPerRound,0,gamesPerRound,6),6,FALSE)</f>
        <v>#VALUE!</v>
      </c>
      <c r="H269" s="54" t="str">
        <f t="shared" ca="1" si="13"/>
        <v/>
      </c>
    </row>
    <row r="270" spans="1:8" x14ac:dyDescent="0.3">
      <c r="A270" s="46">
        <v>268</v>
      </c>
      <c r="B270" s="26" t="str">
        <f t="shared" si="14"/>
        <v/>
      </c>
      <c r="C270" s="26">
        <f t="shared" si="12"/>
        <v>29</v>
      </c>
      <c r="D270" s="25" t="str">
        <f ca="1">IF($B270&gt;rounds,"",OFFSET(AllPairings!D$1,startRow-1+$A270,0))</f>
        <v/>
      </c>
      <c r="E270" s="25" t="str">
        <f ca="1">IF($B270&gt;rounds,"",OFFSET(AllPairings!E$1,startRow-1+$A270,0))</f>
        <v/>
      </c>
      <c r="F270" s="47" t="e">
        <f ca="1">VLOOKUP($C270,OFFSET(ResultsInput!$B$2,($B270-1)*gamesPerRound,0,gamesPerRound,6),5,FALSE)</f>
        <v>#VALUE!</v>
      </c>
      <c r="G270" s="47" t="e">
        <f ca="1">VLOOKUP($C270,OFFSET(ResultsInput!$B$2,($B270-1)*gamesPerRound,0,gamesPerRound,6),6,FALSE)</f>
        <v>#VALUE!</v>
      </c>
      <c r="H270" s="54" t="str">
        <f t="shared" ca="1" si="13"/>
        <v/>
      </c>
    </row>
    <row r="271" spans="1:8" x14ac:dyDescent="0.3">
      <c r="A271" s="46">
        <v>269</v>
      </c>
      <c r="B271" s="26" t="str">
        <f t="shared" si="14"/>
        <v/>
      </c>
      <c r="C271" s="26">
        <f t="shared" si="12"/>
        <v>30</v>
      </c>
      <c r="D271" s="25" t="str">
        <f ca="1">IF($B271&gt;rounds,"",OFFSET(AllPairings!D$1,startRow-1+$A271,0))</f>
        <v/>
      </c>
      <c r="E271" s="25" t="str">
        <f ca="1">IF($B271&gt;rounds,"",OFFSET(AllPairings!E$1,startRow-1+$A271,0))</f>
        <v/>
      </c>
      <c r="F271" s="47" t="e">
        <f ca="1">VLOOKUP($C271,OFFSET(ResultsInput!$B$2,($B271-1)*gamesPerRound,0,gamesPerRound,6),5,FALSE)</f>
        <v>#VALUE!</v>
      </c>
      <c r="G271" s="47" t="e">
        <f ca="1">VLOOKUP($C271,OFFSET(ResultsInput!$B$2,($B271-1)*gamesPerRound,0,gamesPerRound,6),6,FALSE)</f>
        <v>#VALUE!</v>
      </c>
      <c r="H271" s="54" t="str">
        <f t="shared" ca="1" si="13"/>
        <v/>
      </c>
    </row>
    <row r="272" spans="1:8" x14ac:dyDescent="0.3">
      <c r="A272" s="46">
        <v>270</v>
      </c>
      <c r="B272" s="26" t="str">
        <f t="shared" si="14"/>
        <v/>
      </c>
      <c r="C272" s="26">
        <f t="shared" si="12"/>
        <v>1</v>
      </c>
      <c r="D272" s="25" t="str">
        <f ca="1">IF($B272&gt;rounds,"",OFFSET(AllPairings!D$1,startRow-1+$A272,0))</f>
        <v/>
      </c>
      <c r="E272" s="25" t="str">
        <f ca="1">IF($B272&gt;rounds,"",OFFSET(AllPairings!E$1,startRow-1+$A272,0))</f>
        <v/>
      </c>
      <c r="F272" s="47" t="e">
        <f ca="1">VLOOKUP($C272,OFFSET(ResultsInput!$B$2,($B272-1)*gamesPerRound,0,gamesPerRound,6),5,FALSE)</f>
        <v>#VALUE!</v>
      </c>
      <c r="G272" s="47" t="e">
        <f ca="1">VLOOKUP($C272,OFFSET(ResultsInput!$B$2,($B272-1)*gamesPerRound,0,gamesPerRound,6),6,FALSE)</f>
        <v>#VALUE!</v>
      </c>
      <c r="H272" s="54" t="str">
        <f t="shared" ca="1" si="13"/>
        <v/>
      </c>
    </row>
    <row r="273" spans="1:8" x14ac:dyDescent="0.3">
      <c r="A273" s="46">
        <v>271</v>
      </c>
      <c r="B273" s="26" t="str">
        <f t="shared" si="14"/>
        <v/>
      </c>
      <c r="C273" s="26">
        <f t="shared" si="12"/>
        <v>2</v>
      </c>
      <c r="D273" s="25" t="str">
        <f ca="1">IF($B273&gt;rounds,"",OFFSET(AllPairings!D$1,startRow-1+$A273,0))</f>
        <v/>
      </c>
      <c r="E273" s="25" t="str">
        <f ca="1">IF($B273&gt;rounds,"",OFFSET(AllPairings!E$1,startRow-1+$A273,0))</f>
        <v/>
      </c>
      <c r="F273" s="47" t="e">
        <f ca="1">VLOOKUP($C273,OFFSET(ResultsInput!$B$2,($B273-1)*gamesPerRound,0,gamesPerRound,6),5,FALSE)</f>
        <v>#VALUE!</v>
      </c>
      <c r="G273" s="47" t="e">
        <f ca="1">VLOOKUP($C273,OFFSET(ResultsInput!$B$2,($B273-1)*gamesPerRound,0,gamesPerRound,6),6,FALSE)</f>
        <v>#VALUE!</v>
      </c>
      <c r="H273" s="54" t="str">
        <f t="shared" ca="1" si="13"/>
        <v/>
      </c>
    </row>
    <row r="274" spans="1:8" x14ac:dyDescent="0.3">
      <c r="A274" s="46">
        <v>272</v>
      </c>
      <c r="B274" s="26" t="str">
        <f t="shared" si="14"/>
        <v/>
      </c>
      <c r="C274" s="26">
        <f t="shared" si="12"/>
        <v>3</v>
      </c>
      <c r="D274" s="25" t="str">
        <f ca="1">IF($B274&gt;rounds,"",OFFSET(AllPairings!D$1,startRow-1+$A274,0))</f>
        <v/>
      </c>
      <c r="E274" s="25" t="str">
        <f ca="1">IF($B274&gt;rounds,"",OFFSET(AllPairings!E$1,startRow-1+$A274,0))</f>
        <v/>
      </c>
      <c r="F274" s="47" t="e">
        <f ca="1">VLOOKUP($C274,OFFSET(ResultsInput!$B$2,($B274-1)*gamesPerRound,0,gamesPerRound,6),5,FALSE)</f>
        <v>#VALUE!</v>
      </c>
      <c r="G274" s="47" t="e">
        <f ca="1">VLOOKUP($C274,OFFSET(ResultsInput!$B$2,($B274-1)*gamesPerRound,0,gamesPerRound,6),6,FALSE)</f>
        <v>#VALUE!</v>
      </c>
      <c r="H274" s="54" t="str">
        <f t="shared" ca="1" si="13"/>
        <v/>
      </c>
    </row>
    <row r="275" spans="1:8" x14ac:dyDescent="0.3">
      <c r="A275" s="46">
        <v>273</v>
      </c>
      <c r="B275" s="26" t="str">
        <f t="shared" si="14"/>
        <v/>
      </c>
      <c r="C275" s="26">
        <f t="shared" si="12"/>
        <v>4</v>
      </c>
      <c r="D275" s="25" t="str">
        <f ca="1">IF($B275&gt;rounds,"",OFFSET(AllPairings!D$1,startRow-1+$A275,0))</f>
        <v/>
      </c>
      <c r="E275" s="25" t="str">
        <f ca="1">IF($B275&gt;rounds,"",OFFSET(AllPairings!E$1,startRow-1+$A275,0))</f>
        <v/>
      </c>
      <c r="F275" s="47" t="e">
        <f ca="1">VLOOKUP($C275,OFFSET(ResultsInput!$B$2,($B275-1)*gamesPerRound,0,gamesPerRound,6),5,FALSE)</f>
        <v>#VALUE!</v>
      </c>
      <c r="G275" s="47" t="e">
        <f ca="1">VLOOKUP($C275,OFFSET(ResultsInput!$B$2,($B275-1)*gamesPerRound,0,gamesPerRound,6),6,FALSE)</f>
        <v>#VALUE!</v>
      </c>
      <c r="H275" s="54" t="str">
        <f t="shared" ca="1" si="13"/>
        <v/>
      </c>
    </row>
    <row r="276" spans="1:8" x14ac:dyDescent="0.3">
      <c r="A276" s="46">
        <v>274</v>
      </c>
      <c r="B276" s="26" t="str">
        <f t="shared" si="14"/>
        <v/>
      </c>
      <c r="C276" s="26">
        <f t="shared" si="12"/>
        <v>5</v>
      </c>
      <c r="D276" s="25" t="str">
        <f ca="1">IF($B276&gt;rounds,"",OFFSET(AllPairings!D$1,startRow-1+$A276,0))</f>
        <v/>
      </c>
      <c r="E276" s="25" t="str">
        <f ca="1">IF($B276&gt;rounds,"",OFFSET(AllPairings!E$1,startRow-1+$A276,0))</f>
        <v/>
      </c>
      <c r="F276" s="47" t="e">
        <f ca="1">VLOOKUP($C276,OFFSET(ResultsInput!$B$2,($B276-1)*gamesPerRound,0,gamesPerRound,6),5,FALSE)</f>
        <v>#VALUE!</v>
      </c>
      <c r="G276" s="47" t="e">
        <f ca="1">VLOOKUP($C276,OFFSET(ResultsInput!$B$2,($B276-1)*gamesPerRound,0,gamesPerRound,6),6,FALSE)</f>
        <v>#VALUE!</v>
      </c>
      <c r="H276" s="54" t="str">
        <f t="shared" ca="1" si="13"/>
        <v/>
      </c>
    </row>
    <row r="277" spans="1:8" x14ac:dyDescent="0.3">
      <c r="A277" s="46">
        <v>275</v>
      </c>
      <c r="B277" s="26" t="str">
        <f t="shared" si="14"/>
        <v/>
      </c>
      <c r="C277" s="26">
        <f t="shared" si="12"/>
        <v>6</v>
      </c>
      <c r="D277" s="25" t="str">
        <f ca="1">IF($B277&gt;rounds,"",OFFSET(AllPairings!D$1,startRow-1+$A277,0))</f>
        <v/>
      </c>
      <c r="E277" s="25" t="str">
        <f ca="1">IF($B277&gt;rounds,"",OFFSET(AllPairings!E$1,startRow-1+$A277,0))</f>
        <v/>
      </c>
      <c r="F277" s="47" t="e">
        <f ca="1">VLOOKUP($C277,OFFSET(ResultsInput!$B$2,($B277-1)*gamesPerRound,0,gamesPerRound,6),5,FALSE)</f>
        <v>#VALUE!</v>
      </c>
      <c r="G277" s="47" t="e">
        <f ca="1">VLOOKUP($C277,OFFSET(ResultsInput!$B$2,($B277-1)*gamesPerRound,0,gamesPerRound,6),6,FALSE)</f>
        <v>#VALUE!</v>
      </c>
      <c r="H277" s="54" t="str">
        <f t="shared" ca="1" si="13"/>
        <v/>
      </c>
    </row>
    <row r="278" spans="1:8" x14ac:dyDescent="0.3">
      <c r="A278" s="46">
        <v>276</v>
      </c>
      <c r="B278" s="26" t="str">
        <f t="shared" si="14"/>
        <v/>
      </c>
      <c r="C278" s="26">
        <f t="shared" si="12"/>
        <v>7</v>
      </c>
      <c r="D278" s="25" t="str">
        <f ca="1">IF($B278&gt;rounds,"",OFFSET(AllPairings!D$1,startRow-1+$A278,0))</f>
        <v/>
      </c>
      <c r="E278" s="25" t="str">
        <f ca="1">IF($B278&gt;rounds,"",OFFSET(AllPairings!E$1,startRow-1+$A278,0))</f>
        <v/>
      </c>
      <c r="F278" s="47" t="e">
        <f ca="1">VLOOKUP($C278,OFFSET(ResultsInput!$B$2,($B278-1)*gamesPerRound,0,gamesPerRound,6),5,FALSE)</f>
        <v>#VALUE!</v>
      </c>
      <c r="G278" s="47" t="e">
        <f ca="1">VLOOKUP($C278,OFFSET(ResultsInput!$B$2,($B278-1)*gamesPerRound,0,gamesPerRound,6),6,FALSE)</f>
        <v>#VALUE!</v>
      </c>
      <c r="H278" s="54" t="str">
        <f t="shared" ca="1" si="13"/>
        <v/>
      </c>
    </row>
    <row r="279" spans="1:8" x14ac:dyDescent="0.3">
      <c r="A279" s="46">
        <v>277</v>
      </c>
      <c r="B279" s="26" t="str">
        <f t="shared" si="14"/>
        <v/>
      </c>
      <c r="C279" s="26">
        <f t="shared" si="12"/>
        <v>8</v>
      </c>
      <c r="D279" s="25" t="str">
        <f ca="1">IF($B279&gt;rounds,"",OFFSET(AllPairings!D$1,startRow-1+$A279,0))</f>
        <v/>
      </c>
      <c r="E279" s="25" t="str">
        <f ca="1">IF($B279&gt;rounds,"",OFFSET(AllPairings!E$1,startRow-1+$A279,0))</f>
        <v/>
      </c>
      <c r="F279" s="47" t="e">
        <f ca="1">VLOOKUP($C279,OFFSET(ResultsInput!$B$2,($B279-1)*gamesPerRound,0,gamesPerRound,6),5,FALSE)</f>
        <v>#VALUE!</v>
      </c>
      <c r="G279" s="47" t="e">
        <f ca="1">VLOOKUP($C279,OFFSET(ResultsInput!$B$2,($B279-1)*gamesPerRound,0,gamesPerRound,6),6,FALSE)</f>
        <v>#VALUE!</v>
      </c>
      <c r="H279" s="54" t="str">
        <f t="shared" ca="1" si="13"/>
        <v/>
      </c>
    </row>
    <row r="280" spans="1:8" x14ac:dyDescent="0.3">
      <c r="A280" s="46">
        <v>278</v>
      </c>
      <c r="B280" s="26" t="str">
        <f t="shared" si="14"/>
        <v/>
      </c>
      <c r="C280" s="26">
        <f t="shared" si="12"/>
        <v>9</v>
      </c>
      <c r="D280" s="25" t="str">
        <f ca="1">IF($B280&gt;rounds,"",OFFSET(AllPairings!D$1,startRow-1+$A280,0))</f>
        <v/>
      </c>
      <c r="E280" s="25" t="str">
        <f ca="1">IF($B280&gt;rounds,"",OFFSET(AllPairings!E$1,startRow-1+$A280,0))</f>
        <v/>
      </c>
      <c r="F280" s="47" t="e">
        <f ca="1">VLOOKUP($C280,OFFSET(ResultsInput!$B$2,($B280-1)*gamesPerRound,0,gamesPerRound,6),5,FALSE)</f>
        <v>#VALUE!</v>
      </c>
      <c r="G280" s="47" t="e">
        <f ca="1">VLOOKUP($C280,OFFSET(ResultsInput!$B$2,($B280-1)*gamesPerRound,0,gamesPerRound,6),6,FALSE)</f>
        <v>#VALUE!</v>
      </c>
      <c r="H280" s="54" t="str">
        <f t="shared" ca="1" si="13"/>
        <v/>
      </c>
    </row>
    <row r="281" spans="1:8" x14ac:dyDescent="0.3">
      <c r="A281" s="46">
        <v>279</v>
      </c>
      <c r="B281" s="26" t="str">
        <f t="shared" si="14"/>
        <v/>
      </c>
      <c r="C281" s="26">
        <f t="shared" si="12"/>
        <v>10</v>
      </c>
      <c r="D281" s="25" t="str">
        <f ca="1">IF($B281&gt;rounds,"",OFFSET(AllPairings!D$1,startRow-1+$A281,0))</f>
        <v/>
      </c>
      <c r="E281" s="25" t="str">
        <f ca="1">IF($B281&gt;rounds,"",OFFSET(AllPairings!E$1,startRow-1+$A281,0))</f>
        <v/>
      </c>
      <c r="F281" s="47" t="e">
        <f ca="1">VLOOKUP($C281,OFFSET(ResultsInput!$B$2,($B281-1)*gamesPerRound,0,gamesPerRound,6),5,FALSE)</f>
        <v>#VALUE!</v>
      </c>
      <c r="G281" s="47" t="e">
        <f ca="1">VLOOKUP($C281,OFFSET(ResultsInput!$B$2,($B281-1)*gamesPerRound,0,gamesPerRound,6),6,FALSE)</f>
        <v>#VALUE!</v>
      </c>
      <c r="H281" s="54" t="str">
        <f t="shared" ca="1" si="13"/>
        <v/>
      </c>
    </row>
    <row r="282" spans="1:8" x14ac:dyDescent="0.3">
      <c r="A282" s="46">
        <v>280</v>
      </c>
      <c r="B282" s="26" t="str">
        <f t="shared" si="14"/>
        <v/>
      </c>
      <c r="C282" s="26">
        <f t="shared" si="12"/>
        <v>11</v>
      </c>
      <c r="D282" s="25" t="str">
        <f ca="1">IF($B282&gt;rounds,"",OFFSET(AllPairings!D$1,startRow-1+$A282,0))</f>
        <v/>
      </c>
      <c r="E282" s="25" t="str">
        <f ca="1">IF($B282&gt;rounds,"",OFFSET(AllPairings!E$1,startRow-1+$A282,0))</f>
        <v/>
      </c>
      <c r="F282" s="47" t="e">
        <f ca="1">VLOOKUP($C282,OFFSET(ResultsInput!$B$2,($B282-1)*gamesPerRound,0,gamesPerRound,6),5,FALSE)</f>
        <v>#VALUE!</v>
      </c>
      <c r="G282" s="47" t="e">
        <f ca="1">VLOOKUP($C282,OFFSET(ResultsInput!$B$2,($B282-1)*gamesPerRound,0,gamesPerRound,6),6,FALSE)</f>
        <v>#VALUE!</v>
      </c>
      <c r="H282" s="54" t="str">
        <f t="shared" ca="1" si="13"/>
        <v/>
      </c>
    </row>
    <row r="283" spans="1:8" x14ac:dyDescent="0.3">
      <c r="A283" s="46">
        <v>281</v>
      </c>
      <c r="B283" s="26" t="str">
        <f t="shared" si="14"/>
        <v/>
      </c>
      <c r="C283" s="26">
        <f t="shared" si="12"/>
        <v>12</v>
      </c>
      <c r="D283" s="25" t="str">
        <f ca="1">IF($B283&gt;rounds,"",OFFSET(AllPairings!D$1,startRow-1+$A283,0))</f>
        <v/>
      </c>
      <c r="E283" s="25" t="str">
        <f ca="1">IF($B283&gt;rounds,"",OFFSET(AllPairings!E$1,startRow-1+$A283,0))</f>
        <v/>
      </c>
      <c r="F283" s="47" t="e">
        <f ca="1">VLOOKUP($C283,OFFSET(ResultsInput!$B$2,($B283-1)*gamesPerRound,0,gamesPerRound,6),5,FALSE)</f>
        <v>#VALUE!</v>
      </c>
      <c r="G283" s="47" t="e">
        <f ca="1">VLOOKUP($C283,OFFSET(ResultsInput!$B$2,($B283-1)*gamesPerRound,0,gamesPerRound,6),6,FALSE)</f>
        <v>#VALUE!</v>
      </c>
      <c r="H283" s="54" t="str">
        <f t="shared" ca="1" si="13"/>
        <v/>
      </c>
    </row>
    <row r="284" spans="1:8" x14ac:dyDescent="0.3">
      <c r="A284" s="46">
        <v>282</v>
      </c>
      <c r="B284" s="26" t="str">
        <f t="shared" si="14"/>
        <v/>
      </c>
      <c r="C284" s="26">
        <f t="shared" si="12"/>
        <v>13</v>
      </c>
      <c r="D284" s="25" t="str">
        <f ca="1">IF($B284&gt;rounds,"",OFFSET(AllPairings!D$1,startRow-1+$A284,0))</f>
        <v/>
      </c>
      <c r="E284" s="25" t="str">
        <f ca="1">IF($B284&gt;rounds,"",OFFSET(AllPairings!E$1,startRow-1+$A284,0))</f>
        <v/>
      </c>
      <c r="F284" s="47" t="e">
        <f ca="1">VLOOKUP($C284,OFFSET(ResultsInput!$B$2,($B284-1)*gamesPerRound,0,gamesPerRound,6),5,FALSE)</f>
        <v>#VALUE!</v>
      </c>
      <c r="G284" s="47" t="e">
        <f ca="1">VLOOKUP($C284,OFFSET(ResultsInput!$B$2,($B284-1)*gamesPerRound,0,gamesPerRound,6),6,FALSE)</f>
        <v>#VALUE!</v>
      </c>
      <c r="H284" s="54" t="str">
        <f t="shared" ca="1" si="13"/>
        <v/>
      </c>
    </row>
    <row r="285" spans="1:8" x14ac:dyDescent="0.3">
      <c r="A285" s="46">
        <v>283</v>
      </c>
      <c r="B285" s="26" t="str">
        <f t="shared" si="14"/>
        <v/>
      </c>
      <c r="C285" s="26">
        <f t="shared" si="12"/>
        <v>14</v>
      </c>
      <c r="D285" s="25" t="str">
        <f ca="1">IF($B285&gt;rounds,"",OFFSET(AllPairings!D$1,startRow-1+$A285,0))</f>
        <v/>
      </c>
      <c r="E285" s="25" t="str">
        <f ca="1">IF($B285&gt;rounds,"",OFFSET(AllPairings!E$1,startRow-1+$A285,0))</f>
        <v/>
      </c>
      <c r="F285" s="47" t="e">
        <f ca="1">VLOOKUP($C285,OFFSET(ResultsInput!$B$2,($B285-1)*gamesPerRound,0,gamesPerRound,6),5,FALSE)</f>
        <v>#VALUE!</v>
      </c>
      <c r="G285" s="47" t="e">
        <f ca="1">VLOOKUP($C285,OFFSET(ResultsInput!$B$2,($B285-1)*gamesPerRound,0,gamesPerRound,6),6,FALSE)</f>
        <v>#VALUE!</v>
      </c>
      <c r="H285" s="54" t="str">
        <f t="shared" ca="1" si="13"/>
        <v/>
      </c>
    </row>
    <row r="286" spans="1:8" x14ac:dyDescent="0.3">
      <c r="A286" s="46">
        <v>284</v>
      </c>
      <c r="B286" s="26" t="str">
        <f t="shared" si="14"/>
        <v/>
      </c>
      <c r="C286" s="26">
        <f t="shared" si="12"/>
        <v>15</v>
      </c>
      <c r="D286" s="25" t="str">
        <f ca="1">IF($B286&gt;rounds,"",OFFSET(AllPairings!D$1,startRow-1+$A286,0))</f>
        <v/>
      </c>
      <c r="E286" s="25" t="str">
        <f ca="1">IF($B286&gt;rounds,"",OFFSET(AllPairings!E$1,startRow-1+$A286,0))</f>
        <v/>
      </c>
      <c r="F286" s="47" t="e">
        <f ca="1">VLOOKUP($C286,OFFSET(ResultsInput!$B$2,($B286-1)*gamesPerRound,0,gamesPerRound,6),5,FALSE)</f>
        <v>#VALUE!</v>
      </c>
      <c r="G286" s="47" t="e">
        <f ca="1">VLOOKUP($C286,OFFSET(ResultsInput!$B$2,($B286-1)*gamesPerRound,0,gamesPerRound,6),6,FALSE)</f>
        <v>#VALUE!</v>
      </c>
      <c r="H286" s="54" t="str">
        <f t="shared" ca="1" si="13"/>
        <v/>
      </c>
    </row>
    <row r="287" spans="1:8" x14ac:dyDescent="0.3">
      <c r="A287" s="46">
        <v>285</v>
      </c>
      <c r="B287" s="26" t="str">
        <f t="shared" si="14"/>
        <v/>
      </c>
      <c r="C287" s="26">
        <f t="shared" si="12"/>
        <v>16</v>
      </c>
      <c r="D287" s="25" t="str">
        <f ca="1">IF($B287&gt;rounds,"",OFFSET(AllPairings!D$1,startRow-1+$A287,0))</f>
        <v/>
      </c>
      <c r="E287" s="25" t="str">
        <f ca="1">IF($B287&gt;rounds,"",OFFSET(AllPairings!E$1,startRow-1+$A287,0))</f>
        <v/>
      </c>
      <c r="F287" s="47" t="e">
        <f ca="1">VLOOKUP($C287,OFFSET(ResultsInput!$B$2,($B287-1)*gamesPerRound,0,gamesPerRound,6),5,FALSE)</f>
        <v>#VALUE!</v>
      </c>
      <c r="G287" s="47" t="e">
        <f ca="1">VLOOKUP($C287,OFFSET(ResultsInput!$B$2,($B287-1)*gamesPerRound,0,gamesPerRound,6),6,FALSE)</f>
        <v>#VALUE!</v>
      </c>
      <c r="H287" s="54" t="str">
        <f t="shared" ca="1" si="13"/>
        <v/>
      </c>
    </row>
    <row r="288" spans="1:8" x14ac:dyDescent="0.3">
      <c r="A288" s="46">
        <v>286</v>
      </c>
      <c r="B288" s="26" t="str">
        <f t="shared" si="14"/>
        <v/>
      </c>
      <c r="C288" s="26">
        <f t="shared" si="12"/>
        <v>17</v>
      </c>
      <c r="D288" s="25" t="str">
        <f ca="1">IF($B288&gt;rounds,"",OFFSET(AllPairings!D$1,startRow-1+$A288,0))</f>
        <v/>
      </c>
      <c r="E288" s="25" t="str">
        <f ca="1">IF($B288&gt;rounds,"",OFFSET(AllPairings!E$1,startRow-1+$A288,0))</f>
        <v/>
      </c>
      <c r="F288" s="47" t="e">
        <f ca="1">VLOOKUP($C288,OFFSET(ResultsInput!$B$2,($B288-1)*gamesPerRound,0,gamesPerRound,6),5,FALSE)</f>
        <v>#VALUE!</v>
      </c>
      <c r="G288" s="47" t="e">
        <f ca="1">VLOOKUP($C288,OFFSET(ResultsInput!$B$2,($B288-1)*gamesPerRound,0,gamesPerRound,6),6,FALSE)</f>
        <v>#VALUE!</v>
      </c>
      <c r="H288" s="54" t="str">
        <f t="shared" ca="1" si="13"/>
        <v/>
      </c>
    </row>
    <row r="289" spans="1:8" x14ac:dyDescent="0.3">
      <c r="A289" s="46">
        <v>287</v>
      </c>
      <c r="B289" s="26" t="str">
        <f t="shared" si="14"/>
        <v/>
      </c>
      <c r="C289" s="26">
        <f t="shared" si="12"/>
        <v>18</v>
      </c>
      <c r="D289" s="25" t="str">
        <f ca="1">IF($B289&gt;rounds,"",OFFSET(AllPairings!D$1,startRow-1+$A289,0))</f>
        <v/>
      </c>
      <c r="E289" s="25" t="str">
        <f ca="1">IF($B289&gt;rounds,"",OFFSET(AllPairings!E$1,startRow-1+$A289,0))</f>
        <v/>
      </c>
      <c r="F289" s="47" t="e">
        <f ca="1">VLOOKUP($C289,OFFSET(ResultsInput!$B$2,($B289-1)*gamesPerRound,0,gamesPerRound,6),5,FALSE)</f>
        <v>#VALUE!</v>
      </c>
      <c r="G289" s="47" t="e">
        <f ca="1">VLOOKUP($C289,OFFSET(ResultsInput!$B$2,($B289-1)*gamesPerRound,0,gamesPerRound,6),6,FALSE)</f>
        <v>#VALUE!</v>
      </c>
      <c r="H289" s="54" t="str">
        <f t="shared" ca="1" si="13"/>
        <v/>
      </c>
    </row>
    <row r="290" spans="1:8" x14ac:dyDescent="0.3">
      <c r="A290" s="46">
        <v>288</v>
      </c>
      <c r="B290" s="26" t="str">
        <f t="shared" si="14"/>
        <v/>
      </c>
      <c r="C290" s="26">
        <f t="shared" si="12"/>
        <v>19</v>
      </c>
      <c r="D290" s="25" t="str">
        <f ca="1">IF($B290&gt;rounds,"",OFFSET(AllPairings!D$1,startRow-1+$A290,0))</f>
        <v/>
      </c>
      <c r="E290" s="25" t="str">
        <f ca="1">IF($B290&gt;rounds,"",OFFSET(AllPairings!E$1,startRow-1+$A290,0))</f>
        <v/>
      </c>
      <c r="F290" s="47" t="e">
        <f ca="1">VLOOKUP($C290,OFFSET(ResultsInput!$B$2,($B290-1)*gamesPerRound,0,gamesPerRound,6),5,FALSE)</f>
        <v>#VALUE!</v>
      </c>
      <c r="G290" s="47" t="e">
        <f ca="1">VLOOKUP($C290,OFFSET(ResultsInput!$B$2,($B290-1)*gamesPerRound,0,gamesPerRound,6),6,FALSE)</f>
        <v>#VALUE!</v>
      </c>
      <c r="H290" s="54" t="str">
        <f t="shared" ca="1" si="13"/>
        <v/>
      </c>
    </row>
    <row r="291" spans="1:8" x14ac:dyDescent="0.3">
      <c r="A291" s="46">
        <v>289</v>
      </c>
      <c r="B291" s="26" t="str">
        <f t="shared" si="14"/>
        <v/>
      </c>
      <c r="C291" s="26">
        <f t="shared" si="12"/>
        <v>20</v>
      </c>
      <c r="D291" s="25" t="str">
        <f ca="1">IF($B291&gt;rounds,"",OFFSET(AllPairings!D$1,startRow-1+$A291,0))</f>
        <v/>
      </c>
      <c r="E291" s="25" t="str">
        <f ca="1">IF($B291&gt;rounds,"",OFFSET(AllPairings!E$1,startRow-1+$A291,0))</f>
        <v/>
      </c>
      <c r="F291" s="47" t="e">
        <f ca="1">VLOOKUP($C291,OFFSET(ResultsInput!$B$2,($B291-1)*gamesPerRound,0,gamesPerRound,6),5,FALSE)</f>
        <v>#VALUE!</v>
      </c>
      <c r="G291" s="47" t="e">
        <f ca="1">VLOOKUP($C291,OFFSET(ResultsInput!$B$2,($B291-1)*gamesPerRound,0,gamesPerRound,6),6,FALSE)</f>
        <v>#VALUE!</v>
      </c>
      <c r="H291" s="54" t="str">
        <f t="shared" ca="1" si="13"/>
        <v/>
      </c>
    </row>
    <row r="292" spans="1:8" x14ac:dyDescent="0.3">
      <c r="A292" s="46">
        <v>290</v>
      </c>
      <c r="B292" s="26" t="str">
        <f t="shared" si="14"/>
        <v/>
      </c>
      <c r="C292" s="26">
        <f t="shared" si="12"/>
        <v>21</v>
      </c>
      <c r="D292" s="25" t="str">
        <f ca="1">IF($B292&gt;rounds,"",OFFSET(AllPairings!D$1,startRow-1+$A292,0))</f>
        <v/>
      </c>
      <c r="E292" s="25" t="str">
        <f ca="1">IF($B292&gt;rounds,"",OFFSET(AllPairings!E$1,startRow-1+$A292,0))</f>
        <v/>
      </c>
      <c r="F292" s="47" t="e">
        <f ca="1">VLOOKUP($C292,OFFSET(ResultsInput!$B$2,($B292-1)*gamesPerRound,0,gamesPerRound,6),5,FALSE)</f>
        <v>#VALUE!</v>
      </c>
      <c r="G292" s="47" t="e">
        <f ca="1">VLOOKUP($C292,OFFSET(ResultsInput!$B$2,($B292-1)*gamesPerRound,0,gamesPerRound,6),6,FALSE)</f>
        <v>#VALUE!</v>
      </c>
      <c r="H292" s="54" t="str">
        <f t="shared" ca="1" si="13"/>
        <v/>
      </c>
    </row>
    <row r="293" spans="1:8" x14ac:dyDescent="0.3">
      <c r="A293" s="46">
        <v>291</v>
      </c>
      <c r="B293" s="26" t="str">
        <f t="shared" si="14"/>
        <v/>
      </c>
      <c r="C293" s="26">
        <f t="shared" si="12"/>
        <v>22</v>
      </c>
      <c r="D293" s="25" t="str">
        <f ca="1">IF($B293&gt;rounds,"",OFFSET(AllPairings!D$1,startRow-1+$A293,0))</f>
        <v/>
      </c>
      <c r="E293" s="25" t="str">
        <f ca="1">IF($B293&gt;rounds,"",OFFSET(AllPairings!E$1,startRow-1+$A293,0))</f>
        <v/>
      </c>
      <c r="F293" s="47" t="e">
        <f ca="1">VLOOKUP($C293,OFFSET(ResultsInput!$B$2,($B293-1)*gamesPerRound,0,gamesPerRound,6),5,FALSE)</f>
        <v>#VALUE!</v>
      </c>
      <c r="G293" s="47" t="e">
        <f ca="1">VLOOKUP($C293,OFFSET(ResultsInput!$B$2,($B293-1)*gamesPerRound,0,gamesPerRound,6),6,FALSE)</f>
        <v>#VALUE!</v>
      </c>
      <c r="H293" s="54" t="str">
        <f t="shared" ca="1" si="13"/>
        <v/>
      </c>
    </row>
    <row r="294" spans="1:8" x14ac:dyDescent="0.3">
      <c r="A294" s="46">
        <v>292</v>
      </c>
      <c r="B294" s="26" t="str">
        <f t="shared" si="14"/>
        <v/>
      </c>
      <c r="C294" s="26">
        <f t="shared" si="12"/>
        <v>23</v>
      </c>
      <c r="D294" s="25" t="str">
        <f ca="1">IF($B294&gt;rounds,"",OFFSET(AllPairings!D$1,startRow-1+$A294,0))</f>
        <v/>
      </c>
      <c r="E294" s="25" t="str">
        <f ca="1">IF($B294&gt;rounds,"",OFFSET(AllPairings!E$1,startRow-1+$A294,0))</f>
        <v/>
      </c>
      <c r="F294" s="47" t="e">
        <f ca="1">VLOOKUP($C294,OFFSET(ResultsInput!$B$2,($B294-1)*gamesPerRound,0,gamesPerRound,6),5,FALSE)</f>
        <v>#VALUE!</v>
      </c>
      <c r="G294" s="47" t="e">
        <f ca="1">VLOOKUP($C294,OFFSET(ResultsInput!$B$2,($B294-1)*gamesPerRound,0,gamesPerRound,6),6,FALSE)</f>
        <v>#VALUE!</v>
      </c>
      <c r="H294" s="54" t="str">
        <f t="shared" ca="1" si="13"/>
        <v/>
      </c>
    </row>
    <row r="295" spans="1:8" x14ac:dyDescent="0.3">
      <c r="A295" s="46">
        <v>293</v>
      </c>
      <c r="B295" s="26" t="str">
        <f t="shared" si="14"/>
        <v/>
      </c>
      <c r="C295" s="26">
        <f t="shared" si="12"/>
        <v>24</v>
      </c>
      <c r="D295" s="25" t="str">
        <f ca="1">IF($B295&gt;rounds,"",OFFSET(AllPairings!D$1,startRow-1+$A295,0))</f>
        <v/>
      </c>
      <c r="E295" s="25" t="str">
        <f ca="1">IF($B295&gt;rounds,"",OFFSET(AllPairings!E$1,startRow-1+$A295,0))</f>
        <v/>
      </c>
      <c r="F295" s="47" t="e">
        <f ca="1">VLOOKUP($C295,OFFSET(ResultsInput!$B$2,($B295-1)*gamesPerRound,0,gamesPerRound,6),5,FALSE)</f>
        <v>#VALUE!</v>
      </c>
      <c r="G295" s="47" t="e">
        <f ca="1">VLOOKUP($C295,OFFSET(ResultsInput!$B$2,($B295-1)*gamesPerRound,0,gamesPerRound,6),6,FALSE)</f>
        <v>#VALUE!</v>
      </c>
      <c r="H295" s="54" t="str">
        <f t="shared" ca="1" si="13"/>
        <v/>
      </c>
    </row>
    <row r="296" spans="1:8" x14ac:dyDescent="0.3">
      <c r="A296" s="46">
        <v>294</v>
      </c>
      <c r="B296" s="26" t="str">
        <f t="shared" si="14"/>
        <v/>
      </c>
      <c r="C296" s="26">
        <f t="shared" si="12"/>
        <v>25</v>
      </c>
      <c r="D296" s="25" t="str">
        <f ca="1">IF($B296&gt;rounds,"",OFFSET(AllPairings!D$1,startRow-1+$A296,0))</f>
        <v/>
      </c>
      <c r="E296" s="25" t="str">
        <f ca="1">IF($B296&gt;rounds,"",OFFSET(AllPairings!E$1,startRow-1+$A296,0))</f>
        <v/>
      </c>
      <c r="F296" s="47" t="e">
        <f ca="1">VLOOKUP($C296,OFFSET(ResultsInput!$B$2,($B296-1)*gamesPerRound,0,gamesPerRound,6),5,FALSE)</f>
        <v>#VALUE!</v>
      </c>
      <c r="G296" s="47" t="e">
        <f ca="1">VLOOKUP($C296,OFFSET(ResultsInput!$B$2,($B296-1)*gamesPerRound,0,gamesPerRound,6),6,FALSE)</f>
        <v>#VALUE!</v>
      </c>
      <c r="H296" s="54" t="str">
        <f t="shared" ca="1" si="13"/>
        <v/>
      </c>
    </row>
    <row r="297" spans="1:8" x14ac:dyDescent="0.3">
      <c r="A297" s="46">
        <v>295</v>
      </c>
      <c r="B297" s="26" t="str">
        <f t="shared" si="14"/>
        <v/>
      </c>
      <c r="C297" s="26">
        <f t="shared" si="12"/>
        <v>26</v>
      </c>
      <c r="D297" s="25" t="str">
        <f ca="1">IF($B297&gt;rounds,"",OFFSET(AllPairings!D$1,startRow-1+$A297,0))</f>
        <v/>
      </c>
      <c r="E297" s="25" t="str">
        <f ca="1">IF($B297&gt;rounds,"",OFFSET(AllPairings!E$1,startRow-1+$A297,0))</f>
        <v/>
      </c>
      <c r="F297" s="47" t="e">
        <f ca="1">VLOOKUP($C297,OFFSET(ResultsInput!$B$2,($B297-1)*gamesPerRound,0,gamesPerRound,6),5,FALSE)</f>
        <v>#VALUE!</v>
      </c>
      <c r="G297" s="47" t="e">
        <f ca="1">VLOOKUP($C297,OFFSET(ResultsInput!$B$2,($B297-1)*gamesPerRound,0,gamesPerRound,6),6,FALSE)</f>
        <v>#VALUE!</v>
      </c>
      <c r="H297" s="54" t="str">
        <f t="shared" ca="1" si="13"/>
        <v/>
      </c>
    </row>
    <row r="298" spans="1:8" x14ac:dyDescent="0.3">
      <c r="A298" s="46">
        <v>296</v>
      </c>
      <c r="B298" s="26" t="str">
        <f t="shared" si="14"/>
        <v/>
      </c>
      <c r="C298" s="26">
        <f t="shared" si="12"/>
        <v>27</v>
      </c>
      <c r="D298" s="25" t="str">
        <f ca="1">IF($B298&gt;rounds,"",OFFSET(AllPairings!D$1,startRow-1+$A298,0))</f>
        <v/>
      </c>
      <c r="E298" s="25" t="str">
        <f ca="1">IF($B298&gt;rounds,"",OFFSET(AllPairings!E$1,startRow-1+$A298,0))</f>
        <v/>
      </c>
      <c r="F298" s="47" t="e">
        <f ca="1">VLOOKUP($C298,OFFSET(ResultsInput!$B$2,($B298-1)*gamesPerRound,0,gamesPerRound,6),5,FALSE)</f>
        <v>#VALUE!</v>
      </c>
      <c r="G298" s="47" t="e">
        <f ca="1">VLOOKUP($C298,OFFSET(ResultsInput!$B$2,($B298-1)*gamesPerRound,0,gamesPerRound,6),6,FALSE)</f>
        <v>#VALUE!</v>
      </c>
      <c r="H298" s="54" t="str">
        <f t="shared" ca="1" si="13"/>
        <v/>
      </c>
    </row>
    <row r="299" spans="1:8" x14ac:dyDescent="0.3">
      <c r="A299" s="46">
        <v>297</v>
      </c>
      <c r="B299" s="26" t="str">
        <f t="shared" si="14"/>
        <v/>
      </c>
      <c r="C299" s="26">
        <f t="shared" si="12"/>
        <v>28</v>
      </c>
      <c r="D299" s="25" t="str">
        <f ca="1">IF($B299&gt;rounds,"",OFFSET(AllPairings!D$1,startRow-1+$A299,0))</f>
        <v/>
      </c>
      <c r="E299" s="25" t="str">
        <f ca="1">IF($B299&gt;rounds,"",OFFSET(AllPairings!E$1,startRow-1+$A299,0))</f>
        <v/>
      </c>
      <c r="F299" s="47" t="e">
        <f ca="1">VLOOKUP($C299,OFFSET(ResultsInput!$B$2,($B299-1)*gamesPerRound,0,gamesPerRound,6),5,FALSE)</f>
        <v>#VALUE!</v>
      </c>
      <c r="G299" s="47" t="e">
        <f ca="1">VLOOKUP($C299,OFFSET(ResultsInput!$B$2,($B299-1)*gamesPerRound,0,gamesPerRound,6),6,FALSE)</f>
        <v>#VALUE!</v>
      </c>
      <c r="H299" s="54" t="str">
        <f t="shared" ca="1" si="13"/>
        <v/>
      </c>
    </row>
    <row r="300" spans="1:8" x14ac:dyDescent="0.3">
      <c r="A300" s="46">
        <v>298</v>
      </c>
      <c r="B300" s="26" t="str">
        <f t="shared" si="14"/>
        <v/>
      </c>
      <c r="C300" s="26">
        <f t="shared" si="12"/>
        <v>29</v>
      </c>
      <c r="D300" s="25" t="str">
        <f ca="1">IF($B300&gt;rounds,"",OFFSET(AllPairings!D$1,startRow-1+$A300,0))</f>
        <v/>
      </c>
      <c r="E300" s="25" t="str">
        <f ca="1">IF($B300&gt;rounds,"",OFFSET(AllPairings!E$1,startRow-1+$A300,0))</f>
        <v/>
      </c>
      <c r="F300" s="47" t="e">
        <f ca="1">VLOOKUP($C300,OFFSET(ResultsInput!$B$2,($B300-1)*gamesPerRound,0,gamesPerRound,6),5,FALSE)</f>
        <v>#VALUE!</v>
      </c>
      <c r="G300" s="47" t="e">
        <f ca="1">VLOOKUP($C300,OFFSET(ResultsInput!$B$2,($B300-1)*gamesPerRound,0,gamesPerRound,6),6,FALSE)</f>
        <v>#VALUE!</v>
      </c>
      <c r="H300" s="54" t="str">
        <f t="shared" ca="1" si="13"/>
        <v/>
      </c>
    </row>
    <row r="301" spans="1:8" x14ac:dyDescent="0.3">
      <c r="A301" s="46">
        <v>299</v>
      </c>
      <c r="B301" s="26" t="str">
        <f t="shared" si="14"/>
        <v/>
      </c>
      <c r="C301" s="26">
        <f t="shared" si="12"/>
        <v>30</v>
      </c>
      <c r="D301" s="25" t="str">
        <f ca="1">IF($B301&gt;rounds,"",OFFSET(AllPairings!D$1,startRow-1+$A301,0))</f>
        <v/>
      </c>
      <c r="E301" s="25" t="str">
        <f ca="1">IF($B301&gt;rounds,"",OFFSET(AllPairings!E$1,startRow-1+$A301,0))</f>
        <v/>
      </c>
      <c r="F301" s="47" t="e">
        <f ca="1">VLOOKUP($C301,OFFSET(ResultsInput!$B$2,($B301-1)*gamesPerRound,0,gamesPerRound,6),5,FALSE)</f>
        <v>#VALUE!</v>
      </c>
      <c r="G301" s="47" t="e">
        <f ca="1">VLOOKUP($C301,OFFSET(ResultsInput!$B$2,($B301-1)*gamesPerRound,0,gamesPerRound,6),6,FALSE)</f>
        <v>#VALUE!</v>
      </c>
      <c r="H301" s="54" t="str">
        <f t="shared" ca="1" si="13"/>
        <v/>
      </c>
    </row>
    <row r="302" spans="1:8" x14ac:dyDescent="0.3">
      <c r="A302" s="46">
        <v>300</v>
      </c>
      <c r="B302" s="26" t="str">
        <f t="shared" si="14"/>
        <v/>
      </c>
      <c r="C302" s="26">
        <f t="shared" si="12"/>
        <v>1</v>
      </c>
      <c r="D302" s="25" t="str">
        <f ca="1">IF($B302&gt;rounds,"",OFFSET(AllPairings!D$1,startRow-1+$A302,0))</f>
        <v/>
      </c>
      <c r="E302" s="25" t="str">
        <f ca="1">IF($B302&gt;rounds,"",OFFSET(AllPairings!E$1,startRow-1+$A302,0))</f>
        <v/>
      </c>
      <c r="F302" s="47" t="e">
        <f ca="1">VLOOKUP($C302,OFFSET(ResultsInput!$B$2,($B302-1)*gamesPerRound,0,gamesPerRound,6),5,FALSE)</f>
        <v>#VALUE!</v>
      </c>
      <c r="G302" s="47" t="e">
        <f ca="1">VLOOKUP($C302,OFFSET(ResultsInput!$B$2,($B302-1)*gamesPerRound,0,gamesPerRound,6),6,FALSE)</f>
        <v>#VALUE!</v>
      </c>
      <c r="H302" s="54" t="str">
        <f t="shared" ca="1" si="13"/>
        <v/>
      </c>
    </row>
    <row r="303" spans="1:8" x14ac:dyDescent="0.3">
      <c r="A303" s="46">
        <f>A302+1</f>
        <v>301</v>
      </c>
      <c r="B303" s="26" t="str">
        <f t="shared" ref="B303:B361" si="15">IF(INT(A303/gamesPerRound)&lt;rounds,1+INT(A303/gamesPerRound),"")</f>
        <v/>
      </c>
      <c r="C303" s="26">
        <f t="shared" ref="C303:C361" si="16">1+MOD(A303,gamesPerRound)</f>
        <v>2</v>
      </c>
      <c r="D303" s="25" t="str">
        <f ca="1">IF($B303&gt;rounds,"",OFFSET(AllPairings!D$1,startRow-1+$A303,0))</f>
        <v/>
      </c>
      <c r="E303" s="25" t="str">
        <f ca="1">IF($B303&gt;rounds,"",OFFSET(AllPairings!E$1,startRow-1+$A303,0))</f>
        <v/>
      </c>
      <c r="F303" s="47" t="e">
        <f ca="1">VLOOKUP($C303,OFFSET(ResultsInput!$B$2,($B303-1)*gamesPerRound,0,gamesPerRound,6),5,FALSE)</f>
        <v>#VALUE!</v>
      </c>
      <c r="G303" s="47" t="e">
        <f ca="1">VLOOKUP($C303,OFFSET(ResultsInput!$B$2,($B303-1)*gamesPerRound,0,gamesPerRound,6),6,FALSE)</f>
        <v>#VALUE!</v>
      </c>
      <c r="H303" s="54" t="str">
        <f t="shared" ref="H303:H361" ca="1" si="17">D303</f>
        <v/>
      </c>
    </row>
    <row r="304" spans="1:8" x14ac:dyDescent="0.3">
      <c r="A304" s="46">
        <f t="shared" ref="A304:A361" si="18">A303+1</f>
        <v>302</v>
      </c>
      <c r="B304" s="26" t="str">
        <f t="shared" si="15"/>
        <v/>
      </c>
      <c r="C304" s="26">
        <f t="shared" si="16"/>
        <v>3</v>
      </c>
      <c r="D304" s="25" t="str">
        <f ca="1">IF($B304&gt;rounds,"",OFFSET(AllPairings!D$1,startRow-1+$A304,0))</f>
        <v/>
      </c>
      <c r="E304" s="25" t="str">
        <f ca="1">IF($B304&gt;rounds,"",OFFSET(AllPairings!E$1,startRow-1+$A304,0))</f>
        <v/>
      </c>
      <c r="F304" s="47" t="e">
        <f ca="1">VLOOKUP($C304,OFFSET(ResultsInput!$B$2,($B304-1)*gamesPerRound,0,gamesPerRound,6),5,FALSE)</f>
        <v>#VALUE!</v>
      </c>
      <c r="G304" s="47" t="e">
        <f ca="1">VLOOKUP($C304,OFFSET(ResultsInput!$B$2,($B304-1)*gamesPerRound,0,gamesPerRound,6),6,FALSE)</f>
        <v>#VALUE!</v>
      </c>
      <c r="H304" s="54" t="str">
        <f t="shared" ca="1" si="17"/>
        <v/>
      </c>
    </row>
    <row r="305" spans="1:8" x14ac:dyDescent="0.3">
      <c r="A305" s="46">
        <f t="shared" si="18"/>
        <v>303</v>
      </c>
      <c r="B305" s="26" t="str">
        <f t="shared" si="15"/>
        <v/>
      </c>
      <c r="C305" s="26">
        <f t="shared" si="16"/>
        <v>4</v>
      </c>
      <c r="D305" s="25" t="str">
        <f ca="1">IF($B305&gt;rounds,"",OFFSET(AllPairings!D$1,startRow-1+$A305,0))</f>
        <v/>
      </c>
      <c r="E305" s="25" t="str">
        <f ca="1">IF($B305&gt;rounds,"",OFFSET(AllPairings!E$1,startRow-1+$A305,0))</f>
        <v/>
      </c>
      <c r="F305" s="47" t="e">
        <f ca="1">VLOOKUP($C305,OFFSET(ResultsInput!$B$2,($B305-1)*gamesPerRound,0,gamesPerRound,6),5,FALSE)</f>
        <v>#VALUE!</v>
      </c>
      <c r="G305" s="47" t="e">
        <f ca="1">VLOOKUP($C305,OFFSET(ResultsInput!$B$2,($B305-1)*gamesPerRound,0,gamesPerRound,6),6,FALSE)</f>
        <v>#VALUE!</v>
      </c>
      <c r="H305" s="54" t="str">
        <f t="shared" ca="1" si="17"/>
        <v/>
      </c>
    </row>
    <row r="306" spans="1:8" x14ac:dyDescent="0.3">
      <c r="A306" s="46">
        <f t="shared" si="18"/>
        <v>304</v>
      </c>
      <c r="B306" s="26" t="str">
        <f t="shared" si="15"/>
        <v/>
      </c>
      <c r="C306" s="26">
        <f t="shared" si="16"/>
        <v>5</v>
      </c>
      <c r="D306" s="25" t="str">
        <f ca="1">IF($B306&gt;rounds,"",OFFSET(AllPairings!D$1,startRow-1+$A306,0))</f>
        <v/>
      </c>
      <c r="E306" s="25" t="str">
        <f ca="1">IF($B306&gt;rounds,"",OFFSET(AllPairings!E$1,startRow-1+$A306,0))</f>
        <v/>
      </c>
      <c r="F306" s="47" t="e">
        <f ca="1">VLOOKUP($C306,OFFSET(ResultsInput!$B$2,($B306-1)*gamesPerRound,0,gamesPerRound,6),5,FALSE)</f>
        <v>#VALUE!</v>
      </c>
      <c r="G306" s="47" t="e">
        <f ca="1">VLOOKUP($C306,OFFSET(ResultsInput!$B$2,($B306-1)*gamesPerRound,0,gamesPerRound,6),6,FALSE)</f>
        <v>#VALUE!</v>
      </c>
      <c r="H306" s="54" t="str">
        <f t="shared" ca="1" si="17"/>
        <v/>
      </c>
    </row>
    <row r="307" spans="1:8" x14ac:dyDescent="0.3">
      <c r="A307" s="46">
        <f t="shared" si="18"/>
        <v>305</v>
      </c>
      <c r="B307" s="26" t="str">
        <f t="shared" si="15"/>
        <v/>
      </c>
      <c r="C307" s="26">
        <f t="shared" si="16"/>
        <v>6</v>
      </c>
      <c r="D307" s="25" t="str">
        <f ca="1">IF($B307&gt;rounds,"",OFFSET(AllPairings!D$1,startRow-1+$A307,0))</f>
        <v/>
      </c>
      <c r="E307" s="25" t="str">
        <f ca="1">IF($B307&gt;rounds,"",OFFSET(AllPairings!E$1,startRow-1+$A307,0))</f>
        <v/>
      </c>
      <c r="F307" s="47" t="e">
        <f ca="1">VLOOKUP($C307,OFFSET(ResultsInput!$B$2,($B307-1)*gamesPerRound,0,gamesPerRound,6),5,FALSE)</f>
        <v>#VALUE!</v>
      </c>
      <c r="G307" s="47" t="e">
        <f ca="1">VLOOKUP($C307,OFFSET(ResultsInput!$B$2,($B307-1)*gamesPerRound,0,gamesPerRound,6),6,FALSE)</f>
        <v>#VALUE!</v>
      </c>
      <c r="H307" s="54" t="str">
        <f t="shared" ca="1" si="17"/>
        <v/>
      </c>
    </row>
    <row r="308" spans="1:8" x14ac:dyDescent="0.3">
      <c r="A308" s="46">
        <f t="shared" si="18"/>
        <v>306</v>
      </c>
      <c r="B308" s="26" t="str">
        <f t="shared" si="15"/>
        <v/>
      </c>
      <c r="C308" s="26">
        <f t="shared" si="16"/>
        <v>7</v>
      </c>
      <c r="D308" s="25" t="str">
        <f ca="1">IF($B308&gt;rounds,"",OFFSET(AllPairings!D$1,startRow-1+$A308,0))</f>
        <v/>
      </c>
      <c r="E308" s="25" t="str">
        <f ca="1">IF($B308&gt;rounds,"",OFFSET(AllPairings!E$1,startRow-1+$A308,0))</f>
        <v/>
      </c>
      <c r="F308" s="47" t="e">
        <f ca="1">VLOOKUP($C308,OFFSET(ResultsInput!$B$2,($B308-1)*gamesPerRound,0,gamesPerRound,6),5,FALSE)</f>
        <v>#VALUE!</v>
      </c>
      <c r="G308" s="47" t="e">
        <f ca="1">VLOOKUP($C308,OFFSET(ResultsInput!$B$2,($B308-1)*gamesPerRound,0,gamesPerRound,6),6,FALSE)</f>
        <v>#VALUE!</v>
      </c>
      <c r="H308" s="54" t="str">
        <f t="shared" ca="1" si="17"/>
        <v/>
      </c>
    </row>
    <row r="309" spans="1:8" x14ac:dyDescent="0.3">
      <c r="A309" s="46">
        <f t="shared" si="18"/>
        <v>307</v>
      </c>
      <c r="B309" s="26" t="str">
        <f t="shared" si="15"/>
        <v/>
      </c>
      <c r="C309" s="26">
        <f t="shared" si="16"/>
        <v>8</v>
      </c>
      <c r="D309" s="25" t="str">
        <f ca="1">IF($B309&gt;rounds,"",OFFSET(AllPairings!D$1,startRow-1+$A309,0))</f>
        <v/>
      </c>
      <c r="E309" s="25" t="str">
        <f ca="1">IF($B309&gt;rounds,"",OFFSET(AllPairings!E$1,startRow-1+$A309,0))</f>
        <v/>
      </c>
      <c r="F309" s="47" t="e">
        <f ca="1">VLOOKUP($C309,OFFSET(ResultsInput!$B$2,($B309-1)*gamesPerRound,0,gamesPerRound,6),5,FALSE)</f>
        <v>#VALUE!</v>
      </c>
      <c r="G309" s="47" t="e">
        <f ca="1">VLOOKUP($C309,OFFSET(ResultsInput!$B$2,($B309-1)*gamesPerRound,0,gamesPerRound,6),6,FALSE)</f>
        <v>#VALUE!</v>
      </c>
      <c r="H309" s="54" t="str">
        <f t="shared" ca="1" si="17"/>
        <v/>
      </c>
    </row>
    <row r="310" spans="1:8" x14ac:dyDescent="0.3">
      <c r="A310" s="46">
        <f t="shared" si="18"/>
        <v>308</v>
      </c>
      <c r="B310" s="26" t="str">
        <f t="shared" si="15"/>
        <v/>
      </c>
      <c r="C310" s="26">
        <f t="shared" si="16"/>
        <v>9</v>
      </c>
      <c r="D310" s="25" t="str">
        <f ca="1">IF($B310&gt;rounds,"",OFFSET(AllPairings!D$1,startRow-1+$A310,0))</f>
        <v/>
      </c>
      <c r="E310" s="25" t="str">
        <f ca="1">IF($B310&gt;rounds,"",OFFSET(AllPairings!E$1,startRow-1+$A310,0))</f>
        <v/>
      </c>
      <c r="F310" s="47" t="e">
        <f ca="1">VLOOKUP($C310,OFFSET(ResultsInput!$B$2,($B310-1)*gamesPerRound,0,gamesPerRound,6),5,FALSE)</f>
        <v>#VALUE!</v>
      </c>
      <c r="G310" s="47" t="e">
        <f ca="1">VLOOKUP($C310,OFFSET(ResultsInput!$B$2,($B310-1)*gamesPerRound,0,gamesPerRound,6),6,FALSE)</f>
        <v>#VALUE!</v>
      </c>
      <c r="H310" s="54" t="str">
        <f t="shared" ca="1" si="17"/>
        <v/>
      </c>
    </row>
    <row r="311" spans="1:8" x14ac:dyDescent="0.3">
      <c r="A311" s="46">
        <f t="shared" si="18"/>
        <v>309</v>
      </c>
      <c r="B311" s="26" t="str">
        <f t="shared" si="15"/>
        <v/>
      </c>
      <c r="C311" s="26">
        <f t="shared" si="16"/>
        <v>10</v>
      </c>
      <c r="D311" s="25" t="str">
        <f ca="1">IF($B311&gt;rounds,"",OFFSET(AllPairings!D$1,startRow-1+$A311,0))</f>
        <v/>
      </c>
      <c r="E311" s="25" t="str">
        <f ca="1">IF($B311&gt;rounds,"",OFFSET(AllPairings!E$1,startRow-1+$A311,0))</f>
        <v/>
      </c>
      <c r="F311" s="47" t="e">
        <f ca="1">VLOOKUP($C311,OFFSET(ResultsInput!$B$2,($B311-1)*gamesPerRound,0,gamesPerRound,6),5,FALSE)</f>
        <v>#VALUE!</v>
      </c>
      <c r="G311" s="47" t="e">
        <f ca="1">VLOOKUP($C311,OFFSET(ResultsInput!$B$2,($B311-1)*gamesPerRound,0,gamesPerRound,6),6,FALSE)</f>
        <v>#VALUE!</v>
      </c>
      <c r="H311" s="54" t="str">
        <f t="shared" ca="1" si="17"/>
        <v/>
      </c>
    </row>
    <row r="312" spans="1:8" x14ac:dyDescent="0.3">
      <c r="A312" s="46">
        <f t="shared" si="18"/>
        <v>310</v>
      </c>
      <c r="B312" s="26" t="str">
        <f t="shared" si="15"/>
        <v/>
      </c>
      <c r="C312" s="26">
        <f t="shared" si="16"/>
        <v>11</v>
      </c>
      <c r="D312" s="25" t="str">
        <f ca="1">IF($B312&gt;rounds,"",OFFSET(AllPairings!D$1,startRow-1+$A312,0))</f>
        <v/>
      </c>
      <c r="E312" s="25" t="str">
        <f ca="1">IF($B312&gt;rounds,"",OFFSET(AllPairings!E$1,startRow-1+$A312,0))</f>
        <v/>
      </c>
      <c r="F312" s="47" t="e">
        <f ca="1">VLOOKUP($C312,OFFSET(ResultsInput!$B$2,($B312-1)*gamesPerRound,0,gamesPerRound,6),5,FALSE)</f>
        <v>#VALUE!</v>
      </c>
      <c r="G312" s="47" t="e">
        <f ca="1">VLOOKUP($C312,OFFSET(ResultsInput!$B$2,($B312-1)*gamesPerRound,0,gamesPerRound,6),6,FALSE)</f>
        <v>#VALUE!</v>
      </c>
      <c r="H312" s="54" t="str">
        <f t="shared" ca="1" si="17"/>
        <v/>
      </c>
    </row>
    <row r="313" spans="1:8" x14ac:dyDescent="0.3">
      <c r="A313" s="46">
        <f t="shared" si="18"/>
        <v>311</v>
      </c>
      <c r="B313" s="26" t="str">
        <f t="shared" si="15"/>
        <v/>
      </c>
      <c r="C313" s="26">
        <f t="shared" si="16"/>
        <v>12</v>
      </c>
      <c r="D313" s="25" t="str">
        <f ca="1">IF($B313&gt;rounds,"",OFFSET(AllPairings!D$1,startRow-1+$A313,0))</f>
        <v/>
      </c>
      <c r="E313" s="25" t="str">
        <f ca="1">IF($B313&gt;rounds,"",OFFSET(AllPairings!E$1,startRow-1+$A313,0))</f>
        <v/>
      </c>
      <c r="F313" s="47" t="e">
        <f ca="1">VLOOKUP($C313,OFFSET(ResultsInput!$B$2,($B313-1)*gamesPerRound,0,gamesPerRound,6),5,FALSE)</f>
        <v>#VALUE!</v>
      </c>
      <c r="G313" s="47" t="e">
        <f ca="1">VLOOKUP($C313,OFFSET(ResultsInput!$B$2,($B313-1)*gamesPerRound,0,gamesPerRound,6),6,FALSE)</f>
        <v>#VALUE!</v>
      </c>
      <c r="H313" s="54" t="str">
        <f t="shared" ca="1" si="17"/>
        <v/>
      </c>
    </row>
    <row r="314" spans="1:8" x14ac:dyDescent="0.3">
      <c r="A314" s="46">
        <f t="shared" si="18"/>
        <v>312</v>
      </c>
      <c r="B314" s="26" t="str">
        <f t="shared" si="15"/>
        <v/>
      </c>
      <c r="C314" s="26">
        <f t="shared" si="16"/>
        <v>13</v>
      </c>
      <c r="D314" s="25" t="str">
        <f ca="1">IF($B314&gt;rounds,"",OFFSET(AllPairings!D$1,startRow-1+$A314,0))</f>
        <v/>
      </c>
      <c r="E314" s="25" t="str">
        <f ca="1">IF($B314&gt;rounds,"",OFFSET(AllPairings!E$1,startRow-1+$A314,0))</f>
        <v/>
      </c>
      <c r="F314" s="47" t="e">
        <f ca="1">VLOOKUP($C314,OFFSET(ResultsInput!$B$2,($B314-1)*gamesPerRound,0,gamesPerRound,6),5,FALSE)</f>
        <v>#VALUE!</v>
      </c>
      <c r="G314" s="47" t="e">
        <f ca="1">VLOOKUP($C314,OFFSET(ResultsInput!$B$2,($B314-1)*gamesPerRound,0,gamesPerRound,6),6,FALSE)</f>
        <v>#VALUE!</v>
      </c>
      <c r="H314" s="54" t="str">
        <f t="shared" ca="1" si="17"/>
        <v/>
      </c>
    </row>
    <row r="315" spans="1:8" x14ac:dyDescent="0.3">
      <c r="A315" s="46">
        <f t="shared" si="18"/>
        <v>313</v>
      </c>
      <c r="B315" s="26" t="str">
        <f t="shared" si="15"/>
        <v/>
      </c>
      <c r="C315" s="26">
        <f t="shared" si="16"/>
        <v>14</v>
      </c>
      <c r="D315" s="25" t="str">
        <f ca="1">IF($B315&gt;rounds,"",OFFSET(AllPairings!D$1,startRow-1+$A315,0))</f>
        <v/>
      </c>
      <c r="E315" s="25" t="str">
        <f ca="1">IF($B315&gt;rounds,"",OFFSET(AllPairings!E$1,startRow-1+$A315,0))</f>
        <v/>
      </c>
      <c r="F315" s="47" t="e">
        <f ca="1">VLOOKUP($C315,OFFSET(ResultsInput!$B$2,($B315-1)*gamesPerRound,0,gamesPerRound,6),5,FALSE)</f>
        <v>#VALUE!</v>
      </c>
      <c r="G315" s="47" t="e">
        <f ca="1">VLOOKUP($C315,OFFSET(ResultsInput!$B$2,($B315-1)*gamesPerRound,0,gamesPerRound,6),6,FALSE)</f>
        <v>#VALUE!</v>
      </c>
      <c r="H315" s="54" t="str">
        <f t="shared" ca="1" si="17"/>
        <v/>
      </c>
    </row>
    <row r="316" spans="1:8" x14ac:dyDescent="0.3">
      <c r="A316" s="46">
        <f t="shared" si="18"/>
        <v>314</v>
      </c>
      <c r="B316" s="26" t="str">
        <f t="shared" si="15"/>
        <v/>
      </c>
      <c r="C316" s="26">
        <f t="shared" si="16"/>
        <v>15</v>
      </c>
      <c r="D316" s="25" t="str">
        <f ca="1">IF($B316&gt;rounds,"",OFFSET(AllPairings!D$1,startRow-1+$A316,0))</f>
        <v/>
      </c>
      <c r="E316" s="25" t="str">
        <f ca="1">IF($B316&gt;rounds,"",OFFSET(AllPairings!E$1,startRow-1+$A316,0))</f>
        <v/>
      </c>
      <c r="F316" s="47" t="e">
        <f ca="1">VLOOKUP($C316,OFFSET(ResultsInput!$B$2,($B316-1)*gamesPerRound,0,gamesPerRound,6),5,FALSE)</f>
        <v>#VALUE!</v>
      </c>
      <c r="G316" s="47" t="e">
        <f ca="1">VLOOKUP($C316,OFFSET(ResultsInput!$B$2,($B316-1)*gamesPerRound,0,gamesPerRound,6),6,FALSE)</f>
        <v>#VALUE!</v>
      </c>
      <c r="H316" s="54" t="str">
        <f t="shared" ca="1" si="17"/>
        <v/>
      </c>
    </row>
    <row r="317" spans="1:8" x14ac:dyDescent="0.3">
      <c r="A317" s="46">
        <f t="shared" si="18"/>
        <v>315</v>
      </c>
      <c r="B317" s="26" t="str">
        <f t="shared" si="15"/>
        <v/>
      </c>
      <c r="C317" s="26">
        <f t="shared" si="16"/>
        <v>16</v>
      </c>
      <c r="D317" s="25" t="str">
        <f ca="1">IF($B317&gt;rounds,"",OFFSET(AllPairings!D$1,startRow-1+$A317,0))</f>
        <v/>
      </c>
      <c r="E317" s="25" t="str">
        <f ca="1">IF($B317&gt;rounds,"",OFFSET(AllPairings!E$1,startRow-1+$A317,0))</f>
        <v/>
      </c>
      <c r="F317" s="47" t="e">
        <f ca="1">VLOOKUP($C317,OFFSET(ResultsInput!$B$2,($B317-1)*gamesPerRound,0,gamesPerRound,6),5,FALSE)</f>
        <v>#VALUE!</v>
      </c>
      <c r="G317" s="47" t="e">
        <f ca="1">VLOOKUP($C317,OFFSET(ResultsInput!$B$2,($B317-1)*gamesPerRound,0,gamesPerRound,6),6,FALSE)</f>
        <v>#VALUE!</v>
      </c>
      <c r="H317" s="54" t="str">
        <f t="shared" ca="1" si="17"/>
        <v/>
      </c>
    </row>
    <row r="318" spans="1:8" x14ac:dyDescent="0.3">
      <c r="A318" s="46">
        <f t="shared" si="18"/>
        <v>316</v>
      </c>
      <c r="B318" s="26" t="str">
        <f t="shared" si="15"/>
        <v/>
      </c>
      <c r="C318" s="26">
        <f t="shared" si="16"/>
        <v>17</v>
      </c>
      <c r="D318" s="25" t="str">
        <f ca="1">IF($B318&gt;rounds,"",OFFSET(AllPairings!D$1,startRow-1+$A318,0))</f>
        <v/>
      </c>
      <c r="E318" s="25" t="str">
        <f ca="1">IF($B318&gt;rounds,"",OFFSET(AllPairings!E$1,startRow-1+$A318,0))</f>
        <v/>
      </c>
      <c r="F318" s="47" t="e">
        <f ca="1">VLOOKUP($C318,OFFSET(ResultsInput!$B$2,($B318-1)*gamesPerRound,0,gamesPerRound,6),5,FALSE)</f>
        <v>#VALUE!</v>
      </c>
      <c r="G318" s="47" t="e">
        <f ca="1">VLOOKUP($C318,OFFSET(ResultsInput!$B$2,($B318-1)*gamesPerRound,0,gamesPerRound,6),6,FALSE)</f>
        <v>#VALUE!</v>
      </c>
      <c r="H318" s="54" t="str">
        <f t="shared" ca="1" si="17"/>
        <v/>
      </c>
    </row>
    <row r="319" spans="1:8" x14ac:dyDescent="0.3">
      <c r="A319" s="46">
        <f t="shared" si="18"/>
        <v>317</v>
      </c>
      <c r="B319" s="26" t="str">
        <f t="shared" si="15"/>
        <v/>
      </c>
      <c r="C319" s="26">
        <f t="shared" si="16"/>
        <v>18</v>
      </c>
      <c r="D319" s="25" t="str">
        <f ca="1">IF($B319&gt;rounds,"",OFFSET(AllPairings!D$1,startRow-1+$A319,0))</f>
        <v/>
      </c>
      <c r="E319" s="25" t="str">
        <f ca="1">IF($B319&gt;rounds,"",OFFSET(AllPairings!E$1,startRow-1+$A319,0))</f>
        <v/>
      </c>
      <c r="F319" s="47" t="e">
        <f ca="1">VLOOKUP($C319,OFFSET(ResultsInput!$B$2,($B319-1)*gamesPerRound,0,gamesPerRound,6),5,FALSE)</f>
        <v>#VALUE!</v>
      </c>
      <c r="G319" s="47" t="e">
        <f ca="1">VLOOKUP($C319,OFFSET(ResultsInput!$B$2,($B319-1)*gamesPerRound,0,gamesPerRound,6),6,FALSE)</f>
        <v>#VALUE!</v>
      </c>
      <c r="H319" s="54" t="str">
        <f t="shared" ca="1" si="17"/>
        <v/>
      </c>
    </row>
    <row r="320" spans="1:8" x14ac:dyDescent="0.3">
      <c r="A320" s="46">
        <f t="shared" si="18"/>
        <v>318</v>
      </c>
      <c r="B320" s="26" t="str">
        <f t="shared" si="15"/>
        <v/>
      </c>
      <c r="C320" s="26">
        <f t="shared" si="16"/>
        <v>19</v>
      </c>
      <c r="D320" s="25" t="str">
        <f ca="1">IF($B320&gt;rounds,"",OFFSET(AllPairings!D$1,startRow-1+$A320,0))</f>
        <v/>
      </c>
      <c r="E320" s="25" t="str">
        <f ca="1">IF($B320&gt;rounds,"",OFFSET(AllPairings!E$1,startRow-1+$A320,0))</f>
        <v/>
      </c>
      <c r="F320" s="47" t="e">
        <f ca="1">VLOOKUP($C320,OFFSET(ResultsInput!$B$2,($B320-1)*gamesPerRound,0,gamesPerRound,6),5,FALSE)</f>
        <v>#VALUE!</v>
      </c>
      <c r="G320" s="47" t="e">
        <f ca="1">VLOOKUP($C320,OFFSET(ResultsInput!$B$2,($B320-1)*gamesPerRound,0,gamesPerRound,6),6,FALSE)</f>
        <v>#VALUE!</v>
      </c>
      <c r="H320" s="54" t="str">
        <f t="shared" ca="1" si="17"/>
        <v/>
      </c>
    </row>
    <row r="321" spans="1:8" x14ac:dyDescent="0.3">
      <c r="A321" s="46">
        <f t="shared" si="18"/>
        <v>319</v>
      </c>
      <c r="B321" s="26" t="str">
        <f t="shared" si="15"/>
        <v/>
      </c>
      <c r="C321" s="26">
        <f t="shared" si="16"/>
        <v>20</v>
      </c>
      <c r="D321" s="25" t="str">
        <f ca="1">IF($B321&gt;rounds,"",OFFSET(AllPairings!D$1,startRow-1+$A321,0))</f>
        <v/>
      </c>
      <c r="E321" s="25" t="str">
        <f ca="1">IF($B321&gt;rounds,"",OFFSET(AllPairings!E$1,startRow-1+$A321,0))</f>
        <v/>
      </c>
      <c r="F321" s="47" t="e">
        <f ca="1">VLOOKUP($C321,OFFSET(ResultsInput!$B$2,($B321-1)*gamesPerRound,0,gamesPerRound,6),5,FALSE)</f>
        <v>#VALUE!</v>
      </c>
      <c r="G321" s="47" t="e">
        <f ca="1">VLOOKUP($C321,OFFSET(ResultsInput!$B$2,($B321-1)*gamesPerRound,0,gamesPerRound,6),6,FALSE)</f>
        <v>#VALUE!</v>
      </c>
      <c r="H321" s="54" t="str">
        <f t="shared" ca="1" si="17"/>
        <v/>
      </c>
    </row>
    <row r="322" spans="1:8" x14ac:dyDescent="0.3">
      <c r="A322" s="46">
        <f t="shared" si="18"/>
        <v>320</v>
      </c>
      <c r="B322" s="26" t="str">
        <f t="shared" si="15"/>
        <v/>
      </c>
      <c r="C322" s="26">
        <f t="shared" si="16"/>
        <v>21</v>
      </c>
      <c r="D322" s="25" t="str">
        <f ca="1">IF($B322&gt;rounds,"",OFFSET(AllPairings!D$1,startRow-1+$A322,0))</f>
        <v/>
      </c>
      <c r="E322" s="25" t="str">
        <f ca="1">IF($B322&gt;rounds,"",OFFSET(AllPairings!E$1,startRow-1+$A322,0))</f>
        <v/>
      </c>
      <c r="F322" s="47" t="e">
        <f ca="1">VLOOKUP($C322,OFFSET(ResultsInput!$B$2,($B322-1)*gamesPerRound,0,gamesPerRound,6),5,FALSE)</f>
        <v>#VALUE!</v>
      </c>
      <c r="G322" s="47" t="e">
        <f ca="1">VLOOKUP($C322,OFFSET(ResultsInput!$B$2,($B322-1)*gamesPerRound,0,gamesPerRound,6),6,FALSE)</f>
        <v>#VALUE!</v>
      </c>
      <c r="H322" s="54" t="str">
        <f t="shared" ca="1" si="17"/>
        <v/>
      </c>
    </row>
    <row r="323" spans="1:8" x14ac:dyDescent="0.3">
      <c r="A323" s="46">
        <f t="shared" si="18"/>
        <v>321</v>
      </c>
      <c r="B323" s="26" t="str">
        <f t="shared" si="15"/>
        <v/>
      </c>
      <c r="C323" s="26">
        <f t="shared" si="16"/>
        <v>22</v>
      </c>
      <c r="D323" s="25" t="str">
        <f ca="1">IF($B323&gt;rounds,"",OFFSET(AllPairings!D$1,startRow-1+$A323,0))</f>
        <v/>
      </c>
      <c r="E323" s="25" t="str">
        <f ca="1">IF($B323&gt;rounds,"",OFFSET(AllPairings!E$1,startRow-1+$A323,0))</f>
        <v/>
      </c>
      <c r="F323" s="47" t="e">
        <f ca="1">VLOOKUP($C323,OFFSET(ResultsInput!$B$2,($B323-1)*gamesPerRound,0,gamesPerRound,6),5,FALSE)</f>
        <v>#VALUE!</v>
      </c>
      <c r="G323" s="47" t="e">
        <f ca="1">VLOOKUP($C323,OFFSET(ResultsInput!$B$2,($B323-1)*gamesPerRound,0,gamesPerRound,6),6,FALSE)</f>
        <v>#VALUE!</v>
      </c>
      <c r="H323" s="54" t="str">
        <f t="shared" ca="1" si="17"/>
        <v/>
      </c>
    </row>
    <row r="324" spans="1:8" x14ac:dyDescent="0.3">
      <c r="A324" s="46">
        <f t="shared" si="18"/>
        <v>322</v>
      </c>
      <c r="B324" s="26" t="str">
        <f t="shared" si="15"/>
        <v/>
      </c>
      <c r="C324" s="26">
        <f t="shared" si="16"/>
        <v>23</v>
      </c>
      <c r="D324" s="25" t="str">
        <f ca="1">IF($B324&gt;rounds,"",OFFSET(AllPairings!D$1,startRow-1+$A324,0))</f>
        <v/>
      </c>
      <c r="E324" s="25" t="str">
        <f ca="1">IF($B324&gt;rounds,"",OFFSET(AllPairings!E$1,startRow-1+$A324,0))</f>
        <v/>
      </c>
      <c r="F324" s="47" t="e">
        <f ca="1">VLOOKUP($C324,OFFSET(ResultsInput!$B$2,($B324-1)*gamesPerRound,0,gamesPerRound,6),5,FALSE)</f>
        <v>#VALUE!</v>
      </c>
      <c r="G324" s="47" t="e">
        <f ca="1">VLOOKUP($C324,OFFSET(ResultsInput!$B$2,($B324-1)*gamesPerRound,0,gamesPerRound,6),6,FALSE)</f>
        <v>#VALUE!</v>
      </c>
      <c r="H324" s="54" t="str">
        <f t="shared" ca="1" si="17"/>
        <v/>
      </c>
    </row>
    <row r="325" spans="1:8" x14ac:dyDescent="0.3">
      <c r="A325" s="46">
        <f t="shared" si="18"/>
        <v>323</v>
      </c>
      <c r="B325" s="26" t="str">
        <f t="shared" si="15"/>
        <v/>
      </c>
      <c r="C325" s="26">
        <f t="shared" si="16"/>
        <v>24</v>
      </c>
      <c r="D325" s="25" t="str">
        <f ca="1">IF($B325&gt;rounds,"",OFFSET(AllPairings!D$1,startRow-1+$A325,0))</f>
        <v/>
      </c>
      <c r="E325" s="25" t="str">
        <f ca="1">IF($B325&gt;rounds,"",OFFSET(AllPairings!E$1,startRow-1+$A325,0))</f>
        <v/>
      </c>
      <c r="F325" s="47" t="e">
        <f ca="1">VLOOKUP($C325,OFFSET(ResultsInput!$B$2,($B325-1)*gamesPerRound,0,gamesPerRound,6),5,FALSE)</f>
        <v>#VALUE!</v>
      </c>
      <c r="G325" s="47" t="e">
        <f ca="1">VLOOKUP($C325,OFFSET(ResultsInput!$B$2,($B325-1)*gamesPerRound,0,gamesPerRound,6),6,FALSE)</f>
        <v>#VALUE!</v>
      </c>
      <c r="H325" s="54" t="str">
        <f t="shared" ca="1" si="17"/>
        <v/>
      </c>
    </row>
    <row r="326" spans="1:8" x14ac:dyDescent="0.3">
      <c r="A326" s="46">
        <f t="shared" si="18"/>
        <v>324</v>
      </c>
      <c r="B326" s="26" t="str">
        <f t="shared" si="15"/>
        <v/>
      </c>
      <c r="C326" s="26">
        <f t="shared" si="16"/>
        <v>25</v>
      </c>
      <c r="D326" s="25" t="str">
        <f ca="1">IF($B326&gt;rounds,"",OFFSET(AllPairings!D$1,startRow-1+$A326,0))</f>
        <v/>
      </c>
      <c r="E326" s="25" t="str">
        <f ca="1">IF($B326&gt;rounds,"",OFFSET(AllPairings!E$1,startRow-1+$A326,0))</f>
        <v/>
      </c>
      <c r="F326" s="47" t="e">
        <f ca="1">VLOOKUP($C326,OFFSET(ResultsInput!$B$2,($B326-1)*gamesPerRound,0,gamesPerRound,6),5,FALSE)</f>
        <v>#VALUE!</v>
      </c>
      <c r="G326" s="47" t="e">
        <f ca="1">VLOOKUP($C326,OFFSET(ResultsInput!$B$2,($B326-1)*gamesPerRound,0,gamesPerRound,6),6,FALSE)</f>
        <v>#VALUE!</v>
      </c>
      <c r="H326" s="54" t="str">
        <f t="shared" ca="1" si="17"/>
        <v/>
      </c>
    </row>
    <row r="327" spans="1:8" x14ac:dyDescent="0.3">
      <c r="A327" s="46">
        <f t="shared" si="18"/>
        <v>325</v>
      </c>
      <c r="B327" s="26" t="str">
        <f t="shared" si="15"/>
        <v/>
      </c>
      <c r="C327" s="26">
        <f t="shared" si="16"/>
        <v>26</v>
      </c>
      <c r="D327" s="25" t="str">
        <f ca="1">IF($B327&gt;rounds,"",OFFSET(AllPairings!D$1,startRow-1+$A327,0))</f>
        <v/>
      </c>
      <c r="E327" s="25" t="str">
        <f ca="1">IF($B327&gt;rounds,"",OFFSET(AllPairings!E$1,startRow-1+$A327,0))</f>
        <v/>
      </c>
      <c r="F327" s="47" t="e">
        <f ca="1">VLOOKUP($C327,OFFSET(ResultsInput!$B$2,($B327-1)*gamesPerRound,0,gamesPerRound,6),5,FALSE)</f>
        <v>#VALUE!</v>
      </c>
      <c r="G327" s="47" t="e">
        <f ca="1">VLOOKUP($C327,OFFSET(ResultsInput!$B$2,($B327-1)*gamesPerRound,0,gamesPerRound,6),6,FALSE)</f>
        <v>#VALUE!</v>
      </c>
      <c r="H327" s="54" t="str">
        <f t="shared" ca="1" si="17"/>
        <v/>
      </c>
    </row>
    <row r="328" spans="1:8" x14ac:dyDescent="0.3">
      <c r="A328" s="46">
        <f t="shared" si="18"/>
        <v>326</v>
      </c>
      <c r="B328" s="26" t="str">
        <f t="shared" si="15"/>
        <v/>
      </c>
      <c r="C328" s="26">
        <f t="shared" si="16"/>
        <v>27</v>
      </c>
      <c r="D328" s="25" t="str">
        <f ca="1">IF($B328&gt;rounds,"",OFFSET(AllPairings!D$1,startRow-1+$A328,0))</f>
        <v/>
      </c>
      <c r="E328" s="25" t="str">
        <f ca="1">IF($B328&gt;rounds,"",OFFSET(AllPairings!E$1,startRow-1+$A328,0))</f>
        <v/>
      </c>
      <c r="F328" s="47" t="e">
        <f ca="1">VLOOKUP($C328,OFFSET(ResultsInput!$B$2,($B328-1)*gamesPerRound,0,gamesPerRound,6),5,FALSE)</f>
        <v>#VALUE!</v>
      </c>
      <c r="G328" s="47" t="e">
        <f ca="1">VLOOKUP($C328,OFFSET(ResultsInput!$B$2,($B328-1)*gamesPerRound,0,gamesPerRound,6),6,FALSE)</f>
        <v>#VALUE!</v>
      </c>
      <c r="H328" s="54" t="str">
        <f t="shared" ca="1" si="17"/>
        <v/>
      </c>
    </row>
    <row r="329" spans="1:8" x14ac:dyDescent="0.3">
      <c r="A329" s="46">
        <f t="shared" si="18"/>
        <v>327</v>
      </c>
      <c r="B329" s="26" t="str">
        <f t="shared" si="15"/>
        <v/>
      </c>
      <c r="C329" s="26">
        <f t="shared" si="16"/>
        <v>28</v>
      </c>
      <c r="D329" s="25" t="str">
        <f ca="1">IF($B329&gt;rounds,"",OFFSET(AllPairings!D$1,startRow-1+$A329,0))</f>
        <v/>
      </c>
      <c r="E329" s="25" t="str">
        <f ca="1">IF($B329&gt;rounds,"",OFFSET(AllPairings!E$1,startRow-1+$A329,0))</f>
        <v/>
      </c>
      <c r="F329" s="47" t="e">
        <f ca="1">VLOOKUP($C329,OFFSET(ResultsInput!$B$2,($B329-1)*gamesPerRound,0,gamesPerRound,6),5,FALSE)</f>
        <v>#VALUE!</v>
      </c>
      <c r="G329" s="47" t="e">
        <f ca="1">VLOOKUP($C329,OFFSET(ResultsInput!$B$2,($B329-1)*gamesPerRound,0,gamesPerRound,6),6,FALSE)</f>
        <v>#VALUE!</v>
      </c>
      <c r="H329" s="54" t="str">
        <f t="shared" ca="1" si="17"/>
        <v/>
      </c>
    </row>
    <row r="330" spans="1:8" x14ac:dyDescent="0.3">
      <c r="A330" s="46">
        <f t="shared" si="18"/>
        <v>328</v>
      </c>
      <c r="B330" s="26" t="str">
        <f t="shared" si="15"/>
        <v/>
      </c>
      <c r="C330" s="26">
        <f t="shared" si="16"/>
        <v>29</v>
      </c>
      <c r="D330" s="25" t="str">
        <f ca="1">IF($B330&gt;rounds,"",OFFSET(AllPairings!D$1,startRow-1+$A330,0))</f>
        <v/>
      </c>
      <c r="E330" s="25" t="str">
        <f ca="1">IF($B330&gt;rounds,"",OFFSET(AllPairings!E$1,startRow-1+$A330,0))</f>
        <v/>
      </c>
      <c r="F330" s="47" t="e">
        <f ca="1">VLOOKUP($C330,OFFSET(ResultsInput!$B$2,($B330-1)*gamesPerRound,0,gamesPerRound,6),5,FALSE)</f>
        <v>#VALUE!</v>
      </c>
      <c r="G330" s="47" t="e">
        <f ca="1">VLOOKUP($C330,OFFSET(ResultsInput!$B$2,($B330-1)*gamesPerRound,0,gamesPerRound,6),6,FALSE)</f>
        <v>#VALUE!</v>
      </c>
      <c r="H330" s="54" t="str">
        <f t="shared" ca="1" si="17"/>
        <v/>
      </c>
    </row>
    <row r="331" spans="1:8" x14ac:dyDescent="0.3">
      <c r="A331" s="46">
        <f t="shared" si="18"/>
        <v>329</v>
      </c>
      <c r="B331" s="26" t="str">
        <f t="shared" si="15"/>
        <v/>
      </c>
      <c r="C331" s="26">
        <f t="shared" si="16"/>
        <v>30</v>
      </c>
      <c r="D331" s="25" t="str">
        <f ca="1">IF($B331&gt;rounds,"",OFFSET(AllPairings!D$1,startRow-1+$A331,0))</f>
        <v/>
      </c>
      <c r="E331" s="25" t="str">
        <f ca="1">IF($B331&gt;rounds,"",OFFSET(AllPairings!E$1,startRow-1+$A331,0))</f>
        <v/>
      </c>
      <c r="F331" s="47" t="e">
        <f ca="1">VLOOKUP($C331,OFFSET(ResultsInput!$B$2,($B331-1)*gamesPerRound,0,gamesPerRound,6),5,FALSE)</f>
        <v>#VALUE!</v>
      </c>
      <c r="G331" s="47" t="e">
        <f ca="1">VLOOKUP($C331,OFFSET(ResultsInput!$B$2,($B331-1)*gamesPerRound,0,gamesPerRound,6),6,FALSE)</f>
        <v>#VALUE!</v>
      </c>
      <c r="H331" s="54" t="str">
        <f t="shared" ca="1" si="17"/>
        <v/>
      </c>
    </row>
    <row r="332" spans="1:8" x14ac:dyDescent="0.3">
      <c r="A332" s="46">
        <f t="shared" si="18"/>
        <v>330</v>
      </c>
      <c r="B332" s="26" t="str">
        <f t="shared" si="15"/>
        <v/>
      </c>
      <c r="C332" s="26">
        <f t="shared" si="16"/>
        <v>1</v>
      </c>
      <c r="D332" s="25" t="str">
        <f ca="1">IF($B332&gt;rounds,"",OFFSET(AllPairings!D$1,startRow-1+$A332,0))</f>
        <v/>
      </c>
      <c r="E332" s="25" t="str">
        <f ca="1">IF($B332&gt;rounds,"",OFFSET(AllPairings!E$1,startRow-1+$A332,0))</f>
        <v/>
      </c>
      <c r="F332" s="47" t="e">
        <f ca="1">VLOOKUP($C332,OFFSET(ResultsInput!$B$2,($B332-1)*gamesPerRound,0,gamesPerRound,6),5,FALSE)</f>
        <v>#VALUE!</v>
      </c>
      <c r="G332" s="47" t="e">
        <f ca="1">VLOOKUP($C332,OFFSET(ResultsInput!$B$2,($B332-1)*gamesPerRound,0,gamesPerRound,6),6,FALSE)</f>
        <v>#VALUE!</v>
      </c>
      <c r="H332" s="54" t="str">
        <f t="shared" ca="1" si="17"/>
        <v/>
      </c>
    </row>
    <row r="333" spans="1:8" x14ac:dyDescent="0.3">
      <c r="A333" s="46">
        <f t="shared" si="18"/>
        <v>331</v>
      </c>
      <c r="B333" s="26" t="str">
        <f t="shared" si="15"/>
        <v/>
      </c>
      <c r="C333" s="26">
        <f t="shared" si="16"/>
        <v>2</v>
      </c>
      <c r="D333" s="25" t="str">
        <f ca="1">IF($B333&gt;rounds,"",OFFSET(AllPairings!D$1,startRow-1+$A333,0))</f>
        <v/>
      </c>
      <c r="E333" s="25" t="str">
        <f ca="1">IF($B333&gt;rounds,"",OFFSET(AllPairings!E$1,startRow-1+$A333,0))</f>
        <v/>
      </c>
      <c r="F333" s="47" t="e">
        <f ca="1">VLOOKUP($C333,OFFSET(ResultsInput!$B$2,($B333-1)*gamesPerRound,0,gamesPerRound,6),5,FALSE)</f>
        <v>#VALUE!</v>
      </c>
      <c r="G333" s="47" t="e">
        <f ca="1">VLOOKUP($C333,OFFSET(ResultsInput!$B$2,($B333-1)*gamesPerRound,0,gamesPerRound,6),6,FALSE)</f>
        <v>#VALUE!</v>
      </c>
      <c r="H333" s="54" t="str">
        <f t="shared" ca="1" si="17"/>
        <v/>
      </c>
    </row>
    <row r="334" spans="1:8" x14ac:dyDescent="0.3">
      <c r="A334" s="46">
        <f t="shared" si="18"/>
        <v>332</v>
      </c>
      <c r="B334" s="26" t="str">
        <f t="shared" si="15"/>
        <v/>
      </c>
      <c r="C334" s="26">
        <f t="shared" si="16"/>
        <v>3</v>
      </c>
      <c r="D334" s="25" t="str">
        <f ca="1">IF($B334&gt;rounds,"",OFFSET(AllPairings!D$1,startRow-1+$A334,0))</f>
        <v/>
      </c>
      <c r="E334" s="25" t="str">
        <f ca="1">IF($B334&gt;rounds,"",OFFSET(AllPairings!E$1,startRow-1+$A334,0))</f>
        <v/>
      </c>
      <c r="F334" s="47" t="e">
        <f ca="1">VLOOKUP($C334,OFFSET(ResultsInput!$B$2,($B334-1)*gamesPerRound,0,gamesPerRound,6),5,FALSE)</f>
        <v>#VALUE!</v>
      </c>
      <c r="G334" s="47" t="e">
        <f ca="1">VLOOKUP($C334,OFFSET(ResultsInput!$B$2,($B334-1)*gamesPerRound,0,gamesPerRound,6),6,FALSE)</f>
        <v>#VALUE!</v>
      </c>
      <c r="H334" s="54" t="str">
        <f t="shared" ca="1" si="17"/>
        <v/>
      </c>
    </row>
    <row r="335" spans="1:8" x14ac:dyDescent="0.3">
      <c r="A335" s="46">
        <f t="shared" si="18"/>
        <v>333</v>
      </c>
      <c r="B335" s="26" t="str">
        <f t="shared" si="15"/>
        <v/>
      </c>
      <c r="C335" s="26">
        <f t="shared" si="16"/>
        <v>4</v>
      </c>
      <c r="D335" s="25" t="str">
        <f ca="1">IF($B335&gt;rounds,"",OFFSET(AllPairings!D$1,startRow-1+$A335,0))</f>
        <v/>
      </c>
      <c r="E335" s="25" t="str">
        <f ca="1">IF($B335&gt;rounds,"",OFFSET(AllPairings!E$1,startRow-1+$A335,0))</f>
        <v/>
      </c>
      <c r="F335" s="47" t="e">
        <f ca="1">VLOOKUP($C335,OFFSET(ResultsInput!$B$2,($B335-1)*gamesPerRound,0,gamesPerRound,6),5,FALSE)</f>
        <v>#VALUE!</v>
      </c>
      <c r="G335" s="47" t="e">
        <f ca="1">VLOOKUP($C335,OFFSET(ResultsInput!$B$2,($B335-1)*gamesPerRound,0,gamesPerRound,6),6,FALSE)</f>
        <v>#VALUE!</v>
      </c>
      <c r="H335" s="54" t="str">
        <f t="shared" ca="1" si="17"/>
        <v/>
      </c>
    </row>
    <row r="336" spans="1:8" x14ac:dyDescent="0.3">
      <c r="A336" s="46">
        <f t="shared" si="18"/>
        <v>334</v>
      </c>
      <c r="B336" s="26" t="str">
        <f t="shared" si="15"/>
        <v/>
      </c>
      <c r="C336" s="26">
        <f t="shared" si="16"/>
        <v>5</v>
      </c>
      <c r="D336" s="25" t="str">
        <f ca="1">IF($B336&gt;rounds,"",OFFSET(AllPairings!D$1,startRow-1+$A336,0))</f>
        <v/>
      </c>
      <c r="E336" s="25" t="str">
        <f ca="1">IF($B336&gt;rounds,"",OFFSET(AllPairings!E$1,startRow-1+$A336,0))</f>
        <v/>
      </c>
      <c r="F336" s="47" t="e">
        <f ca="1">VLOOKUP($C336,OFFSET(ResultsInput!$B$2,($B336-1)*gamesPerRound,0,gamesPerRound,6),5,FALSE)</f>
        <v>#VALUE!</v>
      </c>
      <c r="G336" s="47" t="e">
        <f ca="1">VLOOKUP($C336,OFFSET(ResultsInput!$B$2,($B336-1)*gamesPerRound,0,gamesPerRound,6),6,FALSE)</f>
        <v>#VALUE!</v>
      </c>
      <c r="H336" s="54" t="str">
        <f t="shared" ca="1" si="17"/>
        <v/>
      </c>
    </row>
    <row r="337" spans="1:8" x14ac:dyDescent="0.3">
      <c r="A337" s="46">
        <f t="shared" si="18"/>
        <v>335</v>
      </c>
      <c r="B337" s="26" t="str">
        <f t="shared" si="15"/>
        <v/>
      </c>
      <c r="C337" s="26">
        <f t="shared" si="16"/>
        <v>6</v>
      </c>
      <c r="D337" s="25" t="str">
        <f ca="1">IF($B337&gt;rounds,"",OFFSET(AllPairings!D$1,startRow-1+$A337,0))</f>
        <v/>
      </c>
      <c r="E337" s="25" t="str">
        <f ca="1">IF($B337&gt;rounds,"",OFFSET(AllPairings!E$1,startRow-1+$A337,0))</f>
        <v/>
      </c>
      <c r="F337" s="47" t="e">
        <f ca="1">VLOOKUP($C337,OFFSET(ResultsInput!$B$2,($B337-1)*gamesPerRound,0,gamesPerRound,6),5,FALSE)</f>
        <v>#VALUE!</v>
      </c>
      <c r="G337" s="47" t="e">
        <f ca="1">VLOOKUP($C337,OFFSET(ResultsInput!$B$2,($B337-1)*gamesPerRound,0,gamesPerRound,6),6,FALSE)</f>
        <v>#VALUE!</v>
      </c>
      <c r="H337" s="54" t="str">
        <f t="shared" ca="1" si="17"/>
        <v/>
      </c>
    </row>
    <row r="338" spans="1:8" x14ac:dyDescent="0.3">
      <c r="A338" s="46">
        <f t="shared" si="18"/>
        <v>336</v>
      </c>
      <c r="B338" s="26" t="str">
        <f t="shared" si="15"/>
        <v/>
      </c>
      <c r="C338" s="26">
        <f t="shared" si="16"/>
        <v>7</v>
      </c>
      <c r="D338" s="25" t="str">
        <f ca="1">IF($B338&gt;rounds,"",OFFSET(AllPairings!D$1,startRow-1+$A338,0))</f>
        <v/>
      </c>
      <c r="E338" s="25" t="str">
        <f ca="1">IF($B338&gt;rounds,"",OFFSET(AllPairings!E$1,startRow-1+$A338,0))</f>
        <v/>
      </c>
      <c r="F338" s="47" t="e">
        <f ca="1">VLOOKUP($C338,OFFSET(ResultsInput!$B$2,($B338-1)*gamesPerRound,0,gamesPerRound,6),5,FALSE)</f>
        <v>#VALUE!</v>
      </c>
      <c r="G338" s="47" t="e">
        <f ca="1">VLOOKUP($C338,OFFSET(ResultsInput!$B$2,($B338-1)*gamesPerRound,0,gamesPerRound,6),6,FALSE)</f>
        <v>#VALUE!</v>
      </c>
      <c r="H338" s="54" t="str">
        <f t="shared" ca="1" si="17"/>
        <v/>
      </c>
    </row>
    <row r="339" spans="1:8" x14ac:dyDescent="0.3">
      <c r="A339" s="46">
        <f t="shared" si="18"/>
        <v>337</v>
      </c>
      <c r="B339" s="26" t="str">
        <f t="shared" si="15"/>
        <v/>
      </c>
      <c r="C339" s="26">
        <f t="shared" si="16"/>
        <v>8</v>
      </c>
      <c r="D339" s="25" t="str">
        <f ca="1">IF($B339&gt;rounds,"",OFFSET(AllPairings!D$1,startRow-1+$A339,0))</f>
        <v/>
      </c>
      <c r="E339" s="25" t="str">
        <f ca="1">IF($B339&gt;rounds,"",OFFSET(AllPairings!E$1,startRow-1+$A339,0))</f>
        <v/>
      </c>
      <c r="F339" s="47" t="e">
        <f ca="1">VLOOKUP($C339,OFFSET(ResultsInput!$B$2,($B339-1)*gamesPerRound,0,gamesPerRound,6),5,FALSE)</f>
        <v>#VALUE!</v>
      </c>
      <c r="G339" s="47" t="e">
        <f ca="1">VLOOKUP($C339,OFFSET(ResultsInput!$B$2,($B339-1)*gamesPerRound,0,gamesPerRound,6),6,FALSE)</f>
        <v>#VALUE!</v>
      </c>
      <c r="H339" s="54" t="str">
        <f t="shared" ca="1" si="17"/>
        <v/>
      </c>
    </row>
    <row r="340" spans="1:8" x14ac:dyDescent="0.3">
      <c r="A340" s="46">
        <f t="shared" si="18"/>
        <v>338</v>
      </c>
      <c r="B340" s="26" t="str">
        <f t="shared" si="15"/>
        <v/>
      </c>
      <c r="C340" s="26">
        <f t="shared" si="16"/>
        <v>9</v>
      </c>
      <c r="D340" s="25" t="str">
        <f ca="1">IF($B340&gt;rounds,"",OFFSET(AllPairings!D$1,startRow-1+$A340,0))</f>
        <v/>
      </c>
      <c r="E340" s="25" t="str">
        <f ca="1">IF($B340&gt;rounds,"",OFFSET(AllPairings!E$1,startRow-1+$A340,0))</f>
        <v/>
      </c>
      <c r="F340" s="47" t="e">
        <f ca="1">VLOOKUP($C340,OFFSET(ResultsInput!$B$2,($B340-1)*gamesPerRound,0,gamesPerRound,6),5,FALSE)</f>
        <v>#VALUE!</v>
      </c>
      <c r="G340" s="47" t="e">
        <f ca="1">VLOOKUP($C340,OFFSET(ResultsInput!$B$2,($B340-1)*gamesPerRound,0,gamesPerRound,6),6,FALSE)</f>
        <v>#VALUE!</v>
      </c>
      <c r="H340" s="54" t="str">
        <f t="shared" ca="1" si="17"/>
        <v/>
      </c>
    </row>
    <row r="341" spans="1:8" x14ac:dyDescent="0.3">
      <c r="A341" s="46">
        <f t="shared" si="18"/>
        <v>339</v>
      </c>
      <c r="B341" s="26" t="str">
        <f t="shared" si="15"/>
        <v/>
      </c>
      <c r="C341" s="26">
        <f t="shared" si="16"/>
        <v>10</v>
      </c>
      <c r="D341" s="25" t="str">
        <f ca="1">IF($B341&gt;rounds,"",OFFSET(AllPairings!D$1,startRow-1+$A341,0))</f>
        <v/>
      </c>
      <c r="E341" s="25" t="str">
        <f ca="1">IF($B341&gt;rounds,"",OFFSET(AllPairings!E$1,startRow-1+$A341,0))</f>
        <v/>
      </c>
      <c r="F341" s="47" t="e">
        <f ca="1">VLOOKUP($C341,OFFSET(ResultsInput!$B$2,($B341-1)*gamesPerRound,0,gamesPerRound,6),5,FALSE)</f>
        <v>#VALUE!</v>
      </c>
      <c r="G341" s="47" t="e">
        <f ca="1">VLOOKUP($C341,OFFSET(ResultsInput!$B$2,($B341-1)*gamesPerRound,0,gamesPerRound,6),6,FALSE)</f>
        <v>#VALUE!</v>
      </c>
      <c r="H341" s="54" t="str">
        <f t="shared" ca="1" si="17"/>
        <v/>
      </c>
    </row>
    <row r="342" spans="1:8" x14ac:dyDescent="0.3">
      <c r="A342" s="46">
        <f t="shared" si="18"/>
        <v>340</v>
      </c>
      <c r="B342" s="26" t="str">
        <f t="shared" si="15"/>
        <v/>
      </c>
      <c r="C342" s="26">
        <f t="shared" si="16"/>
        <v>11</v>
      </c>
      <c r="D342" s="25" t="str">
        <f ca="1">IF($B342&gt;rounds,"",OFFSET(AllPairings!D$1,startRow-1+$A342,0))</f>
        <v/>
      </c>
      <c r="E342" s="25" t="str">
        <f ca="1">IF($B342&gt;rounds,"",OFFSET(AllPairings!E$1,startRow-1+$A342,0))</f>
        <v/>
      </c>
      <c r="F342" s="47" t="e">
        <f ca="1">VLOOKUP($C342,OFFSET(ResultsInput!$B$2,($B342-1)*gamesPerRound,0,gamesPerRound,6),5,FALSE)</f>
        <v>#VALUE!</v>
      </c>
      <c r="G342" s="47" t="e">
        <f ca="1">VLOOKUP($C342,OFFSET(ResultsInput!$B$2,($B342-1)*gamesPerRound,0,gamesPerRound,6),6,FALSE)</f>
        <v>#VALUE!</v>
      </c>
      <c r="H342" s="54" t="str">
        <f t="shared" ca="1" si="17"/>
        <v/>
      </c>
    </row>
    <row r="343" spans="1:8" x14ac:dyDescent="0.3">
      <c r="A343" s="46">
        <f t="shared" si="18"/>
        <v>341</v>
      </c>
      <c r="B343" s="26" t="str">
        <f t="shared" si="15"/>
        <v/>
      </c>
      <c r="C343" s="26">
        <f t="shared" si="16"/>
        <v>12</v>
      </c>
      <c r="D343" s="25" t="str">
        <f ca="1">IF($B343&gt;rounds,"",OFFSET(AllPairings!D$1,startRow-1+$A343,0))</f>
        <v/>
      </c>
      <c r="E343" s="25" t="str">
        <f ca="1">IF($B343&gt;rounds,"",OFFSET(AllPairings!E$1,startRow-1+$A343,0))</f>
        <v/>
      </c>
      <c r="F343" s="47" t="e">
        <f ca="1">VLOOKUP($C343,OFFSET(ResultsInput!$B$2,($B343-1)*gamesPerRound,0,gamesPerRound,6),5,FALSE)</f>
        <v>#VALUE!</v>
      </c>
      <c r="G343" s="47" t="e">
        <f ca="1">VLOOKUP($C343,OFFSET(ResultsInput!$B$2,($B343-1)*gamesPerRound,0,gamesPerRound,6),6,FALSE)</f>
        <v>#VALUE!</v>
      </c>
      <c r="H343" s="54" t="str">
        <f t="shared" ca="1" si="17"/>
        <v/>
      </c>
    </row>
    <row r="344" spans="1:8" x14ac:dyDescent="0.3">
      <c r="A344" s="46">
        <f t="shared" si="18"/>
        <v>342</v>
      </c>
      <c r="B344" s="26" t="str">
        <f t="shared" si="15"/>
        <v/>
      </c>
      <c r="C344" s="26">
        <f t="shared" si="16"/>
        <v>13</v>
      </c>
      <c r="D344" s="25" t="str">
        <f ca="1">IF($B344&gt;rounds,"",OFFSET(AllPairings!D$1,startRow-1+$A344,0))</f>
        <v/>
      </c>
      <c r="E344" s="25" t="str">
        <f ca="1">IF($B344&gt;rounds,"",OFFSET(AllPairings!E$1,startRow-1+$A344,0))</f>
        <v/>
      </c>
      <c r="F344" s="47" t="e">
        <f ca="1">VLOOKUP($C344,OFFSET(ResultsInput!$B$2,($B344-1)*gamesPerRound,0,gamesPerRound,6),5,FALSE)</f>
        <v>#VALUE!</v>
      </c>
      <c r="G344" s="47" t="e">
        <f ca="1">VLOOKUP($C344,OFFSET(ResultsInput!$B$2,($B344-1)*gamesPerRound,0,gamesPerRound,6),6,FALSE)</f>
        <v>#VALUE!</v>
      </c>
      <c r="H344" s="54" t="str">
        <f t="shared" ca="1" si="17"/>
        <v/>
      </c>
    </row>
    <row r="345" spans="1:8" x14ac:dyDescent="0.3">
      <c r="A345" s="46">
        <f t="shared" si="18"/>
        <v>343</v>
      </c>
      <c r="B345" s="26" t="str">
        <f t="shared" si="15"/>
        <v/>
      </c>
      <c r="C345" s="26">
        <f t="shared" si="16"/>
        <v>14</v>
      </c>
      <c r="D345" s="25" t="str">
        <f ca="1">IF($B345&gt;rounds,"",OFFSET(AllPairings!D$1,startRow-1+$A345,0))</f>
        <v/>
      </c>
      <c r="E345" s="25" t="str">
        <f ca="1">IF($B345&gt;rounds,"",OFFSET(AllPairings!E$1,startRow-1+$A345,0))</f>
        <v/>
      </c>
      <c r="F345" s="47" t="e">
        <f ca="1">VLOOKUP($C345,OFFSET(ResultsInput!$B$2,($B345-1)*gamesPerRound,0,gamesPerRound,6),5,FALSE)</f>
        <v>#VALUE!</v>
      </c>
      <c r="G345" s="47" t="e">
        <f ca="1">VLOOKUP($C345,OFFSET(ResultsInput!$B$2,($B345-1)*gamesPerRound,0,gamesPerRound,6),6,FALSE)</f>
        <v>#VALUE!</v>
      </c>
      <c r="H345" s="54" t="str">
        <f t="shared" ca="1" si="17"/>
        <v/>
      </c>
    </row>
    <row r="346" spans="1:8" x14ac:dyDescent="0.3">
      <c r="A346" s="46">
        <f t="shared" si="18"/>
        <v>344</v>
      </c>
      <c r="B346" s="26" t="str">
        <f t="shared" si="15"/>
        <v/>
      </c>
      <c r="C346" s="26">
        <f t="shared" si="16"/>
        <v>15</v>
      </c>
      <c r="D346" s="25" t="str">
        <f ca="1">IF($B346&gt;rounds,"",OFFSET(AllPairings!D$1,startRow-1+$A346,0))</f>
        <v/>
      </c>
      <c r="E346" s="25" t="str">
        <f ca="1">IF($B346&gt;rounds,"",OFFSET(AllPairings!E$1,startRow-1+$A346,0))</f>
        <v/>
      </c>
      <c r="F346" s="47" t="e">
        <f ca="1">VLOOKUP($C346,OFFSET(ResultsInput!$B$2,($B346-1)*gamesPerRound,0,gamesPerRound,6),5,FALSE)</f>
        <v>#VALUE!</v>
      </c>
      <c r="G346" s="47" t="e">
        <f ca="1">VLOOKUP($C346,OFFSET(ResultsInput!$B$2,($B346-1)*gamesPerRound,0,gamesPerRound,6),6,FALSE)</f>
        <v>#VALUE!</v>
      </c>
      <c r="H346" s="54" t="str">
        <f t="shared" ca="1" si="17"/>
        <v/>
      </c>
    </row>
    <row r="347" spans="1:8" x14ac:dyDescent="0.3">
      <c r="A347" s="46">
        <f t="shared" si="18"/>
        <v>345</v>
      </c>
      <c r="B347" s="26" t="str">
        <f t="shared" si="15"/>
        <v/>
      </c>
      <c r="C347" s="26">
        <f t="shared" si="16"/>
        <v>16</v>
      </c>
      <c r="D347" s="25" t="str">
        <f ca="1">IF($B347&gt;rounds,"",OFFSET(AllPairings!D$1,startRow-1+$A347,0))</f>
        <v/>
      </c>
      <c r="E347" s="25" t="str">
        <f ca="1">IF($B347&gt;rounds,"",OFFSET(AllPairings!E$1,startRow-1+$A347,0))</f>
        <v/>
      </c>
      <c r="F347" s="47" t="e">
        <f ca="1">VLOOKUP($C347,OFFSET(ResultsInput!$B$2,($B347-1)*gamesPerRound,0,gamesPerRound,6),5,FALSE)</f>
        <v>#VALUE!</v>
      </c>
      <c r="G347" s="47" t="e">
        <f ca="1">VLOOKUP($C347,OFFSET(ResultsInput!$B$2,($B347-1)*gamesPerRound,0,gamesPerRound,6),6,FALSE)</f>
        <v>#VALUE!</v>
      </c>
      <c r="H347" s="54" t="str">
        <f t="shared" ca="1" si="17"/>
        <v/>
      </c>
    </row>
    <row r="348" spans="1:8" x14ac:dyDescent="0.3">
      <c r="A348" s="46">
        <f t="shared" si="18"/>
        <v>346</v>
      </c>
      <c r="B348" s="26" t="str">
        <f t="shared" si="15"/>
        <v/>
      </c>
      <c r="C348" s="26">
        <f t="shared" si="16"/>
        <v>17</v>
      </c>
      <c r="D348" s="25" t="str">
        <f ca="1">IF($B348&gt;rounds,"",OFFSET(AllPairings!D$1,startRow-1+$A348,0))</f>
        <v/>
      </c>
      <c r="E348" s="25" t="str">
        <f ca="1">IF($B348&gt;rounds,"",OFFSET(AllPairings!E$1,startRow-1+$A348,0))</f>
        <v/>
      </c>
      <c r="F348" s="47" t="e">
        <f ca="1">VLOOKUP($C348,OFFSET(ResultsInput!$B$2,($B348-1)*gamesPerRound,0,gamesPerRound,6),5,FALSE)</f>
        <v>#VALUE!</v>
      </c>
      <c r="G348" s="47" t="e">
        <f ca="1">VLOOKUP($C348,OFFSET(ResultsInput!$B$2,($B348-1)*gamesPerRound,0,gamesPerRound,6),6,FALSE)</f>
        <v>#VALUE!</v>
      </c>
      <c r="H348" s="54" t="str">
        <f t="shared" ca="1" si="17"/>
        <v/>
      </c>
    </row>
    <row r="349" spans="1:8" x14ac:dyDescent="0.3">
      <c r="A349" s="46">
        <f t="shared" si="18"/>
        <v>347</v>
      </c>
      <c r="B349" s="26" t="str">
        <f t="shared" si="15"/>
        <v/>
      </c>
      <c r="C349" s="26">
        <f t="shared" si="16"/>
        <v>18</v>
      </c>
      <c r="D349" s="25" t="str">
        <f ca="1">IF($B349&gt;rounds,"",OFFSET(AllPairings!D$1,startRow-1+$A349,0))</f>
        <v/>
      </c>
      <c r="E349" s="25" t="str">
        <f ca="1">IF($B349&gt;rounds,"",OFFSET(AllPairings!E$1,startRow-1+$A349,0))</f>
        <v/>
      </c>
      <c r="F349" s="47" t="e">
        <f ca="1">VLOOKUP($C349,OFFSET(ResultsInput!$B$2,($B349-1)*gamesPerRound,0,gamesPerRound,6),5,FALSE)</f>
        <v>#VALUE!</v>
      </c>
      <c r="G349" s="47" t="e">
        <f ca="1">VLOOKUP($C349,OFFSET(ResultsInput!$B$2,($B349-1)*gamesPerRound,0,gamesPerRound,6),6,FALSE)</f>
        <v>#VALUE!</v>
      </c>
      <c r="H349" s="54" t="str">
        <f t="shared" ca="1" si="17"/>
        <v/>
      </c>
    </row>
    <row r="350" spans="1:8" x14ac:dyDescent="0.3">
      <c r="A350" s="46">
        <f t="shared" si="18"/>
        <v>348</v>
      </c>
      <c r="B350" s="26" t="str">
        <f t="shared" si="15"/>
        <v/>
      </c>
      <c r="C350" s="26">
        <f t="shared" si="16"/>
        <v>19</v>
      </c>
      <c r="D350" s="25" t="str">
        <f ca="1">IF($B350&gt;rounds,"",OFFSET(AllPairings!D$1,startRow-1+$A350,0))</f>
        <v/>
      </c>
      <c r="E350" s="25" t="str">
        <f ca="1">IF($B350&gt;rounds,"",OFFSET(AllPairings!E$1,startRow-1+$A350,0))</f>
        <v/>
      </c>
      <c r="F350" s="47" t="e">
        <f ca="1">VLOOKUP($C350,OFFSET(ResultsInput!$B$2,($B350-1)*gamesPerRound,0,gamesPerRound,6),5,FALSE)</f>
        <v>#VALUE!</v>
      </c>
      <c r="G350" s="47" t="e">
        <f ca="1">VLOOKUP($C350,OFFSET(ResultsInput!$B$2,($B350-1)*gamesPerRound,0,gamesPerRound,6),6,FALSE)</f>
        <v>#VALUE!</v>
      </c>
      <c r="H350" s="54" t="str">
        <f t="shared" ca="1" si="17"/>
        <v/>
      </c>
    </row>
    <row r="351" spans="1:8" x14ac:dyDescent="0.3">
      <c r="A351" s="46">
        <f t="shared" si="18"/>
        <v>349</v>
      </c>
      <c r="B351" s="26" t="str">
        <f t="shared" si="15"/>
        <v/>
      </c>
      <c r="C351" s="26">
        <f t="shared" si="16"/>
        <v>20</v>
      </c>
      <c r="D351" s="25" t="str">
        <f ca="1">IF($B351&gt;rounds,"",OFFSET(AllPairings!D$1,startRow-1+$A351,0))</f>
        <v/>
      </c>
      <c r="E351" s="25" t="str">
        <f ca="1">IF($B351&gt;rounds,"",OFFSET(AllPairings!E$1,startRow-1+$A351,0))</f>
        <v/>
      </c>
      <c r="F351" s="47" t="e">
        <f ca="1">VLOOKUP($C351,OFFSET(ResultsInput!$B$2,($B351-1)*gamesPerRound,0,gamesPerRound,6),5,FALSE)</f>
        <v>#VALUE!</v>
      </c>
      <c r="G351" s="47" t="e">
        <f ca="1">VLOOKUP($C351,OFFSET(ResultsInput!$B$2,($B351-1)*gamesPerRound,0,gamesPerRound,6),6,FALSE)</f>
        <v>#VALUE!</v>
      </c>
      <c r="H351" s="54" t="str">
        <f t="shared" ca="1" si="17"/>
        <v/>
      </c>
    </row>
    <row r="352" spans="1:8" x14ac:dyDescent="0.3">
      <c r="A352" s="46">
        <f t="shared" si="18"/>
        <v>350</v>
      </c>
      <c r="B352" s="26" t="str">
        <f t="shared" si="15"/>
        <v/>
      </c>
      <c r="C352" s="26">
        <f t="shared" si="16"/>
        <v>21</v>
      </c>
      <c r="D352" s="25" t="str">
        <f ca="1">IF($B352&gt;rounds,"",OFFSET(AllPairings!D$1,startRow-1+$A352,0))</f>
        <v/>
      </c>
      <c r="E352" s="25" t="str">
        <f ca="1">IF($B352&gt;rounds,"",OFFSET(AllPairings!E$1,startRow-1+$A352,0))</f>
        <v/>
      </c>
      <c r="F352" s="47" t="e">
        <f ca="1">VLOOKUP($C352,OFFSET(ResultsInput!$B$2,($B352-1)*gamesPerRound,0,gamesPerRound,6),5,FALSE)</f>
        <v>#VALUE!</v>
      </c>
      <c r="G352" s="47" t="e">
        <f ca="1">VLOOKUP($C352,OFFSET(ResultsInput!$B$2,($B352-1)*gamesPerRound,0,gamesPerRound,6),6,FALSE)</f>
        <v>#VALUE!</v>
      </c>
      <c r="H352" s="54" t="str">
        <f t="shared" ca="1" si="17"/>
        <v/>
      </c>
    </row>
    <row r="353" spans="1:8" x14ac:dyDescent="0.3">
      <c r="A353" s="46">
        <f t="shared" si="18"/>
        <v>351</v>
      </c>
      <c r="B353" s="26" t="str">
        <f t="shared" si="15"/>
        <v/>
      </c>
      <c r="C353" s="26">
        <f t="shared" si="16"/>
        <v>22</v>
      </c>
      <c r="D353" s="25" t="str">
        <f ca="1">IF($B353&gt;rounds,"",OFFSET(AllPairings!D$1,startRow-1+$A353,0))</f>
        <v/>
      </c>
      <c r="E353" s="25" t="str">
        <f ca="1">IF($B353&gt;rounds,"",OFFSET(AllPairings!E$1,startRow-1+$A353,0))</f>
        <v/>
      </c>
      <c r="F353" s="47" t="e">
        <f ca="1">VLOOKUP($C353,OFFSET(ResultsInput!$B$2,($B353-1)*gamesPerRound,0,gamesPerRound,6),5,FALSE)</f>
        <v>#VALUE!</v>
      </c>
      <c r="G353" s="47" t="e">
        <f ca="1">VLOOKUP($C353,OFFSET(ResultsInput!$B$2,($B353-1)*gamesPerRound,0,gamesPerRound,6),6,FALSE)</f>
        <v>#VALUE!</v>
      </c>
      <c r="H353" s="54" t="str">
        <f t="shared" ca="1" si="17"/>
        <v/>
      </c>
    </row>
    <row r="354" spans="1:8" x14ac:dyDescent="0.3">
      <c r="A354" s="46">
        <f t="shared" si="18"/>
        <v>352</v>
      </c>
      <c r="B354" s="26" t="str">
        <f t="shared" si="15"/>
        <v/>
      </c>
      <c r="C354" s="26">
        <f t="shared" si="16"/>
        <v>23</v>
      </c>
      <c r="D354" s="25" t="str">
        <f ca="1">IF($B354&gt;rounds,"",OFFSET(AllPairings!D$1,startRow-1+$A354,0))</f>
        <v/>
      </c>
      <c r="E354" s="25" t="str">
        <f ca="1">IF($B354&gt;rounds,"",OFFSET(AllPairings!E$1,startRow-1+$A354,0))</f>
        <v/>
      </c>
      <c r="F354" s="47" t="e">
        <f ca="1">VLOOKUP($C354,OFFSET(ResultsInput!$B$2,($B354-1)*gamesPerRound,0,gamesPerRound,6),5,FALSE)</f>
        <v>#VALUE!</v>
      </c>
      <c r="G354" s="47" t="e">
        <f ca="1">VLOOKUP($C354,OFFSET(ResultsInput!$B$2,($B354-1)*gamesPerRound,0,gamesPerRound,6),6,FALSE)</f>
        <v>#VALUE!</v>
      </c>
      <c r="H354" s="54" t="str">
        <f t="shared" ca="1" si="17"/>
        <v/>
      </c>
    </row>
    <row r="355" spans="1:8" x14ac:dyDescent="0.3">
      <c r="A355" s="46">
        <f t="shared" si="18"/>
        <v>353</v>
      </c>
      <c r="B355" s="26" t="str">
        <f t="shared" si="15"/>
        <v/>
      </c>
      <c r="C355" s="26">
        <f t="shared" si="16"/>
        <v>24</v>
      </c>
      <c r="D355" s="25" t="str">
        <f ca="1">IF($B355&gt;rounds,"",OFFSET(AllPairings!D$1,startRow-1+$A355,0))</f>
        <v/>
      </c>
      <c r="E355" s="25" t="str">
        <f ca="1">IF($B355&gt;rounds,"",OFFSET(AllPairings!E$1,startRow-1+$A355,0))</f>
        <v/>
      </c>
      <c r="F355" s="47" t="e">
        <f ca="1">VLOOKUP($C355,OFFSET(ResultsInput!$B$2,($B355-1)*gamesPerRound,0,gamesPerRound,6),5,FALSE)</f>
        <v>#VALUE!</v>
      </c>
      <c r="G355" s="47" t="e">
        <f ca="1">VLOOKUP($C355,OFFSET(ResultsInput!$B$2,($B355-1)*gamesPerRound,0,gamesPerRound,6),6,FALSE)</f>
        <v>#VALUE!</v>
      </c>
      <c r="H355" s="54" t="str">
        <f t="shared" ca="1" si="17"/>
        <v/>
      </c>
    </row>
    <row r="356" spans="1:8" x14ac:dyDescent="0.3">
      <c r="A356" s="46">
        <f t="shared" si="18"/>
        <v>354</v>
      </c>
      <c r="B356" s="26" t="str">
        <f t="shared" si="15"/>
        <v/>
      </c>
      <c r="C356" s="26">
        <f t="shared" si="16"/>
        <v>25</v>
      </c>
      <c r="D356" s="25" t="str">
        <f ca="1">IF($B356&gt;rounds,"",OFFSET(AllPairings!D$1,startRow-1+$A356,0))</f>
        <v/>
      </c>
      <c r="E356" s="25" t="str">
        <f ca="1">IF($B356&gt;rounds,"",OFFSET(AllPairings!E$1,startRow-1+$A356,0))</f>
        <v/>
      </c>
      <c r="F356" s="47" t="e">
        <f ca="1">VLOOKUP($C356,OFFSET(ResultsInput!$B$2,($B356-1)*gamesPerRound,0,gamesPerRound,6),5,FALSE)</f>
        <v>#VALUE!</v>
      </c>
      <c r="G356" s="47" t="e">
        <f ca="1">VLOOKUP($C356,OFFSET(ResultsInput!$B$2,($B356-1)*gamesPerRound,0,gamesPerRound,6),6,FALSE)</f>
        <v>#VALUE!</v>
      </c>
      <c r="H356" s="54" t="str">
        <f t="shared" ca="1" si="17"/>
        <v/>
      </c>
    </row>
    <row r="357" spans="1:8" x14ac:dyDescent="0.3">
      <c r="A357" s="46">
        <f t="shared" si="18"/>
        <v>355</v>
      </c>
      <c r="B357" s="26" t="str">
        <f t="shared" si="15"/>
        <v/>
      </c>
      <c r="C357" s="26">
        <f t="shared" si="16"/>
        <v>26</v>
      </c>
      <c r="D357" s="25" t="str">
        <f ca="1">IF($B357&gt;rounds,"",OFFSET(AllPairings!D$1,startRow-1+$A357,0))</f>
        <v/>
      </c>
      <c r="E357" s="25" t="str">
        <f ca="1">IF($B357&gt;rounds,"",OFFSET(AllPairings!E$1,startRow-1+$A357,0))</f>
        <v/>
      </c>
      <c r="F357" s="47" t="e">
        <f ca="1">VLOOKUP($C357,OFFSET(ResultsInput!$B$2,($B357-1)*gamesPerRound,0,gamesPerRound,6),5,FALSE)</f>
        <v>#VALUE!</v>
      </c>
      <c r="G357" s="47" t="e">
        <f ca="1">VLOOKUP($C357,OFFSET(ResultsInput!$B$2,($B357-1)*gamesPerRound,0,gamesPerRound,6),6,FALSE)</f>
        <v>#VALUE!</v>
      </c>
      <c r="H357" s="54" t="str">
        <f t="shared" ca="1" si="17"/>
        <v/>
      </c>
    </row>
    <row r="358" spans="1:8" x14ac:dyDescent="0.3">
      <c r="A358" s="46">
        <f t="shared" si="18"/>
        <v>356</v>
      </c>
      <c r="B358" s="26" t="str">
        <f t="shared" si="15"/>
        <v/>
      </c>
      <c r="C358" s="26">
        <f t="shared" si="16"/>
        <v>27</v>
      </c>
      <c r="D358" s="25" t="str">
        <f ca="1">IF($B358&gt;rounds,"",OFFSET(AllPairings!D$1,startRow-1+$A358,0))</f>
        <v/>
      </c>
      <c r="E358" s="25" t="str">
        <f ca="1">IF($B358&gt;rounds,"",OFFSET(AllPairings!E$1,startRow-1+$A358,0))</f>
        <v/>
      </c>
      <c r="F358" s="47" t="e">
        <f ca="1">VLOOKUP($C358,OFFSET(ResultsInput!$B$2,($B358-1)*gamesPerRound,0,gamesPerRound,6),5,FALSE)</f>
        <v>#VALUE!</v>
      </c>
      <c r="G358" s="47" t="e">
        <f ca="1">VLOOKUP($C358,OFFSET(ResultsInput!$B$2,($B358-1)*gamesPerRound,0,gamesPerRound,6),6,FALSE)</f>
        <v>#VALUE!</v>
      </c>
      <c r="H358" s="54" t="str">
        <f t="shared" ca="1" si="17"/>
        <v/>
      </c>
    </row>
    <row r="359" spans="1:8" x14ac:dyDescent="0.3">
      <c r="A359" s="46">
        <f t="shared" si="18"/>
        <v>357</v>
      </c>
      <c r="B359" s="26" t="str">
        <f t="shared" si="15"/>
        <v/>
      </c>
      <c r="C359" s="26">
        <f t="shared" si="16"/>
        <v>28</v>
      </c>
      <c r="D359" s="25" t="str">
        <f ca="1">IF($B359&gt;rounds,"",OFFSET(AllPairings!D$1,startRow-1+$A359,0))</f>
        <v/>
      </c>
      <c r="E359" s="25" t="str">
        <f ca="1">IF($B359&gt;rounds,"",OFFSET(AllPairings!E$1,startRow-1+$A359,0))</f>
        <v/>
      </c>
      <c r="F359" s="47" t="e">
        <f ca="1">VLOOKUP($C359,OFFSET(ResultsInput!$B$2,($B359-1)*gamesPerRound,0,gamesPerRound,6),5,FALSE)</f>
        <v>#VALUE!</v>
      </c>
      <c r="G359" s="47" t="e">
        <f ca="1">VLOOKUP($C359,OFFSET(ResultsInput!$B$2,($B359-1)*gamesPerRound,0,gamesPerRound,6),6,FALSE)</f>
        <v>#VALUE!</v>
      </c>
      <c r="H359" s="54" t="str">
        <f t="shared" ca="1" si="17"/>
        <v/>
      </c>
    </row>
    <row r="360" spans="1:8" x14ac:dyDescent="0.3">
      <c r="A360" s="46">
        <f t="shared" si="18"/>
        <v>358</v>
      </c>
      <c r="B360" s="26" t="str">
        <f t="shared" si="15"/>
        <v/>
      </c>
      <c r="C360" s="26">
        <f t="shared" si="16"/>
        <v>29</v>
      </c>
      <c r="D360" s="25" t="str">
        <f ca="1">IF($B360&gt;rounds,"",OFFSET(AllPairings!D$1,startRow-1+$A360,0))</f>
        <v/>
      </c>
      <c r="E360" s="25" t="str">
        <f ca="1">IF($B360&gt;rounds,"",OFFSET(AllPairings!E$1,startRow-1+$A360,0))</f>
        <v/>
      </c>
      <c r="F360" s="47" t="e">
        <f ca="1">VLOOKUP($C360,OFFSET(ResultsInput!$B$2,($B360-1)*gamesPerRound,0,gamesPerRound,6),5,FALSE)</f>
        <v>#VALUE!</v>
      </c>
      <c r="G360" s="47" t="e">
        <f ca="1">VLOOKUP($C360,OFFSET(ResultsInput!$B$2,($B360-1)*gamesPerRound,0,gamesPerRound,6),6,FALSE)</f>
        <v>#VALUE!</v>
      </c>
      <c r="H360" s="54" t="str">
        <f t="shared" ca="1" si="17"/>
        <v/>
      </c>
    </row>
    <row r="361" spans="1:8" x14ac:dyDescent="0.3">
      <c r="A361" s="46">
        <f t="shared" si="18"/>
        <v>359</v>
      </c>
      <c r="B361" s="26" t="str">
        <f t="shared" si="15"/>
        <v/>
      </c>
      <c r="C361" s="26">
        <f t="shared" si="16"/>
        <v>30</v>
      </c>
      <c r="D361" s="25" t="str">
        <f ca="1">IF($B361&gt;rounds,"",OFFSET(AllPairings!D$1,startRow-1+$A361,0))</f>
        <v/>
      </c>
      <c r="E361" s="25" t="str">
        <f ca="1">IF($B361&gt;rounds,"",OFFSET(AllPairings!E$1,startRow-1+$A361,0))</f>
        <v/>
      </c>
      <c r="F361" s="47" t="e">
        <f ca="1">VLOOKUP($C361,OFFSET(ResultsInput!$B$2,($B361-1)*gamesPerRound,0,gamesPerRound,6),5,FALSE)</f>
        <v>#VALUE!</v>
      </c>
      <c r="G361" s="47" t="e">
        <f ca="1">VLOOKUP($C361,OFFSET(ResultsInput!$B$2,($B361-1)*gamesPerRound,0,gamesPerRound,6),6,FALSE)</f>
        <v>#VALUE!</v>
      </c>
      <c r="H361" s="54" t="str">
        <f t="shared" ca="1" si="17"/>
        <v/>
      </c>
    </row>
    <row r="362" spans="1:8" x14ac:dyDescent="0.3">
      <c r="A362" s="46">
        <f>A361+1</f>
        <v>360</v>
      </c>
      <c r="B362" s="26" t="str">
        <f t="shared" ref="B362:B393" si="19">IF(INT(A362/gamesPerRound)&lt;rounds,1+INT(A362/gamesPerRound),"")</f>
        <v/>
      </c>
      <c r="C362" s="26">
        <f t="shared" ref="C362:C393" si="20">1+MOD(A362,gamesPerRound)</f>
        <v>1</v>
      </c>
      <c r="D362" s="25" t="str">
        <f ca="1">IF($B362&gt;rounds,"",OFFSET(AllPairings!D$1,startRow-1+$A362,0))</f>
        <v/>
      </c>
      <c r="E362" s="25" t="str">
        <f ca="1">IF($B362&gt;rounds,"",OFFSET(AllPairings!E$1,startRow-1+$A362,0))</f>
        <v/>
      </c>
      <c r="F362" s="47" t="e">
        <f ca="1">VLOOKUP($C362,OFFSET(ResultsInput!$B$2,($B362-1)*gamesPerRound,0,gamesPerRound,6),5,FALSE)</f>
        <v>#VALUE!</v>
      </c>
      <c r="G362" s="47" t="e">
        <f ca="1">VLOOKUP($C362,OFFSET(ResultsInput!$B$2,($B362-1)*gamesPerRound,0,gamesPerRound,6),6,FALSE)</f>
        <v>#VALUE!</v>
      </c>
      <c r="H362" s="54" t="str">
        <f ca="1">D362</f>
        <v/>
      </c>
    </row>
    <row r="363" spans="1:8" x14ac:dyDescent="0.3">
      <c r="A363" s="46">
        <f t="shared" ref="A363:A426" si="21">A362+1</f>
        <v>361</v>
      </c>
      <c r="B363" s="26" t="str">
        <f t="shared" si="19"/>
        <v/>
      </c>
      <c r="C363" s="26">
        <f t="shared" si="20"/>
        <v>2</v>
      </c>
      <c r="D363" s="25" t="str">
        <f ca="1">IF($B363&gt;rounds,"",OFFSET(AllPairings!D$1,startRow-1+$A363,0))</f>
        <v/>
      </c>
      <c r="E363" s="25" t="str">
        <f ca="1">IF($B363&gt;rounds,"",OFFSET(AllPairings!E$1,startRow-1+$A363,0))</f>
        <v/>
      </c>
      <c r="F363" s="47" t="e">
        <f ca="1">VLOOKUP($C363,OFFSET(ResultsInput!$B$2,($B363-1)*gamesPerRound,0,gamesPerRound,6),5,FALSE)</f>
        <v>#VALUE!</v>
      </c>
      <c r="G363" s="47" t="e">
        <f ca="1">VLOOKUP($C363,OFFSET(ResultsInput!$B$2,($B363-1)*gamesPerRound,0,gamesPerRound,6),6,FALSE)</f>
        <v>#VALUE!</v>
      </c>
      <c r="H363" s="54" t="str">
        <f t="shared" ref="H363:H426" ca="1" si="22">D363</f>
        <v/>
      </c>
    </row>
    <row r="364" spans="1:8" x14ac:dyDescent="0.3">
      <c r="A364" s="46">
        <f t="shared" si="21"/>
        <v>362</v>
      </c>
      <c r="B364" s="26" t="str">
        <f t="shared" si="19"/>
        <v/>
      </c>
      <c r="C364" s="26">
        <f t="shared" si="20"/>
        <v>3</v>
      </c>
      <c r="D364" s="25" t="str">
        <f ca="1">IF($B364&gt;rounds,"",OFFSET(AllPairings!D$1,startRow-1+$A364,0))</f>
        <v/>
      </c>
      <c r="E364" s="25" t="str">
        <f ca="1">IF($B364&gt;rounds,"",OFFSET(AllPairings!E$1,startRow-1+$A364,0))</f>
        <v/>
      </c>
      <c r="F364" s="47" t="e">
        <f ca="1">VLOOKUP($C364,OFFSET(ResultsInput!$B$2,($B364-1)*gamesPerRound,0,gamesPerRound,6),5,FALSE)</f>
        <v>#VALUE!</v>
      </c>
      <c r="G364" s="47" t="e">
        <f ca="1">VLOOKUP($C364,OFFSET(ResultsInput!$B$2,($B364-1)*gamesPerRound,0,gamesPerRound,6),6,FALSE)</f>
        <v>#VALUE!</v>
      </c>
      <c r="H364" s="54" t="str">
        <f t="shared" ca="1" si="22"/>
        <v/>
      </c>
    </row>
    <row r="365" spans="1:8" x14ac:dyDescent="0.3">
      <c r="A365" s="46">
        <f t="shared" si="21"/>
        <v>363</v>
      </c>
      <c r="B365" s="26" t="str">
        <f t="shared" si="19"/>
        <v/>
      </c>
      <c r="C365" s="26">
        <f t="shared" si="20"/>
        <v>4</v>
      </c>
      <c r="D365" s="25" t="str">
        <f ca="1">IF($B365&gt;rounds,"",OFFSET(AllPairings!D$1,startRow-1+$A365,0))</f>
        <v/>
      </c>
      <c r="E365" s="25" t="str">
        <f ca="1">IF($B365&gt;rounds,"",OFFSET(AllPairings!E$1,startRow-1+$A365,0))</f>
        <v/>
      </c>
      <c r="F365" s="47" t="e">
        <f ca="1">VLOOKUP($C365,OFFSET(ResultsInput!$B$2,($B365-1)*gamesPerRound,0,gamesPerRound,6),5,FALSE)</f>
        <v>#VALUE!</v>
      </c>
      <c r="G365" s="47" t="e">
        <f ca="1">VLOOKUP($C365,OFFSET(ResultsInput!$B$2,($B365-1)*gamesPerRound,0,gamesPerRound,6),6,FALSE)</f>
        <v>#VALUE!</v>
      </c>
      <c r="H365" s="54" t="str">
        <f t="shared" ca="1" si="22"/>
        <v/>
      </c>
    </row>
    <row r="366" spans="1:8" x14ac:dyDescent="0.3">
      <c r="A366" s="46">
        <f t="shared" si="21"/>
        <v>364</v>
      </c>
      <c r="B366" s="26" t="str">
        <f t="shared" si="19"/>
        <v/>
      </c>
      <c r="C366" s="26">
        <f t="shared" si="20"/>
        <v>5</v>
      </c>
      <c r="D366" s="25" t="str">
        <f ca="1">IF($B366&gt;rounds,"",OFFSET(AllPairings!D$1,startRow-1+$A366,0))</f>
        <v/>
      </c>
      <c r="E366" s="25" t="str">
        <f ca="1">IF($B366&gt;rounds,"",OFFSET(AllPairings!E$1,startRow-1+$A366,0))</f>
        <v/>
      </c>
      <c r="F366" s="47" t="e">
        <f ca="1">VLOOKUP($C366,OFFSET(ResultsInput!$B$2,($B366-1)*gamesPerRound,0,gamesPerRound,6),5,FALSE)</f>
        <v>#VALUE!</v>
      </c>
      <c r="G366" s="47" t="e">
        <f ca="1">VLOOKUP($C366,OFFSET(ResultsInput!$B$2,($B366-1)*gamesPerRound,0,gamesPerRound,6),6,FALSE)</f>
        <v>#VALUE!</v>
      </c>
      <c r="H366" s="54" t="str">
        <f t="shared" ca="1" si="22"/>
        <v/>
      </c>
    </row>
    <row r="367" spans="1:8" x14ac:dyDescent="0.3">
      <c r="A367" s="46">
        <f t="shared" si="21"/>
        <v>365</v>
      </c>
      <c r="B367" s="26" t="str">
        <f t="shared" si="19"/>
        <v/>
      </c>
      <c r="C367" s="26">
        <f t="shared" si="20"/>
        <v>6</v>
      </c>
      <c r="D367" s="25" t="str">
        <f ca="1">IF($B367&gt;rounds,"",OFFSET(AllPairings!D$1,startRow-1+$A367,0))</f>
        <v/>
      </c>
      <c r="E367" s="25" t="str">
        <f ca="1">IF($B367&gt;rounds,"",OFFSET(AllPairings!E$1,startRow-1+$A367,0))</f>
        <v/>
      </c>
      <c r="F367" s="47" t="e">
        <f ca="1">VLOOKUP($C367,OFFSET(ResultsInput!$B$2,($B367-1)*gamesPerRound,0,gamesPerRound,6),5,FALSE)</f>
        <v>#VALUE!</v>
      </c>
      <c r="G367" s="47" t="e">
        <f ca="1">VLOOKUP($C367,OFFSET(ResultsInput!$B$2,($B367-1)*gamesPerRound,0,gamesPerRound,6),6,FALSE)</f>
        <v>#VALUE!</v>
      </c>
      <c r="H367" s="54" t="str">
        <f t="shared" ca="1" si="22"/>
        <v/>
      </c>
    </row>
    <row r="368" spans="1:8" x14ac:dyDescent="0.3">
      <c r="A368" s="46">
        <f t="shared" si="21"/>
        <v>366</v>
      </c>
      <c r="B368" s="26" t="str">
        <f t="shared" si="19"/>
        <v/>
      </c>
      <c r="C368" s="26">
        <f t="shared" si="20"/>
        <v>7</v>
      </c>
      <c r="D368" s="25" t="str">
        <f ca="1">IF($B368&gt;rounds,"",OFFSET(AllPairings!D$1,startRow-1+$A368,0))</f>
        <v/>
      </c>
      <c r="E368" s="25" t="str">
        <f ca="1">IF($B368&gt;rounds,"",OFFSET(AllPairings!E$1,startRow-1+$A368,0))</f>
        <v/>
      </c>
      <c r="F368" s="47" t="e">
        <f ca="1">VLOOKUP($C368,OFFSET(ResultsInput!$B$2,($B368-1)*gamesPerRound,0,gamesPerRound,6),5,FALSE)</f>
        <v>#VALUE!</v>
      </c>
      <c r="G368" s="47" t="e">
        <f ca="1">VLOOKUP($C368,OFFSET(ResultsInput!$B$2,($B368-1)*gamesPerRound,0,gamesPerRound,6),6,FALSE)</f>
        <v>#VALUE!</v>
      </c>
      <c r="H368" s="54" t="str">
        <f t="shared" ca="1" si="22"/>
        <v/>
      </c>
    </row>
    <row r="369" spans="1:8" x14ac:dyDescent="0.3">
      <c r="A369" s="46">
        <f t="shared" si="21"/>
        <v>367</v>
      </c>
      <c r="B369" s="26" t="str">
        <f t="shared" si="19"/>
        <v/>
      </c>
      <c r="C369" s="26">
        <f t="shared" si="20"/>
        <v>8</v>
      </c>
      <c r="D369" s="25" t="str">
        <f ca="1">IF($B369&gt;rounds,"",OFFSET(AllPairings!D$1,startRow-1+$A369,0))</f>
        <v/>
      </c>
      <c r="E369" s="25" t="str">
        <f ca="1">IF($B369&gt;rounds,"",OFFSET(AllPairings!E$1,startRow-1+$A369,0))</f>
        <v/>
      </c>
      <c r="F369" s="47" t="e">
        <f ca="1">VLOOKUP($C369,OFFSET(ResultsInput!$B$2,($B369-1)*gamesPerRound,0,gamesPerRound,6),5,FALSE)</f>
        <v>#VALUE!</v>
      </c>
      <c r="G369" s="47" t="e">
        <f ca="1">VLOOKUP($C369,OFFSET(ResultsInput!$B$2,($B369-1)*gamesPerRound,0,gamesPerRound,6),6,FALSE)</f>
        <v>#VALUE!</v>
      </c>
      <c r="H369" s="54" t="str">
        <f t="shared" ca="1" si="22"/>
        <v/>
      </c>
    </row>
    <row r="370" spans="1:8" x14ac:dyDescent="0.3">
      <c r="A370" s="46">
        <f t="shared" si="21"/>
        <v>368</v>
      </c>
      <c r="B370" s="26" t="str">
        <f t="shared" si="19"/>
        <v/>
      </c>
      <c r="C370" s="26">
        <f t="shared" si="20"/>
        <v>9</v>
      </c>
      <c r="D370" s="25" t="str">
        <f ca="1">IF($B370&gt;rounds,"",OFFSET(AllPairings!D$1,startRow-1+$A370,0))</f>
        <v/>
      </c>
      <c r="E370" s="25" t="str">
        <f ca="1">IF($B370&gt;rounds,"",OFFSET(AllPairings!E$1,startRow-1+$A370,0))</f>
        <v/>
      </c>
      <c r="F370" s="47" t="e">
        <f ca="1">VLOOKUP($C370,OFFSET(ResultsInput!$B$2,($B370-1)*gamesPerRound,0,gamesPerRound,6),5,FALSE)</f>
        <v>#VALUE!</v>
      </c>
      <c r="G370" s="47" t="e">
        <f ca="1">VLOOKUP($C370,OFFSET(ResultsInput!$B$2,($B370-1)*gamesPerRound,0,gamesPerRound,6),6,FALSE)</f>
        <v>#VALUE!</v>
      </c>
      <c r="H370" s="54" t="str">
        <f t="shared" ca="1" si="22"/>
        <v/>
      </c>
    </row>
    <row r="371" spans="1:8" x14ac:dyDescent="0.3">
      <c r="A371" s="46">
        <f t="shared" si="21"/>
        <v>369</v>
      </c>
      <c r="B371" s="26" t="str">
        <f t="shared" si="19"/>
        <v/>
      </c>
      <c r="C371" s="26">
        <f t="shared" si="20"/>
        <v>10</v>
      </c>
      <c r="D371" s="25" t="str">
        <f ca="1">IF($B371&gt;rounds,"",OFFSET(AllPairings!D$1,startRow-1+$A371,0))</f>
        <v/>
      </c>
      <c r="E371" s="25" t="str">
        <f ca="1">IF($B371&gt;rounds,"",OFFSET(AllPairings!E$1,startRow-1+$A371,0))</f>
        <v/>
      </c>
      <c r="F371" s="47" t="e">
        <f ca="1">VLOOKUP($C371,OFFSET(ResultsInput!$B$2,($B371-1)*gamesPerRound,0,gamesPerRound,6),5,FALSE)</f>
        <v>#VALUE!</v>
      </c>
      <c r="G371" s="47" t="e">
        <f ca="1">VLOOKUP($C371,OFFSET(ResultsInput!$B$2,($B371-1)*gamesPerRound,0,gamesPerRound,6),6,FALSE)</f>
        <v>#VALUE!</v>
      </c>
      <c r="H371" s="54" t="str">
        <f t="shared" ca="1" si="22"/>
        <v/>
      </c>
    </row>
    <row r="372" spans="1:8" x14ac:dyDescent="0.3">
      <c r="A372" s="46">
        <f t="shared" si="21"/>
        <v>370</v>
      </c>
      <c r="B372" s="26" t="str">
        <f t="shared" si="19"/>
        <v/>
      </c>
      <c r="C372" s="26">
        <f t="shared" si="20"/>
        <v>11</v>
      </c>
      <c r="D372" s="25" t="str">
        <f ca="1">IF($B372&gt;rounds,"",OFFSET(AllPairings!D$1,startRow-1+$A372,0))</f>
        <v/>
      </c>
      <c r="E372" s="25" t="str">
        <f ca="1">IF($B372&gt;rounds,"",OFFSET(AllPairings!E$1,startRow-1+$A372,0))</f>
        <v/>
      </c>
      <c r="F372" s="47" t="e">
        <f ca="1">VLOOKUP($C372,OFFSET(ResultsInput!$B$2,($B372-1)*gamesPerRound,0,gamesPerRound,6),5,FALSE)</f>
        <v>#VALUE!</v>
      </c>
      <c r="G372" s="47" t="e">
        <f ca="1">VLOOKUP($C372,OFFSET(ResultsInput!$B$2,($B372-1)*gamesPerRound,0,gamesPerRound,6),6,FALSE)</f>
        <v>#VALUE!</v>
      </c>
      <c r="H372" s="54" t="str">
        <f t="shared" ca="1" si="22"/>
        <v/>
      </c>
    </row>
    <row r="373" spans="1:8" x14ac:dyDescent="0.3">
      <c r="A373" s="46">
        <f t="shared" si="21"/>
        <v>371</v>
      </c>
      <c r="B373" s="26" t="str">
        <f t="shared" si="19"/>
        <v/>
      </c>
      <c r="C373" s="26">
        <f t="shared" si="20"/>
        <v>12</v>
      </c>
      <c r="D373" s="25" t="str">
        <f ca="1">IF($B373&gt;rounds,"",OFFSET(AllPairings!D$1,startRow-1+$A373,0))</f>
        <v/>
      </c>
      <c r="E373" s="25" t="str">
        <f ca="1">IF($B373&gt;rounds,"",OFFSET(AllPairings!E$1,startRow-1+$A373,0))</f>
        <v/>
      </c>
      <c r="F373" s="47" t="e">
        <f ca="1">VLOOKUP($C373,OFFSET(ResultsInput!$B$2,($B373-1)*gamesPerRound,0,gamesPerRound,6),5,FALSE)</f>
        <v>#VALUE!</v>
      </c>
      <c r="G373" s="47" t="e">
        <f ca="1">VLOOKUP($C373,OFFSET(ResultsInput!$B$2,($B373-1)*gamesPerRound,0,gamesPerRound,6),6,FALSE)</f>
        <v>#VALUE!</v>
      </c>
      <c r="H373" s="54" t="str">
        <f t="shared" ca="1" si="22"/>
        <v/>
      </c>
    </row>
    <row r="374" spans="1:8" x14ac:dyDescent="0.3">
      <c r="A374" s="46">
        <f t="shared" si="21"/>
        <v>372</v>
      </c>
      <c r="B374" s="26" t="str">
        <f t="shared" si="19"/>
        <v/>
      </c>
      <c r="C374" s="26">
        <f t="shared" si="20"/>
        <v>13</v>
      </c>
      <c r="D374" s="25" t="str">
        <f ca="1">IF($B374&gt;rounds,"",OFFSET(AllPairings!D$1,startRow-1+$A374,0))</f>
        <v/>
      </c>
      <c r="E374" s="25" t="str">
        <f ca="1">IF($B374&gt;rounds,"",OFFSET(AllPairings!E$1,startRow-1+$A374,0))</f>
        <v/>
      </c>
      <c r="F374" s="47" t="e">
        <f ca="1">VLOOKUP($C374,OFFSET(ResultsInput!$B$2,($B374-1)*gamesPerRound,0,gamesPerRound,6),5,FALSE)</f>
        <v>#VALUE!</v>
      </c>
      <c r="G374" s="47" t="e">
        <f ca="1">VLOOKUP($C374,OFFSET(ResultsInput!$B$2,($B374-1)*gamesPerRound,0,gamesPerRound,6),6,FALSE)</f>
        <v>#VALUE!</v>
      </c>
      <c r="H374" s="54" t="str">
        <f t="shared" ca="1" si="22"/>
        <v/>
      </c>
    </row>
    <row r="375" spans="1:8" x14ac:dyDescent="0.3">
      <c r="A375" s="46">
        <f t="shared" si="21"/>
        <v>373</v>
      </c>
      <c r="B375" s="26" t="str">
        <f t="shared" si="19"/>
        <v/>
      </c>
      <c r="C375" s="26">
        <f t="shared" si="20"/>
        <v>14</v>
      </c>
      <c r="D375" s="25" t="str">
        <f ca="1">IF($B375&gt;rounds,"",OFFSET(AllPairings!D$1,startRow-1+$A375,0))</f>
        <v/>
      </c>
      <c r="E375" s="25" t="str">
        <f ca="1">IF($B375&gt;rounds,"",OFFSET(AllPairings!E$1,startRow-1+$A375,0))</f>
        <v/>
      </c>
      <c r="F375" s="47" t="e">
        <f ca="1">VLOOKUP($C375,OFFSET(ResultsInput!$B$2,($B375-1)*gamesPerRound,0,gamesPerRound,6),5,FALSE)</f>
        <v>#VALUE!</v>
      </c>
      <c r="G375" s="47" t="e">
        <f ca="1">VLOOKUP($C375,OFFSET(ResultsInput!$B$2,($B375-1)*gamesPerRound,0,gamesPerRound,6),6,FALSE)</f>
        <v>#VALUE!</v>
      </c>
      <c r="H375" s="54" t="str">
        <f t="shared" ca="1" si="22"/>
        <v/>
      </c>
    </row>
    <row r="376" spans="1:8" x14ac:dyDescent="0.3">
      <c r="A376" s="46">
        <f t="shared" si="21"/>
        <v>374</v>
      </c>
      <c r="B376" s="26" t="str">
        <f t="shared" si="19"/>
        <v/>
      </c>
      <c r="C376" s="26">
        <f t="shared" si="20"/>
        <v>15</v>
      </c>
      <c r="D376" s="25" t="str">
        <f ca="1">IF($B376&gt;rounds,"",OFFSET(AllPairings!D$1,startRow-1+$A376,0))</f>
        <v/>
      </c>
      <c r="E376" s="25" t="str">
        <f ca="1">IF($B376&gt;rounds,"",OFFSET(AllPairings!E$1,startRow-1+$A376,0))</f>
        <v/>
      </c>
      <c r="F376" s="47" t="e">
        <f ca="1">VLOOKUP($C376,OFFSET(ResultsInput!$B$2,($B376-1)*gamesPerRound,0,gamesPerRound,6),5,FALSE)</f>
        <v>#VALUE!</v>
      </c>
      <c r="G376" s="47" t="e">
        <f ca="1">VLOOKUP($C376,OFFSET(ResultsInput!$B$2,($B376-1)*gamesPerRound,0,gamesPerRound,6),6,FALSE)</f>
        <v>#VALUE!</v>
      </c>
      <c r="H376" s="54" t="str">
        <f t="shared" ca="1" si="22"/>
        <v/>
      </c>
    </row>
    <row r="377" spans="1:8" x14ac:dyDescent="0.3">
      <c r="A377" s="46">
        <f t="shared" si="21"/>
        <v>375</v>
      </c>
      <c r="B377" s="26" t="str">
        <f t="shared" si="19"/>
        <v/>
      </c>
      <c r="C377" s="26">
        <f t="shared" si="20"/>
        <v>16</v>
      </c>
      <c r="D377" s="25" t="str">
        <f ca="1">IF($B377&gt;rounds,"",OFFSET(AllPairings!D$1,startRow-1+$A377,0))</f>
        <v/>
      </c>
      <c r="E377" s="25" t="str">
        <f ca="1">IF($B377&gt;rounds,"",OFFSET(AllPairings!E$1,startRow-1+$A377,0))</f>
        <v/>
      </c>
      <c r="F377" s="47" t="e">
        <f ca="1">VLOOKUP($C377,OFFSET(ResultsInput!$B$2,($B377-1)*gamesPerRound,0,gamesPerRound,6),5,FALSE)</f>
        <v>#VALUE!</v>
      </c>
      <c r="G377" s="47" t="e">
        <f ca="1">VLOOKUP($C377,OFFSET(ResultsInput!$B$2,($B377-1)*gamesPerRound,0,gamesPerRound,6),6,FALSE)</f>
        <v>#VALUE!</v>
      </c>
      <c r="H377" s="54" t="str">
        <f t="shared" ca="1" si="22"/>
        <v/>
      </c>
    </row>
    <row r="378" spans="1:8" x14ac:dyDescent="0.3">
      <c r="A378" s="46">
        <f t="shared" si="21"/>
        <v>376</v>
      </c>
      <c r="B378" s="26" t="str">
        <f t="shared" si="19"/>
        <v/>
      </c>
      <c r="C378" s="26">
        <f t="shared" si="20"/>
        <v>17</v>
      </c>
      <c r="D378" s="25" t="str">
        <f ca="1">IF($B378&gt;rounds,"",OFFSET(AllPairings!D$1,startRow-1+$A378,0))</f>
        <v/>
      </c>
      <c r="E378" s="25" t="str">
        <f ca="1">IF($B378&gt;rounds,"",OFFSET(AllPairings!E$1,startRow-1+$A378,0))</f>
        <v/>
      </c>
      <c r="F378" s="47" t="e">
        <f ca="1">VLOOKUP($C378,OFFSET(ResultsInput!$B$2,($B378-1)*gamesPerRound,0,gamesPerRound,6),5,FALSE)</f>
        <v>#VALUE!</v>
      </c>
      <c r="G378" s="47" t="e">
        <f ca="1">VLOOKUP($C378,OFFSET(ResultsInput!$B$2,($B378-1)*gamesPerRound,0,gamesPerRound,6),6,FALSE)</f>
        <v>#VALUE!</v>
      </c>
      <c r="H378" s="54" t="str">
        <f t="shared" ca="1" si="22"/>
        <v/>
      </c>
    </row>
    <row r="379" spans="1:8" x14ac:dyDescent="0.3">
      <c r="A379" s="46">
        <f t="shared" si="21"/>
        <v>377</v>
      </c>
      <c r="B379" s="26" t="str">
        <f t="shared" si="19"/>
        <v/>
      </c>
      <c r="C379" s="26">
        <f t="shared" si="20"/>
        <v>18</v>
      </c>
      <c r="D379" s="25" t="str">
        <f ca="1">IF($B379&gt;rounds,"",OFFSET(AllPairings!D$1,startRow-1+$A379,0))</f>
        <v/>
      </c>
      <c r="E379" s="25" t="str">
        <f ca="1">IF($B379&gt;rounds,"",OFFSET(AllPairings!E$1,startRow-1+$A379,0))</f>
        <v/>
      </c>
      <c r="F379" s="47" t="e">
        <f ca="1">VLOOKUP($C379,OFFSET(ResultsInput!$B$2,($B379-1)*gamesPerRound,0,gamesPerRound,6),5,FALSE)</f>
        <v>#VALUE!</v>
      </c>
      <c r="G379" s="47" t="e">
        <f ca="1">VLOOKUP($C379,OFFSET(ResultsInput!$B$2,($B379-1)*gamesPerRound,0,gamesPerRound,6),6,FALSE)</f>
        <v>#VALUE!</v>
      </c>
      <c r="H379" s="54" t="str">
        <f t="shared" ca="1" si="22"/>
        <v/>
      </c>
    </row>
    <row r="380" spans="1:8" x14ac:dyDescent="0.3">
      <c r="A380" s="46">
        <f t="shared" si="21"/>
        <v>378</v>
      </c>
      <c r="B380" s="26" t="str">
        <f t="shared" si="19"/>
        <v/>
      </c>
      <c r="C380" s="26">
        <f t="shared" si="20"/>
        <v>19</v>
      </c>
      <c r="D380" s="25" t="str">
        <f ca="1">IF($B380&gt;rounds,"",OFFSET(AllPairings!D$1,startRow-1+$A380,0))</f>
        <v/>
      </c>
      <c r="E380" s="25" t="str">
        <f ca="1">IF($B380&gt;rounds,"",OFFSET(AllPairings!E$1,startRow-1+$A380,0))</f>
        <v/>
      </c>
      <c r="F380" s="47" t="e">
        <f ca="1">VLOOKUP($C380,OFFSET(ResultsInput!$B$2,($B380-1)*gamesPerRound,0,gamesPerRound,6),5,FALSE)</f>
        <v>#VALUE!</v>
      </c>
      <c r="G380" s="47" t="e">
        <f ca="1">VLOOKUP($C380,OFFSET(ResultsInput!$B$2,($B380-1)*gamesPerRound,0,gamesPerRound,6),6,FALSE)</f>
        <v>#VALUE!</v>
      </c>
      <c r="H380" s="54" t="str">
        <f t="shared" ca="1" si="22"/>
        <v/>
      </c>
    </row>
    <row r="381" spans="1:8" x14ac:dyDescent="0.3">
      <c r="A381" s="46">
        <f t="shared" si="21"/>
        <v>379</v>
      </c>
      <c r="B381" s="26" t="str">
        <f t="shared" si="19"/>
        <v/>
      </c>
      <c r="C381" s="26">
        <f t="shared" si="20"/>
        <v>20</v>
      </c>
      <c r="D381" s="25" t="str">
        <f ca="1">IF($B381&gt;rounds,"",OFFSET(AllPairings!D$1,startRow-1+$A381,0))</f>
        <v/>
      </c>
      <c r="E381" s="25" t="str">
        <f ca="1">IF($B381&gt;rounds,"",OFFSET(AllPairings!E$1,startRow-1+$A381,0))</f>
        <v/>
      </c>
      <c r="F381" s="47" t="e">
        <f ca="1">VLOOKUP($C381,OFFSET(ResultsInput!$B$2,($B381-1)*gamesPerRound,0,gamesPerRound,6),5,FALSE)</f>
        <v>#VALUE!</v>
      </c>
      <c r="G381" s="47" t="e">
        <f ca="1">VLOOKUP($C381,OFFSET(ResultsInput!$B$2,($B381-1)*gamesPerRound,0,gamesPerRound,6),6,FALSE)</f>
        <v>#VALUE!</v>
      </c>
      <c r="H381" s="54" t="str">
        <f t="shared" ca="1" si="22"/>
        <v/>
      </c>
    </row>
    <row r="382" spans="1:8" x14ac:dyDescent="0.3">
      <c r="A382" s="46">
        <f t="shared" si="21"/>
        <v>380</v>
      </c>
      <c r="B382" s="26" t="str">
        <f t="shared" si="19"/>
        <v/>
      </c>
      <c r="C382" s="26">
        <f t="shared" si="20"/>
        <v>21</v>
      </c>
      <c r="D382" s="25" t="str">
        <f ca="1">IF($B382&gt;rounds,"",OFFSET(AllPairings!D$1,startRow-1+$A382,0))</f>
        <v/>
      </c>
      <c r="E382" s="25" t="str">
        <f ca="1">IF($B382&gt;rounds,"",OFFSET(AllPairings!E$1,startRow-1+$A382,0))</f>
        <v/>
      </c>
      <c r="F382" s="47" t="e">
        <f ca="1">VLOOKUP($C382,OFFSET(ResultsInput!$B$2,($B382-1)*gamesPerRound,0,gamesPerRound,6),5,FALSE)</f>
        <v>#VALUE!</v>
      </c>
      <c r="G382" s="47" t="e">
        <f ca="1">VLOOKUP($C382,OFFSET(ResultsInput!$B$2,($B382-1)*gamesPerRound,0,gamesPerRound,6),6,FALSE)</f>
        <v>#VALUE!</v>
      </c>
      <c r="H382" s="54" t="str">
        <f t="shared" ca="1" si="22"/>
        <v/>
      </c>
    </row>
    <row r="383" spans="1:8" x14ac:dyDescent="0.3">
      <c r="A383" s="46">
        <f t="shared" si="21"/>
        <v>381</v>
      </c>
      <c r="B383" s="26" t="str">
        <f t="shared" si="19"/>
        <v/>
      </c>
      <c r="C383" s="26">
        <f t="shared" si="20"/>
        <v>22</v>
      </c>
      <c r="D383" s="25" t="str">
        <f ca="1">IF($B383&gt;rounds,"",OFFSET(AllPairings!D$1,startRow-1+$A383,0))</f>
        <v/>
      </c>
      <c r="E383" s="25" t="str">
        <f ca="1">IF($B383&gt;rounds,"",OFFSET(AllPairings!E$1,startRow-1+$A383,0))</f>
        <v/>
      </c>
      <c r="F383" s="47" t="e">
        <f ca="1">VLOOKUP($C383,OFFSET(ResultsInput!$B$2,($B383-1)*gamesPerRound,0,gamesPerRound,6),5,FALSE)</f>
        <v>#VALUE!</v>
      </c>
      <c r="G383" s="47" t="e">
        <f ca="1">VLOOKUP($C383,OFFSET(ResultsInput!$B$2,($B383-1)*gamesPerRound,0,gamesPerRound,6),6,FALSE)</f>
        <v>#VALUE!</v>
      </c>
      <c r="H383" s="54" t="str">
        <f t="shared" ca="1" si="22"/>
        <v/>
      </c>
    </row>
    <row r="384" spans="1:8" x14ac:dyDescent="0.3">
      <c r="A384" s="46">
        <f t="shared" si="21"/>
        <v>382</v>
      </c>
      <c r="B384" s="26" t="str">
        <f t="shared" si="19"/>
        <v/>
      </c>
      <c r="C384" s="26">
        <f t="shared" si="20"/>
        <v>23</v>
      </c>
      <c r="D384" s="25" t="str">
        <f ca="1">IF($B384&gt;rounds,"",OFFSET(AllPairings!D$1,startRow-1+$A384,0))</f>
        <v/>
      </c>
      <c r="E384" s="25" t="str">
        <f ca="1">IF($B384&gt;rounds,"",OFFSET(AllPairings!E$1,startRow-1+$A384,0))</f>
        <v/>
      </c>
      <c r="F384" s="47" t="e">
        <f ca="1">VLOOKUP($C384,OFFSET(ResultsInput!$B$2,($B384-1)*gamesPerRound,0,gamesPerRound,6),5,FALSE)</f>
        <v>#VALUE!</v>
      </c>
      <c r="G384" s="47" t="e">
        <f ca="1">VLOOKUP($C384,OFFSET(ResultsInput!$B$2,($B384-1)*gamesPerRound,0,gamesPerRound,6),6,FALSE)</f>
        <v>#VALUE!</v>
      </c>
      <c r="H384" s="54" t="str">
        <f t="shared" ca="1" si="22"/>
        <v/>
      </c>
    </row>
    <row r="385" spans="1:8" x14ac:dyDescent="0.3">
      <c r="A385" s="46">
        <f t="shared" si="21"/>
        <v>383</v>
      </c>
      <c r="B385" s="26" t="str">
        <f t="shared" si="19"/>
        <v/>
      </c>
      <c r="C385" s="26">
        <f t="shared" si="20"/>
        <v>24</v>
      </c>
      <c r="D385" s="25" t="str">
        <f ca="1">IF($B385&gt;rounds,"",OFFSET(AllPairings!D$1,startRow-1+$A385,0))</f>
        <v/>
      </c>
      <c r="E385" s="25" t="str">
        <f ca="1">IF($B385&gt;rounds,"",OFFSET(AllPairings!E$1,startRow-1+$A385,0))</f>
        <v/>
      </c>
      <c r="F385" s="47" t="e">
        <f ca="1">VLOOKUP($C385,OFFSET(ResultsInput!$B$2,($B385-1)*gamesPerRound,0,gamesPerRound,6),5,FALSE)</f>
        <v>#VALUE!</v>
      </c>
      <c r="G385" s="47" t="e">
        <f ca="1">VLOOKUP($C385,OFFSET(ResultsInput!$B$2,($B385-1)*gamesPerRound,0,gamesPerRound,6),6,FALSE)</f>
        <v>#VALUE!</v>
      </c>
      <c r="H385" s="54" t="str">
        <f t="shared" ca="1" si="22"/>
        <v/>
      </c>
    </row>
    <row r="386" spans="1:8" x14ac:dyDescent="0.3">
      <c r="A386" s="46">
        <f t="shared" si="21"/>
        <v>384</v>
      </c>
      <c r="B386" s="26" t="str">
        <f t="shared" si="19"/>
        <v/>
      </c>
      <c r="C386" s="26">
        <f t="shared" si="20"/>
        <v>25</v>
      </c>
      <c r="D386" s="25" t="str">
        <f ca="1">IF($B386&gt;rounds,"",OFFSET(AllPairings!D$1,startRow-1+$A386,0))</f>
        <v/>
      </c>
      <c r="E386" s="25" t="str">
        <f ca="1">IF($B386&gt;rounds,"",OFFSET(AllPairings!E$1,startRow-1+$A386,0))</f>
        <v/>
      </c>
      <c r="F386" s="47" t="e">
        <f ca="1">VLOOKUP($C386,OFFSET(ResultsInput!$B$2,($B386-1)*gamesPerRound,0,gamesPerRound,6),5,FALSE)</f>
        <v>#VALUE!</v>
      </c>
      <c r="G386" s="47" t="e">
        <f ca="1">VLOOKUP($C386,OFFSET(ResultsInput!$B$2,($B386-1)*gamesPerRound,0,gamesPerRound,6),6,FALSE)</f>
        <v>#VALUE!</v>
      </c>
      <c r="H386" s="54" t="str">
        <f t="shared" ca="1" si="22"/>
        <v/>
      </c>
    </row>
    <row r="387" spans="1:8" x14ac:dyDescent="0.3">
      <c r="A387" s="46">
        <f t="shared" si="21"/>
        <v>385</v>
      </c>
      <c r="B387" s="26" t="str">
        <f t="shared" si="19"/>
        <v/>
      </c>
      <c r="C387" s="26">
        <f t="shared" si="20"/>
        <v>26</v>
      </c>
      <c r="D387" s="25" t="str">
        <f ca="1">IF($B387&gt;rounds,"",OFFSET(AllPairings!D$1,startRow-1+$A387,0))</f>
        <v/>
      </c>
      <c r="E387" s="25" t="str">
        <f ca="1">IF($B387&gt;rounds,"",OFFSET(AllPairings!E$1,startRow-1+$A387,0))</f>
        <v/>
      </c>
      <c r="F387" s="47" t="e">
        <f ca="1">VLOOKUP($C387,OFFSET(ResultsInput!$B$2,($B387-1)*gamesPerRound,0,gamesPerRound,6),5,FALSE)</f>
        <v>#VALUE!</v>
      </c>
      <c r="G387" s="47" t="e">
        <f ca="1">VLOOKUP($C387,OFFSET(ResultsInput!$B$2,($B387-1)*gamesPerRound,0,gamesPerRound,6),6,FALSE)</f>
        <v>#VALUE!</v>
      </c>
      <c r="H387" s="54" t="str">
        <f t="shared" ca="1" si="22"/>
        <v/>
      </c>
    </row>
    <row r="388" spans="1:8" x14ac:dyDescent="0.3">
      <c r="A388" s="46">
        <f t="shared" si="21"/>
        <v>386</v>
      </c>
      <c r="B388" s="26" t="str">
        <f t="shared" si="19"/>
        <v/>
      </c>
      <c r="C388" s="26">
        <f t="shared" si="20"/>
        <v>27</v>
      </c>
      <c r="D388" s="25" t="str">
        <f ca="1">IF($B388&gt;rounds,"",OFFSET(AllPairings!D$1,startRow-1+$A388,0))</f>
        <v/>
      </c>
      <c r="E388" s="25" t="str">
        <f ca="1">IF($B388&gt;rounds,"",OFFSET(AllPairings!E$1,startRow-1+$A388,0))</f>
        <v/>
      </c>
      <c r="F388" s="47" t="e">
        <f ca="1">VLOOKUP($C388,OFFSET(ResultsInput!$B$2,($B388-1)*gamesPerRound,0,gamesPerRound,6),5,FALSE)</f>
        <v>#VALUE!</v>
      </c>
      <c r="G388" s="47" t="e">
        <f ca="1">VLOOKUP($C388,OFFSET(ResultsInput!$B$2,($B388-1)*gamesPerRound,0,gamesPerRound,6),6,FALSE)</f>
        <v>#VALUE!</v>
      </c>
      <c r="H388" s="54" t="str">
        <f t="shared" ca="1" si="22"/>
        <v/>
      </c>
    </row>
    <row r="389" spans="1:8" x14ac:dyDescent="0.3">
      <c r="A389" s="46">
        <f t="shared" si="21"/>
        <v>387</v>
      </c>
      <c r="B389" s="26" t="str">
        <f t="shared" si="19"/>
        <v/>
      </c>
      <c r="C389" s="26">
        <f t="shared" si="20"/>
        <v>28</v>
      </c>
      <c r="D389" s="25" t="str">
        <f ca="1">IF($B389&gt;rounds,"",OFFSET(AllPairings!D$1,startRow-1+$A389,0))</f>
        <v/>
      </c>
      <c r="E389" s="25" t="str">
        <f ca="1">IF($B389&gt;rounds,"",OFFSET(AllPairings!E$1,startRow-1+$A389,0))</f>
        <v/>
      </c>
      <c r="F389" s="47" t="e">
        <f ca="1">VLOOKUP($C389,OFFSET(ResultsInput!$B$2,($B389-1)*gamesPerRound,0,gamesPerRound,6),5,FALSE)</f>
        <v>#VALUE!</v>
      </c>
      <c r="G389" s="47" t="e">
        <f ca="1">VLOOKUP($C389,OFFSET(ResultsInput!$B$2,($B389-1)*gamesPerRound,0,gamesPerRound,6),6,FALSE)</f>
        <v>#VALUE!</v>
      </c>
      <c r="H389" s="54" t="str">
        <f t="shared" ca="1" si="22"/>
        <v/>
      </c>
    </row>
    <row r="390" spans="1:8" x14ac:dyDescent="0.3">
      <c r="A390" s="46">
        <f t="shared" si="21"/>
        <v>388</v>
      </c>
      <c r="B390" s="26" t="str">
        <f t="shared" si="19"/>
        <v/>
      </c>
      <c r="C390" s="26">
        <f t="shared" si="20"/>
        <v>29</v>
      </c>
      <c r="D390" s="25" t="str">
        <f ca="1">IF($B390&gt;rounds,"",OFFSET(AllPairings!D$1,startRow-1+$A390,0))</f>
        <v/>
      </c>
      <c r="E390" s="25" t="str">
        <f ca="1">IF($B390&gt;rounds,"",OFFSET(AllPairings!E$1,startRow-1+$A390,0))</f>
        <v/>
      </c>
      <c r="F390" s="47" t="e">
        <f ca="1">VLOOKUP($C390,OFFSET(ResultsInput!$B$2,($B390-1)*gamesPerRound,0,gamesPerRound,6),5,FALSE)</f>
        <v>#VALUE!</v>
      </c>
      <c r="G390" s="47" t="e">
        <f ca="1">VLOOKUP($C390,OFFSET(ResultsInput!$B$2,($B390-1)*gamesPerRound,0,gamesPerRound,6),6,FALSE)</f>
        <v>#VALUE!</v>
      </c>
      <c r="H390" s="54" t="str">
        <f t="shared" ca="1" si="22"/>
        <v/>
      </c>
    </row>
    <row r="391" spans="1:8" x14ac:dyDescent="0.3">
      <c r="A391" s="46">
        <f t="shared" si="21"/>
        <v>389</v>
      </c>
      <c r="B391" s="26" t="str">
        <f t="shared" si="19"/>
        <v/>
      </c>
      <c r="C391" s="26">
        <f t="shared" si="20"/>
        <v>30</v>
      </c>
      <c r="D391" s="25" t="str">
        <f ca="1">IF($B391&gt;rounds,"",OFFSET(AllPairings!D$1,startRow-1+$A391,0))</f>
        <v/>
      </c>
      <c r="E391" s="25" t="str">
        <f ca="1">IF($B391&gt;rounds,"",OFFSET(AllPairings!E$1,startRow-1+$A391,0))</f>
        <v/>
      </c>
      <c r="F391" s="47" t="e">
        <f ca="1">VLOOKUP($C391,OFFSET(ResultsInput!$B$2,($B391-1)*gamesPerRound,0,gamesPerRound,6),5,FALSE)</f>
        <v>#VALUE!</v>
      </c>
      <c r="G391" s="47" t="e">
        <f ca="1">VLOOKUP($C391,OFFSET(ResultsInput!$B$2,($B391-1)*gamesPerRound,0,gamesPerRound,6),6,FALSE)</f>
        <v>#VALUE!</v>
      </c>
      <c r="H391" s="54" t="str">
        <f t="shared" ca="1" si="22"/>
        <v/>
      </c>
    </row>
    <row r="392" spans="1:8" x14ac:dyDescent="0.3">
      <c r="A392" s="46">
        <f t="shared" si="21"/>
        <v>390</v>
      </c>
      <c r="B392" s="26" t="str">
        <f t="shared" si="19"/>
        <v/>
      </c>
      <c r="C392" s="26">
        <f t="shared" si="20"/>
        <v>1</v>
      </c>
      <c r="D392" s="25" t="str">
        <f ca="1">IF($B392&gt;rounds,"",OFFSET(AllPairings!D$1,startRow-1+$A392,0))</f>
        <v/>
      </c>
      <c r="E392" s="25" t="str">
        <f ca="1">IF($B392&gt;rounds,"",OFFSET(AllPairings!E$1,startRow-1+$A392,0))</f>
        <v/>
      </c>
      <c r="F392" s="47" t="e">
        <f ca="1">VLOOKUP($C392,OFFSET(ResultsInput!$B$2,($B392-1)*gamesPerRound,0,gamesPerRound,6),5,FALSE)</f>
        <v>#VALUE!</v>
      </c>
      <c r="G392" s="47" t="e">
        <f ca="1">VLOOKUP($C392,OFFSET(ResultsInput!$B$2,($B392-1)*gamesPerRound,0,gamesPerRound,6),6,FALSE)</f>
        <v>#VALUE!</v>
      </c>
      <c r="H392" s="54" t="str">
        <f t="shared" ca="1" si="22"/>
        <v/>
      </c>
    </row>
    <row r="393" spans="1:8" x14ac:dyDescent="0.3">
      <c r="A393" s="46">
        <f t="shared" si="21"/>
        <v>391</v>
      </c>
      <c r="B393" s="26" t="str">
        <f t="shared" si="19"/>
        <v/>
      </c>
      <c r="C393" s="26">
        <f t="shared" si="20"/>
        <v>2</v>
      </c>
      <c r="D393" s="25" t="str">
        <f ca="1">IF($B393&gt;rounds,"",OFFSET(AllPairings!D$1,startRow-1+$A393,0))</f>
        <v/>
      </c>
      <c r="E393" s="25" t="str">
        <f ca="1">IF($B393&gt;rounds,"",OFFSET(AllPairings!E$1,startRow-1+$A393,0))</f>
        <v/>
      </c>
      <c r="F393" s="47" t="e">
        <f ca="1">VLOOKUP($C393,OFFSET(ResultsInput!$B$2,($B393-1)*gamesPerRound,0,gamesPerRound,6),5,FALSE)</f>
        <v>#VALUE!</v>
      </c>
      <c r="G393" s="47" t="e">
        <f ca="1">VLOOKUP($C393,OFFSET(ResultsInput!$B$2,($B393-1)*gamesPerRound,0,gamesPerRound,6),6,FALSE)</f>
        <v>#VALUE!</v>
      </c>
      <c r="H393" s="54" t="str">
        <f t="shared" ca="1" si="22"/>
        <v/>
      </c>
    </row>
    <row r="394" spans="1:8" x14ac:dyDescent="0.3">
      <c r="A394" s="46">
        <f t="shared" si="21"/>
        <v>392</v>
      </c>
      <c r="B394" s="26" t="str">
        <f t="shared" ref="B394:B425" si="23">IF(INT(A394/gamesPerRound)&lt;rounds,1+INT(A394/gamesPerRound),"")</f>
        <v/>
      </c>
      <c r="C394" s="26">
        <f t="shared" ref="C394:C425" si="24">1+MOD(A394,gamesPerRound)</f>
        <v>3</v>
      </c>
      <c r="D394" s="25" t="str">
        <f ca="1">IF($B394&gt;rounds,"",OFFSET(AllPairings!D$1,startRow-1+$A394,0))</f>
        <v/>
      </c>
      <c r="E394" s="25" t="str">
        <f ca="1">IF($B394&gt;rounds,"",OFFSET(AllPairings!E$1,startRow-1+$A394,0))</f>
        <v/>
      </c>
      <c r="F394" s="47" t="e">
        <f ca="1">VLOOKUP($C394,OFFSET(ResultsInput!$B$2,($B394-1)*gamesPerRound,0,gamesPerRound,6),5,FALSE)</f>
        <v>#VALUE!</v>
      </c>
      <c r="G394" s="47" t="e">
        <f ca="1">VLOOKUP($C394,OFFSET(ResultsInput!$B$2,($B394-1)*gamesPerRound,0,gamesPerRound,6),6,FALSE)</f>
        <v>#VALUE!</v>
      </c>
      <c r="H394" s="54" t="str">
        <f t="shared" ca="1" si="22"/>
        <v/>
      </c>
    </row>
    <row r="395" spans="1:8" x14ac:dyDescent="0.3">
      <c r="A395" s="46">
        <f t="shared" si="21"/>
        <v>393</v>
      </c>
      <c r="B395" s="26" t="str">
        <f t="shared" si="23"/>
        <v/>
      </c>
      <c r="C395" s="26">
        <f t="shared" si="24"/>
        <v>4</v>
      </c>
      <c r="D395" s="25" t="str">
        <f ca="1">IF($B395&gt;rounds,"",OFFSET(AllPairings!D$1,startRow-1+$A395,0))</f>
        <v/>
      </c>
      <c r="E395" s="25" t="str">
        <f ca="1">IF($B395&gt;rounds,"",OFFSET(AllPairings!E$1,startRow-1+$A395,0))</f>
        <v/>
      </c>
      <c r="F395" s="47" t="e">
        <f ca="1">VLOOKUP($C395,OFFSET(ResultsInput!$B$2,($B395-1)*gamesPerRound,0,gamesPerRound,6),5,FALSE)</f>
        <v>#VALUE!</v>
      </c>
      <c r="G395" s="47" t="e">
        <f ca="1">VLOOKUP($C395,OFFSET(ResultsInput!$B$2,($B395-1)*gamesPerRound,0,gamesPerRound,6),6,FALSE)</f>
        <v>#VALUE!</v>
      </c>
      <c r="H395" s="54" t="str">
        <f t="shared" ca="1" si="22"/>
        <v/>
      </c>
    </row>
    <row r="396" spans="1:8" x14ac:dyDescent="0.3">
      <c r="A396" s="46">
        <f t="shared" si="21"/>
        <v>394</v>
      </c>
      <c r="B396" s="26" t="str">
        <f t="shared" si="23"/>
        <v/>
      </c>
      <c r="C396" s="26">
        <f t="shared" si="24"/>
        <v>5</v>
      </c>
      <c r="D396" s="25" t="str">
        <f ca="1">IF($B396&gt;rounds,"",OFFSET(AllPairings!D$1,startRow-1+$A396,0))</f>
        <v/>
      </c>
      <c r="E396" s="25" t="str">
        <f ca="1">IF($B396&gt;rounds,"",OFFSET(AllPairings!E$1,startRow-1+$A396,0))</f>
        <v/>
      </c>
      <c r="F396" s="47" t="e">
        <f ca="1">VLOOKUP($C396,OFFSET(ResultsInput!$B$2,($B396-1)*gamesPerRound,0,gamesPerRound,6),5,FALSE)</f>
        <v>#VALUE!</v>
      </c>
      <c r="G396" s="47" t="e">
        <f ca="1">VLOOKUP($C396,OFFSET(ResultsInput!$B$2,($B396-1)*gamesPerRound,0,gamesPerRound,6),6,FALSE)</f>
        <v>#VALUE!</v>
      </c>
      <c r="H396" s="54" t="str">
        <f t="shared" ca="1" si="22"/>
        <v/>
      </c>
    </row>
    <row r="397" spans="1:8" x14ac:dyDescent="0.3">
      <c r="A397" s="46">
        <f t="shared" si="21"/>
        <v>395</v>
      </c>
      <c r="B397" s="26" t="str">
        <f t="shared" si="23"/>
        <v/>
      </c>
      <c r="C397" s="26">
        <f t="shared" si="24"/>
        <v>6</v>
      </c>
      <c r="D397" s="25" t="str">
        <f ca="1">IF($B397&gt;rounds,"",OFFSET(AllPairings!D$1,startRow-1+$A397,0))</f>
        <v/>
      </c>
      <c r="E397" s="25" t="str">
        <f ca="1">IF($B397&gt;rounds,"",OFFSET(AllPairings!E$1,startRow-1+$A397,0))</f>
        <v/>
      </c>
      <c r="F397" s="47" t="e">
        <f ca="1">VLOOKUP($C397,OFFSET(ResultsInput!$B$2,($B397-1)*gamesPerRound,0,gamesPerRound,6),5,FALSE)</f>
        <v>#VALUE!</v>
      </c>
      <c r="G397" s="47" t="e">
        <f ca="1">VLOOKUP($C397,OFFSET(ResultsInput!$B$2,($B397-1)*gamesPerRound,0,gamesPerRound,6),6,FALSE)</f>
        <v>#VALUE!</v>
      </c>
      <c r="H397" s="54" t="str">
        <f t="shared" ca="1" si="22"/>
        <v/>
      </c>
    </row>
    <row r="398" spans="1:8" x14ac:dyDescent="0.3">
      <c r="A398" s="46">
        <f t="shared" si="21"/>
        <v>396</v>
      </c>
      <c r="B398" s="26" t="str">
        <f t="shared" si="23"/>
        <v/>
      </c>
      <c r="C398" s="26">
        <f t="shared" si="24"/>
        <v>7</v>
      </c>
      <c r="D398" s="25" t="str">
        <f ca="1">IF($B398&gt;rounds,"",OFFSET(AllPairings!D$1,startRow-1+$A398,0))</f>
        <v/>
      </c>
      <c r="E398" s="25" t="str">
        <f ca="1">IF($B398&gt;rounds,"",OFFSET(AllPairings!E$1,startRow-1+$A398,0))</f>
        <v/>
      </c>
      <c r="F398" s="47" t="e">
        <f ca="1">VLOOKUP($C398,OFFSET(ResultsInput!$B$2,($B398-1)*gamesPerRound,0,gamesPerRound,6),5,FALSE)</f>
        <v>#VALUE!</v>
      </c>
      <c r="G398" s="47" t="e">
        <f ca="1">VLOOKUP($C398,OFFSET(ResultsInput!$B$2,($B398-1)*gamesPerRound,0,gamesPerRound,6),6,FALSE)</f>
        <v>#VALUE!</v>
      </c>
      <c r="H398" s="54" t="str">
        <f t="shared" ca="1" si="22"/>
        <v/>
      </c>
    </row>
    <row r="399" spans="1:8" x14ac:dyDescent="0.3">
      <c r="A399" s="46">
        <f t="shared" si="21"/>
        <v>397</v>
      </c>
      <c r="B399" s="26" t="str">
        <f t="shared" si="23"/>
        <v/>
      </c>
      <c r="C399" s="26">
        <f t="shared" si="24"/>
        <v>8</v>
      </c>
      <c r="D399" s="25" t="str">
        <f ca="1">IF($B399&gt;rounds,"",OFFSET(AllPairings!D$1,startRow-1+$A399,0))</f>
        <v/>
      </c>
      <c r="E399" s="25" t="str">
        <f ca="1">IF($B399&gt;rounds,"",OFFSET(AllPairings!E$1,startRow-1+$A399,0))</f>
        <v/>
      </c>
      <c r="F399" s="47" t="e">
        <f ca="1">VLOOKUP($C399,OFFSET(ResultsInput!$B$2,($B399-1)*gamesPerRound,0,gamesPerRound,6),5,FALSE)</f>
        <v>#VALUE!</v>
      </c>
      <c r="G399" s="47" t="e">
        <f ca="1">VLOOKUP($C399,OFFSET(ResultsInput!$B$2,($B399-1)*gamesPerRound,0,gamesPerRound,6),6,FALSE)</f>
        <v>#VALUE!</v>
      </c>
      <c r="H399" s="54" t="str">
        <f t="shared" ca="1" si="22"/>
        <v/>
      </c>
    </row>
    <row r="400" spans="1:8" x14ac:dyDescent="0.3">
      <c r="A400" s="46">
        <f t="shared" si="21"/>
        <v>398</v>
      </c>
      <c r="B400" s="26" t="str">
        <f t="shared" si="23"/>
        <v/>
      </c>
      <c r="C400" s="26">
        <f t="shared" si="24"/>
        <v>9</v>
      </c>
      <c r="D400" s="25" t="str">
        <f ca="1">IF($B400&gt;rounds,"",OFFSET(AllPairings!D$1,startRow-1+$A400,0))</f>
        <v/>
      </c>
      <c r="E400" s="25" t="str">
        <f ca="1">IF($B400&gt;rounds,"",OFFSET(AllPairings!E$1,startRow-1+$A400,0))</f>
        <v/>
      </c>
      <c r="F400" s="47" t="e">
        <f ca="1">VLOOKUP($C400,OFFSET(ResultsInput!$B$2,($B400-1)*gamesPerRound,0,gamesPerRound,6),5,FALSE)</f>
        <v>#VALUE!</v>
      </c>
      <c r="G400" s="47" t="e">
        <f ca="1">VLOOKUP($C400,OFFSET(ResultsInput!$B$2,($B400-1)*gamesPerRound,0,gamesPerRound,6),6,FALSE)</f>
        <v>#VALUE!</v>
      </c>
      <c r="H400" s="54" t="str">
        <f t="shared" ca="1" si="22"/>
        <v/>
      </c>
    </row>
    <row r="401" spans="1:8" x14ac:dyDescent="0.3">
      <c r="A401" s="46">
        <f t="shared" si="21"/>
        <v>399</v>
      </c>
      <c r="B401" s="26" t="str">
        <f t="shared" si="23"/>
        <v/>
      </c>
      <c r="C401" s="26">
        <f t="shared" si="24"/>
        <v>10</v>
      </c>
      <c r="D401" s="25" t="str">
        <f ca="1">IF($B401&gt;rounds,"",OFFSET(AllPairings!D$1,startRow-1+$A401,0))</f>
        <v/>
      </c>
      <c r="E401" s="25" t="str">
        <f ca="1">IF($B401&gt;rounds,"",OFFSET(AllPairings!E$1,startRow-1+$A401,0))</f>
        <v/>
      </c>
      <c r="F401" s="47" t="e">
        <f ca="1">VLOOKUP($C401,OFFSET(ResultsInput!$B$2,($B401-1)*gamesPerRound,0,gamesPerRound,6),5,FALSE)</f>
        <v>#VALUE!</v>
      </c>
      <c r="G401" s="47" t="e">
        <f ca="1">VLOOKUP($C401,OFFSET(ResultsInput!$B$2,($B401-1)*gamesPerRound,0,gamesPerRound,6),6,FALSE)</f>
        <v>#VALUE!</v>
      </c>
      <c r="H401" s="54" t="str">
        <f t="shared" ca="1" si="22"/>
        <v/>
      </c>
    </row>
    <row r="402" spans="1:8" x14ac:dyDescent="0.3">
      <c r="A402" s="46">
        <f t="shared" si="21"/>
        <v>400</v>
      </c>
      <c r="B402" s="26" t="str">
        <f t="shared" si="23"/>
        <v/>
      </c>
      <c r="C402" s="26">
        <f t="shared" si="24"/>
        <v>11</v>
      </c>
      <c r="D402" s="25" t="str">
        <f ca="1">IF($B402&gt;rounds,"",OFFSET(AllPairings!D$1,startRow-1+$A402,0))</f>
        <v/>
      </c>
      <c r="E402" s="25" t="str">
        <f ca="1">IF($B402&gt;rounds,"",OFFSET(AllPairings!E$1,startRow-1+$A402,0))</f>
        <v/>
      </c>
      <c r="F402" s="47" t="e">
        <f ca="1">VLOOKUP($C402,OFFSET(ResultsInput!$B$2,($B402-1)*gamesPerRound,0,gamesPerRound,6),5,FALSE)</f>
        <v>#VALUE!</v>
      </c>
      <c r="G402" s="47" t="e">
        <f ca="1">VLOOKUP($C402,OFFSET(ResultsInput!$B$2,($B402-1)*gamesPerRound,0,gamesPerRound,6),6,FALSE)</f>
        <v>#VALUE!</v>
      </c>
      <c r="H402" s="54" t="str">
        <f t="shared" ca="1" si="22"/>
        <v/>
      </c>
    </row>
    <row r="403" spans="1:8" x14ac:dyDescent="0.3">
      <c r="A403" s="46">
        <f t="shared" si="21"/>
        <v>401</v>
      </c>
      <c r="B403" s="26" t="str">
        <f t="shared" si="23"/>
        <v/>
      </c>
      <c r="C403" s="26">
        <f t="shared" si="24"/>
        <v>12</v>
      </c>
      <c r="D403" s="25" t="str">
        <f ca="1">IF($B403&gt;rounds,"",OFFSET(AllPairings!D$1,startRow-1+$A403,0))</f>
        <v/>
      </c>
      <c r="E403" s="25" t="str">
        <f ca="1">IF($B403&gt;rounds,"",OFFSET(AllPairings!E$1,startRow-1+$A403,0))</f>
        <v/>
      </c>
      <c r="F403" s="47" t="e">
        <f ca="1">VLOOKUP($C403,OFFSET(ResultsInput!$B$2,($B403-1)*gamesPerRound,0,gamesPerRound,6),5,FALSE)</f>
        <v>#VALUE!</v>
      </c>
      <c r="G403" s="47" t="e">
        <f ca="1">VLOOKUP($C403,OFFSET(ResultsInput!$B$2,($B403-1)*gamesPerRound,0,gamesPerRound,6),6,FALSE)</f>
        <v>#VALUE!</v>
      </c>
      <c r="H403" s="54" t="str">
        <f t="shared" ca="1" si="22"/>
        <v/>
      </c>
    </row>
    <row r="404" spans="1:8" x14ac:dyDescent="0.3">
      <c r="A404" s="46">
        <f t="shared" si="21"/>
        <v>402</v>
      </c>
      <c r="B404" s="26" t="str">
        <f t="shared" si="23"/>
        <v/>
      </c>
      <c r="C404" s="26">
        <f t="shared" si="24"/>
        <v>13</v>
      </c>
      <c r="D404" s="25" t="str">
        <f ca="1">IF($B404&gt;rounds,"",OFFSET(AllPairings!D$1,startRow-1+$A404,0))</f>
        <v/>
      </c>
      <c r="E404" s="25" t="str">
        <f ca="1">IF($B404&gt;rounds,"",OFFSET(AllPairings!E$1,startRow-1+$A404,0))</f>
        <v/>
      </c>
      <c r="F404" s="47" t="e">
        <f ca="1">VLOOKUP($C404,OFFSET(ResultsInput!$B$2,($B404-1)*gamesPerRound,0,gamesPerRound,6),5,FALSE)</f>
        <v>#VALUE!</v>
      </c>
      <c r="G404" s="47" t="e">
        <f ca="1">VLOOKUP($C404,OFFSET(ResultsInput!$B$2,($B404-1)*gamesPerRound,0,gamesPerRound,6),6,FALSE)</f>
        <v>#VALUE!</v>
      </c>
      <c r="H404" s="54" t="str">
        <f t="shared" ca="1" si="22"/>
        <v/>
      </c>
    </row>
    <row r="405" spans="1:8" x14ac:dyDescent="0.3">
      <c r="A405" s="46">
        <f t="shared" si="21"/>
        <v>403</v>
      </c>
      <c r="B405" s="26" t="str">
        <f t="shared" si="23"/>
        <v/>
      </c>
      <c r="C405" s="26">
        <f t="shared" si="24"/>
        <v>14</v>
      </c>
      <c r="D405" s="25" t="str">
        <f ca="1">IF($B405&gt;rounds,"",OFFSET(AllPairings!D$1,startRow-1+$A405,0))</f>
        <v/>
      </c>
      <c r="E405" s="25" t="str">
        <f ca="1">IF($B405&gt;rounds,"",OFFSET(AllPairings!E$1,startRow-1+$A405,0))</f>
        <v/>
      </c>
      <c r="F405" s="47" t="e">
        <f ca="1">VLOOKUP($C405,OFFSET(ResultsInput!$B$2,($B405-1)*gamesPerRound,0,gamesPerRound,6),5,FALSE)</f>
        <v>#VALUE!</v>
      </c>
      <c r="G405" s="47" t="e">
        <f ca="1">VLOOKUP($C405,OFFSET(ResultsInput!$B$2,($B405-1)*gamesPerRound,0,gamesPerRound,6),6,FALSE)</f>
        <v>#VALUE!</v>
      </c>
      <c r="H405" s="54" t="str">
        <f t="shared" ca="1" si="22"/>
        <v/>
      </c>
    </row>
    <row r="406" spans="1:8" x14ac:dyDescent="0.3">
      <c r="A406" s="46">
        <f t="shared" si="21"/>
        <v>404</v>
      </c>
      <c r="B406" s="26" t="str">
        <f t="shared" si="23"/>
        <v/>
      </c>
      <c r="C406" s="26">
        <f t="shared" si="24"/>
        <v>15</v>
      </c>
      <c r="D406" s="25" t="str">
        <f ca="1">IF($B406&gt;rounds,"",OFFSET(AllPairings!D$1,startRow-1+$A406,0))</f>
        <v/>
      </c>
      <c r="E406" s="25" t="str">
        <f ca="1">IF($B406&gt;rounds,"",OFFSET(AllPairings!E$1,startRow-1+$A406,0))</f>
        <v/>
      </c>
      <c r="F406" s="47" t="e">
        <f ca="1">VLOOKUP($C406,OFFSET(ResultsInput!$B$2,($B406-1)*gamesPerRound,0,gamesPerRound,6),5,FALSE)</f>
        <v>#VALUE!</v>
      </c>
      <c r="G406" s="47" t="e">
        <f ca="1">VLOOKUP($C406,OFFSET(ResultsInput!$B$2,($B406-1)*gamesPerRound,0,gamesPerRound,6),6,FALSE)</f>
        <v>#VALUE!</v>
      </c>
      <c r="H406" s="54" t="str">
        <f t="shared" ca="1" si="22"/>
        <v/>
      </c>
    </row>
    <row r="407" spans="1:8" x14ac:dyDescent="0.3">
      <c r="A407" s="46">
        <f t="shared" si="21"/>
        <v>405</v>
      </c>
      <c r="B407" s="26" t="str">
        <f t="shared" si="23"/>
        <v/>
      </c>
      <c r="C407" s="26">
        <f t="shared" si="24"/>
        <v>16</v>
      </c>
      <c r="D407" s="25" t="str">
        <f ca="1">IF($B407&gt;rounds,"",OFFSET(AllPairings!D$1,startRow-1+$A407,0))</f>
        <v/>
      </c>
      <c r="E407" s="25" t="str">
        <f ca="1">IF($B407&gt;rounds,"",OFFSET(AllPairings!E$1,startRow-1+$A407,0))</f>
        <v/>
      </c>
      <c r="F407" s="47" t="e">
        <f ca="1">VLOOKUP($C407,OFFSET(ResultsInput!$B$2,($B407-1)*gamesPerRound,0,gamesPerRound,6),5,FALSE)</f>
        <v>#VALUE!</v>
      </c>
      <c r="G407" s="47" t="e">
        <f ca="1">VLOOKUP($C407,OFFSET(ResultsInput!$B$2,($B407-1)*gamesPerRound,0,gamesPerRound,6),6,FALSE)</f>
        <v>#VALUE!</v>
      </c>
      <c r="H407" s="54" t="str">
        <f t="shared" ca="1" si="22"/>
        <v/>
      </c>
    </row>
    <row r="408" spans="1:8" x14ac:dyDescent="0.3">
      <c r="A408" s="46">
        <f t="shared" si="21"/>
        <v>406</v>
      </c>
      <c r="B408" s="26" t="str">
        <f t="shared" si="23"/>
        <v/>
      </c>
      <c r="C408" s="26">
        <f t="shared" si="24"/>
        <v>17</v>
      </c>
      <c r="D408" s="25" t="str">
        <f ca="1">IF($B408&gt;rounds,"",OFFSET(AllPairings!D$1,startRow-1+$A408,0))</f>
        <v/>
      </c>
      <c r="E408" s="25" t="str">
        <f ca="1">IF($B408&gt;rounds,"",OFFSET(AllPairings!E$1,startRow-1+$A408,0))</f>
        <v/>
      </c>
      <c r="F408" s="47" t="e">
        <f ca="1">VLOOKUP($C408,OFFSET(ResultsInput!$B$2,($B408-1)*gamesPerRound,0,gamesPerRound,6),5,FALSE)</f>
        <v>#VALUE!</v>
      </c>
      <c r="G408" s="47" t="e">
        <f ca="1">VLOOKUP($C408,OFFSET(ResultsInput!$B$2,($B408-1)*gamesPerRound,0,gamesPerRound,6),6,FALSE)</f>
        <v>#VALUE!</v>
      </c>
      <c r="H408" s="54" t="str">
        <f t="shared" ca="1" si="22"/>
        <v/>
      </c>
    </row>
    <row r="409" spans="1:8" x14ac:dyDescent="0.3">
      <c r="A409" s="46">
        <f t="shared" si="21"/>
        <v>407</v>
      </c>
      <c r="B409" s="26" t="str">
        <f t="shared" si="23"/>
        <v/>
      </c>
      <c r="C409" s="26">
        <f t="shared" si="24"/>
        <v>18</v>
      </c>
      <c r="D409" s="25" t="str">
        <f ca="1">IF($B409&gt;rounds,"",OFFSET(AllPairings!D$1,startRow-1+$A409,0))</f>
        <v/>
      </c>
      <c r="E409" s="25" t="str">
        <f ca="1">IF($B409&gt;rounds,"",OFFSET(AllPairings!E$1,startRow-1+$A409,0))</f>
        <v/>
      </c>
      <c r="F409" s="47" t="e">
        <f ca="1">VLOOKUP($C409,OFFSET(ResultsInput!$B$2,($B409-1)*gamesPerRound,0,gamesPerRound,6),5,FALSE)</f>
        <v>#VALUE!</v>
      </c>
      <c r="G409" s="47" t="e">
        <f ca="1">VLOOKUP($C409,OFFSET(ResultsInput!$B$2,($B409-1)*gamesPerRound,0,gamesPerRound,6),6,FALSE)</f>
        <v>#VALUE!</v>
      </c>
      <c r="H409" s="54" t="str">
        <f t="shared" ca="1" si="22"/>
        <v/>
      </c>
    </row>
    <row r="410" spans="1:8" x14ac:dyDescent="0.3">
      <c r="A410" s="46">
        <f t="shared" si="21"/>
        <v>408</v>
      </c>
      <c r="B410" s="26" t="str">
        <f t="shared" si="23"/>
        <v/>
      </c>
      <c r="C410" s="26">
        <f t="shared" si="24"/>
        <v>19</v>
      </c>
      <c r="D410" s="25" t="str">
        <f ca="1">IF($B410&gt;rounds,"",OFFSET(AllPairings!D$1,startRow-1+$A410,0))</f>
        <v/>
      </c>
      <c r="E410" s="25" t="str">
        <f ca="1">IF($B410&gt;rounds,"",OFFSET(AllPairings!E$1,startRow-1+$A410,0))</f>
        <v/>
      </c>
      <c r="F410" s="47" t="e">
        <f ca="1">VLOOKUP($C410,OFFSET(ResultsInput!$B$2,($B410-1)*gamesPerRound,0,gamesPerRound,6),5,FALSE)</f>
        <v>#VALUE!</v>
      </c>
      <c r="G410" s="47" t="e">
        <f ca="1">VLOOKUP($C410,OFFSET(ResultsInput!$B$2,($B410-1)*gamesPerRound,0,gamesPerRound,6),6,FALSE)</f>
        <v>#VALUE!</v>
      </c>
      <c r="H410" s="54" t="str">
        <f t="shared" ca="1" si="22"/>
        <v/>
      </c>
    </row>
    <row r="411" spans="1:8" x14ac:dyDescent="0.3">
      <c r="A411" s="46">
        <f t="shared" si="21"/>
        <v>409</v>
      </c>
      <c r="B411" s="26" t="str">
        <f t="shared" si="23"/>
        <v/>
      </c>
      <c r="C411" s="26">
        <f t="shared" si="24"/>
        <v>20</v>
      </c>
      <c r="D411" s="25" t="str">
        <f ca="1">IF($B411&gt;rounds,"",OFFSET(AllPairings!D$1,startRow-1+$A411,0))</f>
        <v/>
      </c>
      <c r="E411" s="25" t="str">
        <f ca="1">IF($B411&gt;rounds,"",OFFSET(AllPairings!E$1,startRow-1+$A411,0))</f>
        <v/>
      </c>
      <c r="F411" s="47" t="e">
        <f ca="1">VLOOKUP($C411,OFFSET(ResultsInput!$B$2,($B411-1)*gamesPerRound,0,gamesPerRound,6),5,FALSE)</f>
        <v>#VALUE!</v>
      </c>
      <c r="G411" s="47" t="e">
        <f ca="1">VLOOKUP($C411,OFFSET(ResultsInput!$B$2,($B411-1)*gamesPerRound,0,gamesPerRound,6),6,FALSE)</f>
        <v>#VALUE!</v>
      </c>
      <c r="H411" s="54" t="str">
        <f t="shared" ca="1" si="22"/>
        <v/>
      </c>
    </row>
    <row r="412" spans="1:8" x14ac:dyDescent="0.3">
      <c r="A412" s="46">
        <f t="shared" si="21"/>
        <v>410</v>
      </c>
      <c r="B412" s="26" t="str">
        <f t="shared" si="23"/>
        <v/>
      </c>
      <c r="C412" s="26">
        <f t="shared" si="24"/>
        <v>21</v>
      </c>
      <c r="D412" s="25" t="str">
        <f ca="1">IF($B412&gt;rounds,"",OFFSET(AllPairings!D$1,startRow-1+$A412,0))</f>
        <v/>
      </c>
      <c r="E412" s="25" t="str">
        <f ca="1">IF($B412&gt;rounds,"",OFFSET(AllPairings!E$1,startRow-1+$A412,0))</f>
        <v/>
      </c>
      <c r="F412" s="47" t="e">
        <f ca="1">VLOOKUP($C412,OFFSET(ResultsInput!$B$2,($B412-1)*gamesPerRound,0,gamesPerRound,6),5,FALSE)</f>
        <v>#VALUE!</v>
      </c>
      <c r="G412" s="47" t="e">
        <f ca="1">VLOOKUP($C412,OFFSET(ResultsInput!$B$2,($B412-1)*gamesPerRound,0,gamesPerRound,6),6,FALSE)</f>
        <v>#VALUE!</v>
      </c>
      <c r="H412" s="54" t="str">
        <f t="shared" ca="1" si="22"/>
        <v/>
      </c>
    </row>
    <row r="413" spans="1:8" x14ac:dyDescent="0.3">
      <c r="A413" s="46">
        <f t="shared" si="21"/>
        <v>411</v>
      </c>
      <c r="B413" s="26" t="str">
        <f t="shared" si="23"/>
        <v/>
      </c>
      <c r="C413" s="26">
        <f t="shared" si="24"/>
        <v>22</v>
      </c>
      <c r="D413" s="25" t="str">
        <f ca="1">IF($B413&gt;rounds,"",OFFSET(AllPairings!D$1,startRow-1+$A413,0))</f>
        <v/>
      </c>
      <c r="E413" s="25" t="str">
        <f ca="1">IF($B413&gt;rounds,"",OFFSET(AllPairings!E$1,startRow-1+$A413,0))</f>
        <v/>
      </c>
      <c r="F413" s="47" t="e">
        <f ca="1">VLOOKUP($C413,OFFSET(ResultsInput!$B$2,($B413-1)*gamesPerRound,0,gamesPerRound,6),5,FALSE)</f>
        <v>#VALUE!</v>
      </c>
      <c r="G413" s="47" t="e">
        <f ca="1">VLOOKUP($C413,OFFSET(ResultsInput!$B$2,($B413-1)*gamesPerRound,0,gamesPerRound,6),6,FALSE)</f>
        <v>#VALUE!</v>
      </c>
      <c r="H413" s="54" t="str">
        <f t="shared" ca="1" si="22"/>
        <v/>
      </c>
    </row>
    <row r="414" spans="1:8" x14ac:dyDescent="0.3">
      <c r="A414" s="46">
        <f t="shared" si="21"/>
        <v>412</v>
      </c>
      <c r="B414" s="26" t="str">
        <f t="shared" si="23"/>
        <v/>
      </c>
      <c r="C414" s="26">
        <f t="shared" si="24"/>
        <v>23</v>
      </c>
      <c r="D414" s="25" t="str">
        <f ca="1">IF($B414&gt;rounds,"",OFFSET(AllPairings!D$1,startRow-1+$A414,0))</f>
        <v/>
      </c>
      <c r="E414" s="25" t="str">
        <f ca="1">IF($B414&gt;rounds,"",OFFSET(AllPairings!E$1,startRow-1+$A414,0))</f>
        <v/>
      </c>
      <c r="F414" s="47" t="e">
        <f ca="1">VLOOKUP($C414,OFFSET(ResultsInput!$B$2,($B414-1)*gamesPerRound,0,gamesPerRound,6),5,FALSE)</f>
        <v>#VALUE!</v>
      </c>
      <c r="G414" s="47" t="e">
        <f ca="1">VLOOKUP($C414,OFFSET(ResultsInput!$B$2,($B414-1)*gamesPerRound,0,gamesPerRound,6),6,FALSE)</f>
        <v>#VALUE!</v>
      </c>
      <c r="H414" s="54" t="str">
        <f t="shared" ca="1" si="22"/>
        <v/>
      </c>
    </row>
    <row r="415" spans="1:8" x14ac:dyDescent="0.3">
      <c r="A415" s="46">
        <f t="shared" si="21"/>
        <v>413</v>
      </c>
      <c r="B415" s="26" t="str">
        <f t="shared" si="23"/>
        <v/>
      </c>
      <c r="C415" s="26">
        <f t="shared" si="24"/>
        <v>24</v>
      </c>
      <c r="D415" s="25" t="str">
        <f ca="1">IF($B415&gt;rounds,"",OFFSET(AllPairings!D$1,startRow-1+$A415,0))</f>
        <v/>
      </c>
      <c r="E415" s="25" t="str">
        <f ca="1">IF($B415&gt;rounds,"",OFFSET(AllPairings!E$1,startRow-1+$A415,0))</f>
        <v/>
      </c>
      <c r="F415" s="47" t="e">
        <f ca="1">VLOOKUP($C415,OFFSET(ResultsInput!$B$2,($B415-1)*gamesPerRound,0,gamesPerRound,6),5,FALSE)</f>
        <v>#VALUE!</v>
      </c>
      <c r="G415" s="47" t="e">
        <f ca="1">VLOOKUP($C415,OFFSET(ResultsInput!$B$2,($B415-1)*gamesPerRound,0,gamesPerRound,6),6,FALSE)</f>
        <v>#VALUE!</v>
      </c>
      <c r="H415" s="54" t="str">
        <f t="shared" ca="1" si="22"/>
        <v/>
      </c>
    </row>
    <row r="416" spans="1:8" x14ac:dyDescent="0.3">
      <c r="A416" s="46">
        <f t="shared" si="21"/>
        <v>414</v>
      </c>
      <c r="B416" s="26" t="str">
        <f t="shared" si="23"/>
        <v/>
      </c>
      <c r="C416" s="26">
        <f t="shared" si="24"/>
        <v>25</v>
      </c>
      <c r="D416" s="25" t="str">
        <f ca="1">IF($B416&gt;rounds,"",OFFSET(AllPairings!D$1,startRow-1+$A416,0))</f>
        <v/>
      </c>
      <c r="E416" s="25" t="str">
        <f ca="1">IF($B416&gt;rounds,"",OFFSET(AllPairings!E$1,startRow-1+$A416,0))</f>
        <v/>
      </c>
      <c r="F416" s="47" t="e">
        <f ca="1">VLOOKUP($C416,OFFSET(ResultsInput!$B$2,($B416-1)*gamesPerRound,0,gamesPerRound,6),5,FALSE)</f>
        <v>#VALUE!</v>
      </c>
      <c r="G416" s="47" t="e">
        <f ca="1">VLOOKUP($C416,OFFSET(ResultsInput!$B$2,($B416-1)*gamesPerRound,0,gamesPerRound,6),6,FALSE)</f>
        <v>#VALUE!</v>
      </c>
      <c r="H416" s="54" t="str">
        <f t="shared" ca="1" si="22"/>
        <v/>
      </c>
    </row>
    <row r="417" spans="1:8" x14ac:dyDescent="0.3">
      <c r="A417" s="46">
        <f t="shared" si="21"/>
        <v>415</v>
      </c>
      <c r="B417" s="26" t="str">
        <f t="shared" si="23"/>
        <v/>
      </c>
      <c r="C417" s="26">
        <f t="shared" si="24"/>
        <v>26</v>
      </c>
      <c r="D417" s="25" t="str">
        <f ca="1">IF($B417&gt;rounds,"",OFFSET(AllPairings!D$1,startRow-1+$A417,0))</f>
        <v/>
      </c>
      <c r="E417" s="25" t="str">
        <f ca="1">IF($B417&gt;rounds,"",OFFSET(AllPairings!E$1,startRow-1+$A417,0))</f>
        <v/>
      </c>
      <c r="F417" s="47" t="e">
        <f ca="1">VLOOKUP($C417,OFFSET(ResultsInput!$B$2,($B417-1)*gamesPerRound,0,gamesPerRound,6),5,FALSE)</f>
        <v>#VALUE!</v>
      </c>
      <c r="G417" s="47" t="e">
        <f ca="1">VLOOKUP($C417,OFFSET(ResultsInput!$B$2,($B417-1)*gamesPerRound,0,gamesPerRound,6),6,FALSE)</f>
        <v>#VALUE!</v>
      </c>
      <c r="H417" s="54" t="str">
        <f t="shared" ca="1" si="22"/>
        <v/>
      </c>
    </row>
    <row r="418" spans="1:8" x14ac:dyDescent="0.3">
      <c r="A418" s="46">
        <f t="shared" si="21"/>
        <v>416</v>
      </c>
      <c r="B418" s="26" t="str">
        <f t="shared" si="23"/>
        <v/>
      </c>
      <c r="C418" s="26">
        <f t="shared" si="24"/>
        <v>27</v>
      </c>
      <c r="D418" s="25" t="str">
        <f ca="1">IF($B418&gt;rounds,"",OFFSET(AllPairings!D$1,startRow-1+$A418,0))</f>
        <v/>
      </c>
      <c r="E418" s="25" t="str">
        <f ca="1">IF($B418&gt;rounds,"",OFFSET(AllPairings!E$1,startRow-1+$A418,0))</f>
        <v/>
      </c>
      <c r="F418" s="47" t="e">
        <f ca="1">VLOOKUP($C418,OFFSET(ResultsInput!$B$2,($B418-1)*gamesPerRound,0,gamesPerRound,6),5,FALSE)</f>
        <v>#VALUE!</v>
      </c>
      <c r="G418" s="47" t="e">
        <f ca="1">VLOOKUP($C418,OFFSET(ResultsInput!$B$2,($B418-1)*gamesPerRound,0,gamesPerRound,6),6,FALSE)</f>
        <v>#VALUE!</v>
      </c>
      <c r="H418" s="54" t="str">
        <f t="shared" ca="1" si="22"/>
        <v/>
      </c>
    </row>
    <row r="419" spans="1:8" x14ac:dyDescent="0.3">
      <c r="A419" s="46">
        <f t="shared" si="21"/>
        <v>417</v>
      </c>
      <c r="B419" s="26" t="str">
        <f t="shared" si="23"/>
        <v/>
      </c>
      <c r="C419" s="26">
        <f t="shared" si="24"/>
        <v>28</v>
      </c>
      <c r="D419" s="25" t="str">
        <f ca="1">IF($B419&gt;rounds,"",OFFSET(AllPairings!D$1,startRow-1+$A419,0))</f>
        <v/>
      </c>
      <c r="E419" s="25" t="str">
        <f ca="1">IF($B419&gt;rounds,"",OFFSET(AllPairings!E$1,startRow-1+$A419,0))</f>
        <v/>
      </c>
      <c r="F419" s="47" t="e">
        <f ca="1">VLOOKUP($C419,OFFSET(ResultsInput!$B$2,($B419-1)*gamesPerRound,0,gamesPerRound,6),5,FALSE)</f>
        <v>#VALUE!</v>
      </c>
      <c r="G419" s="47" t="e">
        <f ca="1">VLOOKUP($C419,OFFSET(ResultsInput!$B$2,($B419-1)*gamesPerRound,0,gamesPerRound,6),6,FALSE)</f>
        <v>#VALUE!</v>
      </c>
      <c r="H419" s="54" t="str">
        <f t="shared" ca="1" si="22"/>
        <v/>
      </c>
    </row>
    <row r="420" spans="1:8" x14ac:dyDescent="0.3">
      <c r="A420" s="46">
        <f t="shared" si="21"/>
        <v>418</v>
      </c>
      <c r="B420" s="26" t="str">
        <f t="shared" si="23"/>
        <v/>
      </c>
      <c r="C420" s="26">
        <f t="shared" si="24"/>
        <v>29</v>
      </c>
      <c r="D420" s="25" t="str">
        <f ca="1">IF($B420&gt;rounds,"",OFFSET(AllPairings!D$1,startRow-1+$A420,0))</f>
        <v/>
      </c>
      <c r="E420" s="25" t="str">
        <f ca="1">IF($B420&gt;rounds,"",OFFSET(AllPairings!E$1,startRow-1+$A420,0))</f>
        <v/>
      </c>
      <c r="F420" s="47" t="e">
        <f ca="1">VLOOKUP($C420,OFFSET(ResultsInput!$B$2,($B420-1)*gamesPerRound,0,gamesPerRound,6),5,FALSE)</f>
        <v>#VALUE!</v>
      </c>
      <c r="G420" s="47" t="e">
        <f ca="1">VLOOKUP($C420,OFFSET(ResultsInput!$B$2,($B420-1)*gamesPerRound,0,gamesPerRound,6),6,FALSE)</f>
        <v>#VALUE!</v>
      </c>
      <c r="H420" s="54" t="str">
        <f t="shared" ca="1" si="22"/>
        <v/>
      </c>
    </row>
    <row r="421" spans="1:8" x14ac:dyDescent="0.3">
      <c r="A421" s="46">
        <f t="shared" si="21"/>
        <v>419</v>
      </c>
      <c r="B421" s="26" t="str">
        <f t="shared" si="23"/>
        <v/>
      </c>
      <c r="C421" s="26">
        <f t="shared" si="24"/>
        <v>30</v>
      </c>
      <c r="D421" s="25" t="str">
        <f ca="1">IF($B421&gt;rounds,"",OFFSET(AllPairings!D$1,startRow-1+$A421,0))</f>
        <v/>
      </c>
      <c r="E421" s="25" t="str">
        <f ca="1">IF($B421&gt;rounds,"",OFFSET(AllPairings!E$1,startRow-1+$A421,0))</f>
        <v/>
      </c>
      <c r="F421" s="47" t="e">
        <f ca="1">VLOOKUP($C421,OFFSET(ResultsInput!$B$2,($B421-1)*gamesPerRound,0,gamesPerRound,6),5,FALSE)</f>
        <v>#VALUE!</v>
      </c>
      <c r="G421" s="47" t="e">
        <f ca="1">VLOOKUP($C421,OFFSET(ResultsInput!$B$2,($B421-1)*gamesPerRound,0,gamesPerRound,6),6,FALSE)</f>
        <v>#VALUE!</v>
      </c>
      <c r="H421" s="54" t="str">
        <f t="shared" ca="1" si="22"/>
        <v/>
      </c>
    </row>
    <row r="422" spans="1:8" x14ac:dyDescent="0.3">
      <c r="A422" s="46">
        <f t="shared" si="21"/>
        <v>420</v>
      </c>
      <c r="B422" s="26" t="str">
        <f t="shared" si="23"/>
        <v/>
      </c>
      <c r="C422" s="26">
        <f t="shared" si="24"/>
        <v>1</v>
      </c>
      <c r="D422" s="25" t="str">
        <f ca="1">IF($B422&gt;rounds,"",OFFSET(AllPairings!D$1,startRow-1+$A422,0))</f>
        <v/>
      </c>
      <c r="E422" s="25" t="str">
        <f ca="1">IF($B422&gt;rounds,"",OFFSET(AllPairings!E$1,startRow-1+$A422,0))</f>
        <v/>
      </c>
      <c r="F422" s="47" t="e">
        <f ca="1">VLOOKUP($C422,OFFSET(ResultsInput!$B$2,($B422-1)*gamesPerRound,0,gamesPerRound,6),5,FALSE)</f>
        <v>#VALUE!</v>
      </c>
      <c r="G422" s="47" t="e">
        <f ca="1">VLOOKUP($C422,OFFSET(ResultsInput!$B$2,($B422-1)*gamesPerRound,0,gamesPerRound,6),6,FALSE)</f>
        <v>#VALUE!</v>
      </c>
      <c r="H422" s="54" t="str">
        <f t="shared" ca="1" si="22"/>
        <v/>
      </c>
    </row>
    <row r="423" spans="1:8" x14ac:dyDescent="0.3">
      <c r="A423" s="46">
        <f t="shared" si="21"/>
        <v>421</v>
      </c>
      <c r="B423" s="26" t="str">
        <f t="shared" si="23"/>
        <v/>
      </c>
      <c r="C423" s="26">
        <f t="shared" si="24"/>
        <v>2</v>
      </c>
      <c r="D423" s="25" t="str">
        <f ca="1">IF($B423&gt;rounds,"",OFFSET(AllPairings!D$1,startRow-1+$A423,0))</f>
        <v/>
      </c>
      <c r="E423" s="25" t="str">
        <f ca="1">IF($B423&gt;rounds,"",OFFSET(AllPairings!E$1,startRow-1+$A423,0))</f>
        <v/>
      </c>
      <c r="F423" s="47" t="e">
        <f ca="1">VLOOKUP($C423,OFFSET(ResultsInput!$B$2,($B423-1)*gamesPerRound,0,gamesPerRound,6),5,FALSE)</f>
        <v>#VALUE!</v>
      </c>
      <c r="G423" s="47" t="e">
        <f ca="1">VLOOKUP($C423,OFFSET(ResultsInput!$B$2,($B423-1)*gamesPerRound,0,gamesPerRound,6),6,FALSE)</f>
        <v>#VALUE!</v>
      </c>
      <c r="H423" s="54" t="str">
        <f t="shared" ca="1" si="22"/>
        <v/>
      </c>
    </row>
    <row r="424" spans="1:8" x14ac:dyDescent="0.3">
      <c r="A424" s="46">
        <f t="shared" si="21"/>
        <v>422</v>
      </c>
      <c r="B424" s="26" t="str">
        <f t="shared" si="23"/>
        <v/>
      </c>
      <c r="C424" s="26">
        <f t="shared" si="24"/>
        <v>3</v>
      </c>
      <c r="D424" s="25" t="str">
        <f ca="1">IF($B424&gt;rounds,"",OFFSET(AllPairings!D$1,startRow-1+$A424,0))</f>
        <v/>
      </c>
      <c r="E424" s="25" t="str">
        <f ca="1">IF($B424&gt;rounds,"",OFFSET(AllPairings!E$1,startRow-1+$A424,0))</f>
        <v/>
      </c>
      <c r="F424" s="47" t="e">
        <f ca="1">VLOOKUP($C424,OFFSET(ResultsInput!$B$2,($B424-1)*gamesPerRound,0,gamesPerRound,6),5,FALSE)</f>
        <v>#VALUE!</v>
      </c>
      <c r="G424" s="47" t="e">
        <f ca="1">VLOOKUP($C424,OFFSET(ResultsInput!$B$2,($B424-1)*gamesPerRound,0,gamesPerRound,6),6,FALSE)</f>
        <v>#VALUE!</v>
      </c>
      <c r="H424" s="54" t="str">
        <f t="shared" ca="1" si="22"/>
        <v/>
      </c>
    </row>
    <row r="425" spans="1:8" x14ac:dyDescent="0.3">
      <c r="A425" s="46">
        <f t="shared" si="21"/>
        <v>423</v>
      </c>
      <c r="B425" s="26" t="str">
        <f t="shared" si="23"/>
        <v/>
      </c>
      <c r="C425" s="26">
        <f t="shared" si="24"/>
        <v>4</v>
      </c>
      <c r="D425" s="25" t="str">
        <f ca="1">IF($B425&gt;rounds,"",OFFSET(AllPairings!D$1,startRow-1+$A425,0))</f>
        <v/>
      </c>
      <c r="E425" s="25" t="str">
        <f ca="1">IF($B425&gt;rounds,"",OFFSET(AllPairings!E$1,startRow-1+$A425,0))</f>
        <v/>
      </c>
      <c r="F425" s="47" t="e">
        <f ca="1">VLOOKUP($C425,OFFSET(ResultsInput!$B$2,($B425-1)*gamesPerRound,0,gamesPerRound,6),5,FALSE)</f>
        <v>#VALUE!</v>
      </c>
      <c r="G425" s="47" t="e">
        <f ca="1">VLOOKUP($C425,OFFSET(ResultsInput!$B$2,($B425-1)*gamesPerRound,0,gamesPerRound,6),6,FALSE)</f>
        <v>#VALUE!</v>
      </c>
      <c r="H425" s="54" t="str">
        <f t="shared" ca="1" si="22"/>
        <v/>
      </c>
    </row>
    <row r="426" spans="1:8" x14ac:dyDescent="0.3">
      <c r="A426" s="46">
        <f t="shared" si="21"/>
        <v>424</v>
      </c>
      <c r="B426" s="26" t="str">
        <f t="shared" ref="B426:B457" si="25">IF(INT(A426/gamesPerRound)&lt;rounds,1+INT(A426/gamesPerRound),"")</f>
        <v/>
      </c>
      <c r="C426" s="26">
        <f t="shared" ref="C426:C457" si="26">1+MOD(A426,gamesPerRound)</f>
        <v>5</v>
      </c>
      <c r="D426" s="25" t="str">
        <f ca="1">IF($B426&gt;rounds,"",OFFSET(AllPairings!D$1,startRow-1+$A426,0))</f>
        <v/>
      </c>
      <c r="E426" s="25" t="str">
        <f ca="1">IF($B426&gt;rounds,"",OFFSET(AllPairings!E$1,startRow-1+$A426,0))</f>
        <v/>
      </c>
      <c r="F426" s="47" t="e">
        <f ca="1">VLOOKUP($C426,OFFSET(ResultsInput!$B$2,($B426-1)*gamesPerRound,0,gamesPerRound,6),5,FALSE)</f>
        <v>#VALUE!</v>
      </c>
      <c r="G426" s="47" t="e">
        <f ca="1">VLOOKUP($C426,OFFSET(ResultsInput!$B$2,($B426-1)*gamesPerRound,0,gamesPerRound,6),6,FALSE)</f>
        <v>#VALUE!</v>
      </c>
      <c r="H426" s="54" t="str">
        <f t="shared" ca="1" si="22"/>
        <v/>
      </c>
    </row>
    <row r="427" spans="1:8" x14ac:dyDescent="0.3">
      <c r="A427" s="46">
        <f t="shared" ref="A427:A469" si="27">A426+1</f>
        <v>425</v>
      </c>
      <c r="B427" s="26" t="str">
        <f t="shared" si="25"/>
        <v/>
      </c>
      <c r="C427" s="26">
        <f t="shared" si="26"/>
        <v>6</v>
      </c>
      <c r="D427" s="25" t="str">
        <f ca="1">IF($B427&gt;rounds,"",OFFSET(AllPairings!D$1,startRow-1+$A427,0))</f>
        <v/>
      </c>
      <c r="E427" s="25" t="str">
        <f ca="1">IF($B427&gt;rounds,"",OFFSET(AllPairings!E$1,startRow-1+$A427,0))</f>
        <v/>
      </c>
      <c r="F427" s="47" t="e">
        <f ca="1">VLOOKUP($C427,OFFSET(ResultsInput!$B$2,($B427-1)*gamesPerRound,0,gamesPerRound,6),5,FALSE)</f>
        <v>#VALUE!</v>
      </c>
      <c r="G427" s="47" t="e">
        <f ca="1">VLOOKUP($C427,OFFSET(ResultsInput!$B$2,($B427-1)*gamesPerRound,0,gamesPerRound,6),6,FALSE)</f>
        <v>#VALUE!</v>
      </c>
      <c r="H427" s="54" t="str">
        <f t="shared" ref="H427:H469" ca="1" si="28">D427</f>
        <v/>
      </c>
    </row>
    <row r="428" spans="1:8" x14ac:dyDescent="0.3">
      <c r="A428" s="46">
        <f t="shared" si="27"/>
        <v>426</v>
      </c>
      <c r="B428" s="26" t="str">
        <f t="shared" si="25"/>
        <v/>
      </c>
      <c r="C428" s="26">
        <f t="shared" si="26"/>
        <v>7</v>
      </c>
      <c r="D428" s="25" t="str">
        <f ca="1">IF($B428&gt;rounds,"",OFFSET(AllPairings!D$1,startRow-1+$A428,0))</f>
        <v/>
      </c>
      <c r="E428" s="25" t="str">
        <f ca="1">IF($B428&gt;rounds,"",OFFSET(AllPairings!E$1,startRow-1+$A428,0))</f>
        <v/>
      </c>
      <c r="F428" s="47" t="e">
        <f ca="1">VLOOKUP($C428,OFFSET(ResultsInput!$B$2,($B428-1)*gamesPerRound,0,gamesPerRound,6),5,FALSE)</f>
        <v>#VALUE!</v>
      </c>
      <c r="G428" s="47" t="e">
        <f ca="1">VLOOKUP($C428,OFFSET(ResultsInput!$B$2,($B428-1)*gamesPerRound,0,gamesPerRound,6),6,FALSE)</f>
        <v>#VALUE!</v>
      </c>
      <c r="H428" s="54" t="str">
        <f t="shared" ca="1" si="28"/>
        <v/>
      </c>
    </row>
    <row r="429" spans="1:8" x14ac:dyDescent="0.3">
      <c r="A429" s="46">
        <f t="shared" si="27"/>
        <v>427</v>
      </c>
      <c r="B429" s="26" t="str">
        <f t="shared" si="25"/>
        <v/>
      </c>
      <c r="C429" s="26">
        <f t="shared" si="26"/>
        <v>8</v>
      </c>
      <c r="D429" s="25" t="str">
        <f ca="1">IF($B429&gt;rounds,"",OFFSET(AllPairings!D$1,startRow-1+$A429,0))</f>
        <v/>
      </c>
      <c r="E429" s="25" t="str">
        <f ca="1">IF($B429&gt;rounds,"",OFFSET(AllPairings!E$1,startRow-1+$A429,0))</f>
        <v/>
      </c>
      <c r="F429" s="47" t="e">
        <f ca="1">VLOOKUP($C429,OFFSET(ResultsInput!$B$2,($B429-1)*gamesPerRound,0,gamesPerRound,6),5,FALSE)</f>
        <v>#VALUE!</v>
      </c>
      <c r="G429" s="47" t="e">
        <f ca="1">VLOOKUP($C429,OFFSET(ResultsInput!$B$2,($B429-1)*gamesPerRound,0,gamesPerRound,6),6,FALSE)</f>
        <v>#VALUE!</v>
      </c>
      <c r="H429" s="54" t="str">
        <f t="shared" ca="1" si="28"/>
        <v/>
      </c>
    </row>
    <row r="430" spans="1:8" x14ac:dyDescent="0.3">
      <c r="A430" s="46">
        <f t="shared" si="27"/>
        <v>428</v>
      </c>
      <c r="B430" s="26" t="str">
        <f t="shared" si="25"/>
        <v/>
      </c>
      <c r="C430" s="26">
        <f t="shared" si="26"/>
        <v>9</v>
      </c>
      <c r="D430" s="25" t="str">
        <f ca="1">IF($B430&gt;rounds,"",OFFSET(AllPairings!D$1,startRow-1+$A430,0))</f>
        <v/>
      </c>
      <c r="E430" s="25" t="str">
        <f ca="1">IF($B430&gt;rounds,"",OFFSET(AllPairings!E$1,startRow-1+$A430,0))</f>
        <v/>
      </c>
      <c r="F430" s="47" t="e">
        <f ca="1">VLOOKUP($C430,OFFSET(ResultsInput!$B$2,($B430-1)*gamesPerRound,0,gamesPerRound,6),5,FALSE)</f>
        <v>#VALUE!</v>
      </c>
      <c r="G430" s="47" t="e">
        <f ca="1">VLOOKUP($C430,OFFSET(ResultsInput!$B$2,($B430-1)*gamesPerRound,0,gamesPerRound,6),6,FALSE)</f>
        <v>#VALUE!</v>
      </c>
      <c r="H430" s="54" t="str">
        <f t="shared" ca="1" si="28"/>
        <v/>
      </c>
    </row>
    <row r="431" spans="1:8" x14ac:dyDescent="0.3">
      <c r="A431" s="46">
        <f t="shared" si="27"/>
        <v>429</v>
      </c>
      <c r="B431" s="26" t="str">
        <f t="shared" si="25"/>
        <v/>
      </c>
      <c r="C431" s="26">
        <f t="shared" si="26"/>
        <v>10</v>
      </c>
      <c r="D431" s="25" t="str">
        <f ca="1">IF($B431&gt;rounds,"",OFFSET(AllPairings!D$1,startRow-1+$A431,0))</f>
        <v/>
      </c>
      <c r="E431" s="25" t="str">
        <f ca="1">IF($B431&gt;rounds,"",OFFSET(AllPairings!E$1,startRow-1+$A431,0))</f>
        <v/>
      </c>
      <c r="F431" s="47" t="e">
        <f ca="1">VLOOKUP($C431,OFFSET(ResultsInput!$B$2,($B431-1)*gamesPerRound,0,gamesPerRound,6),5,FALSE)</f>
        <v>#VALUE!</v>
      </c>
      <c r="G431" s="47" t="e">
        <f ca="1">VLOOKUP($C431,OFFSET(ResultsInput!$B$2,($B431-1)*gamesPerRound,0,gamesPerRound,6),6,FALSE)</f>
        <v>#VALUE!</v>
      </c>
      <c r="H431" s="54" t="str">
        <f t="shared" ca="1" si="28"/>
        <v/>
      </c>
    </row>
    <row r="432" spans="1:8" x14ac:dyDescent="0.3">
      <c r="A432" s="46">
        <f t="shared" si="27"/>
        <v>430</v>
      </c>
      <c r="B432" s="26" t="str">
        <f t="shared" si="25"/>
        <v/>
      </c>
      <c r="C432" s="26">
        <f t="shared" si="26"/>
        <v>11</v>
      </c>
      <c r="D432" s="25" t="str">
        <f ca="1">IF($B432&gt;rounds,"",OFFSET(AllPairings!D$1,startRow-1+$A432,0))</f>
        <v/>
      </c>
      <c r="E432" s="25" t="str">
        <f ca="1">IF($B432&gt;rounds,"",OFFSET(AllPairings!E$1,startRow-1+$A432,0))</f>
        <v/>
      </c>
      <c r="F432" s="47" t="e">
        <f ca="1">VLOOKUP($C432,OFFSET(ResultsInput!$B$2,($B432-1)*gamesPerRound,0,gamesPerRound,6),5,FALSE)</f>
        <v>#VALUE!</v>
      </c>
      <c r="G432" s="47" t="e">
        <f ca="1">VLOOKUP($C432,OFFSET(ResultsInput!$B$2,($B432-1)*gamesPerRound,0,gamesPerRound,6),6,FALSE)</f>
        <v>#VALUE!</v>
      </c>
      <c r="H432" s="54" t="str">
        <f t="shared" ca="1" si="28"/>
        <v/>
      </c>
    </row>
    <row r="433" spans="1:8" x14ac:dyDescent="0.3">
      <c r="A433" s="46">
        <f t="shared" si="27"/>
        <v>431</v>
      </c>
      <c r="B433" s="26" t="str">
        <f t="shared" si="25"/>
        <v/>
      </c>
      <c r="C433" s="26">
        <f t="shared" si="26"/>
        <v>12</v>
      </c>
      <c r="D433" s="25" t="str">
        <f ca="1">IF($B433&gt;rounds,"",OFFSET(AllPairings!D$1,startRow-1+$A433,0))</f>
        <v/>
      </c>
      <c r="E433" s="25" t="str">
        <f ca="1">IF($B433&gt;rounds,"",OFFSET(AllPairings!E$1,startRow-1+$A433,0))</f>
        <v/>
      </c>
      <c r="F433" s="47" t="e">
        <f ca="1">VLOOKUP($C433,OFFSET(ResultsInput!$B$2,($B433-1)*gamesPerRound,0,gamesPerRound,6),5,FALSE)</f>
        <v>#VALUE!</v>
      </c>
      <c r="G433" s="47" t="e">
        <f ca="1">VLOOKUP($C433,OFFSET(ResultsInput!$B$2,($B433-1)*gamesPerRound,0,gamesPerRound,6),6,FALSE)</f>
        <v>#VALUE!</v>
      </c>
      <c r="H433" s="54" t="str">
        <f t="shared" ca="1" si="28"/>
        <v/>
      </c>
    </row>
    <row r="434" spans="1:8" x14ac:dyDescent="0.3">
      <c r="A434" s="46">
        <f t="shared" si="27"/>
        <v>432</v>
      </c>
      <c r="B434" s="26" t="str">
        <f t="shared" si="25"/>
        <v/>
      </c>
      <c r="C434" s="26">
        <f t="shared" si="26"/>
        <v>13</v>
      </c>
      <c r="D434" s="25" t="str">
        <f ca="1">IF($B434&gt;rounds,"",OFFSET(AllPairings!D$1,startRow-1+$A434,0))</f>
        <v/>
      </c>
      <c r="E434" s="25" t="str">
        <f ca="1">IF($B434&gt;rounds,"",OFFSET(AllPairings!E$1,startRow-1+$A434,0))</f>
        <v/>
      </c>
      <c r="F434" s="47" t="e">
        <f ca="1">VLOOKUP($C434,OFFSET(ResultsInput!$B$2,($B434-1)*gamesPerRound,0,gamesPerRound,6),5,FALSE)</f>
        <v>#VALUE!</v>
      </c>
      <c r="G434" s="47" t="e">
        <f ca="1">VLOOKUP($C434,OFFSET(ResultsInput!$B$2,($B434-1)*gamesPerRound,0,gamesPerRound,6),6,FALSE)</f>
        <v>#VALUE!</v>
      </c>
      <c r="H434" s="54" t="str">
        <f t="shared" ca="1" si="28"/>
        <v/>
      </c>
    </row>
    <row r="435" spans="1:8" x14ac:dyDescent="0.3">
      <c r="A435" s="46">
        <f t="shared" si="27"/>
        <v>433</v>
      </c>
      <c r="B435" s="26" t="str">
        <f t="shared" si="25"/>
        <v/>
      </c>
      <c r="C435" s="26">
        <f t="shared" si="26"/>
        <v>14</v>
      </c>
      <c r="D435" s="25" t="str">
        <f ca="1">IF($B435&gt;rounds,"",OFFSET(AllPairings!D$1,startRow-1+$A435,0))</f>
        <v/>
      </c>
      <c r="E435" s="25" t="str">
        <f ca="1">IF($B435&gt;rounds,"",OFFSET(AllPairings!E$1,startRow-1+$A435,0))</f>
        <v/>
      </c>
      <c r="F435" s="47" t="e">
        <f ca="1">VLOOKUP($C435,OFFSET(ResultsInput!$B$2,($B435-1)*gamesPerRound,0,gamesPerRound,6),5,FALSE)</f>
        <v>#VALUE!</v>
      </c>
      <c r="G435" s="47" t="e">
        <f ca="1">VLOOKUP($C435,OFFSET(ResultsInput!$B$2,($B435-1)*gamesPerRound,0,gamesPerRound,6),6,FALSE)</f>
        <v>#VALUE!</v>
      </c>
      <c r="H435" s="54" t="str">
        <f t="shared" ca="1" si="28"/>
        <v/>
      </c>
    </row>
    <row r="436" spans="1:8" x14ac:dyDescent="0.3">
      <c r="A436" s="46">
        <f t="shared" si="27"/>
        <v>434</v>
      </c>
      <c r="B436" s="26" t="str">
        <f t="shared" si="25"/>
        <v/>
      </c>
      <c r="C436" s="26">
        <f t="shared" si="26"/>
        <v>15</v>
      </c>
      <c r="D436" s="25" t="str">
        <f ca="1">IF($B436&gt;rounds,"",OFFSET(AllPairings!D$1,startRow-1+$A436,0))</f>
        <v/>
      </c>
      <c r="E436" s="25" t="str">
        <f ca="1">IF($B436&gt;rounds,"",OFFSET(AllPairings!E$1,startRow-1+$A436,0))</f>
        <v/>
      </c>
      <c r="F436" s="47" t="e">
        <f ca="1">VLOOKUP($C436,OFFSET(ResultsInput!$B$2,($B436-1)*gamesPerRound,0,gamesPerRound,6),5,FALSE)</f>
        <v>#VALUE!</v>
      </c>
      <c r="G436" s="47" t="e">
        <f ca="1">VLOOKUP($C436,OFFSET(ResultsInput!$B$2,($B436-1)*gamesPerRound,0,gamesPerRound,6),6,FALSE)</f>
        <v>#VALUE!</v>
      </c>
      <c r="H436" s="54" t="str">
        <f t="shared" ca="1" si="28"/>
        <v/>
      </c>
    </row>
    <row r="437" spans="1:8" x14ac:dyDescent="0.3">
      <c r="A437" s="46">
        <f t="shared" si="27"/>
        <v>435</v>
      </c>
      <c r="B437" s="26" t="str">
        <f t="shared" si="25"/>
        <v/>
      </c>
      <c r="C437" s="26">
        <f t="shared" si="26"/>
        <v>16</v>
      </c>
      <c r="D437" s="25" t="str">
        <f ca="1">IF($B437&gt;rounds,"",OFFSET(AllPairings!D$1,startRow-1+$A437,0))</f>
        <v/>
      </c>
      <c r="E437" s="25" t="str">
        <f ca="1">IF($B437&gt;rounds,"",OFFSET(AllPairings!E$1,startRow-1+$A437,0))</f>
        <v/>
      </c>
      <c r="F437" s="47" t="e">
        <f ca="1">VLOOKUP($C437,OFFSET(ResultsInput!$B$2,($B437-1)*gamesPerRound,0,gamesPerRound,6),5,FALSE)</f>
        <v>#VALUE!</v>
      </c>
      <c r="G437" s="47" t="e">
        <f ca="1">VLOOKUP($C437,OFFSET(ResultsInput!$B$2,($B437-1)*gamesPerRound,0,gamesPerRound,6),6,FALSE)</f>
        <v>#VALUE!</v>
      </c>
      <c r="H437" s="54" t="str">
        <f t="shared" ca="1" si="28"/>
        <v/>
      </c>
    </row>
    <row r="438" spans="1:8" x14ac:dyDescent="0.3">
      <c r="A438" s="46">
        <f t="shared" si="27"/>
        <v>436</v>
      </c>
      <c r="B438" s="26" t="str">
        <f t="shared" si="25"/>
        <v/>
      </c>
      <c r="C438" s="26">
        <f t="shared" si="26"/>
        <v>17</v>
      </c>
      <c r="D438" s="25" t="str">
        <f ca="1">IF($B438&gt;rounds,"",OFFSET(AllPairings!D$1,startRow-1+$A438,0))</f>
        <v/>
      </c>
      <c r="E438" s="25" t="str">
        <f ca="1">IF($B438&gt;rounds,"",OFFSET(AllPairings!E$1,startRow-1+$A438,0))</f>
        <v/>
      </c>
      <c r="F438" s="47" t="e">
        <f ca="1">VLOOKUP($C438,OFFSET(ResultsInput!$B$2,($B438-1)*gamesPerRound,0,gamesPerRound,6),5,FALSE)</f>
        <v>#VALUE!</v>
      </c>
      <c r="G438" s="47" t="e">
        <f ca="1">VLOOKUP($C438,OFFSET(ResultsInput!$B$2,($B438-1)*gamesPerRound,0,gamesPerRound,6),6,FALSE)</f>
        <v>#VALUE!</v>
      </c>
      <c r="H438" s="54" t="str">
        <f t="shared" ca="1" si="28"/>
        <v/>
      </c>
    </row>
    <row r="439" spans="1:8" x14ac:dyDescent="0.3">
      <c r="A439" s="46">
        <f t="shared" si="27"/>
        <v>437</v>
      </c>
      <c r="B439" s="26" t="str">
        <f t="shared" si="25"/>
        <v/>
      </c>
      <c r="C439" s="26">
        <f t="shared" si="26"/>
        <v>18</v>
      </c>
      <c r="D439" s="25" t="str">
        <f ca="1">IF($B439&gt;rounds,"",OFFSET(AllPairings!D$1,startRow-1+$A439,0))</f>
        <v/>
      </c>
      <c r="E439" s="25" t="str">
        <f ca="1">IF($B439&gt;rounds,"",OFFSET(AllPairings!E$1,startRow-1+$A439,0))</f>
        <v/>
      </c>
      <c r="F439" s="47" t="e">
        <f ca="1">VLOOKUP($C439,OFFSET(ResultsInput!$B$2,($B439-1)*gamesPerRound,0,gamesPerRound,6),5,FALSE)</f>
        <v>#VALUE!</v>
      </c>
      <c r="G439" s="47" t="e">
        <f ca="1">VLOOKUP($C439,OFFSET(ResultsInput!$B$2,($B439-1)*gamesPerRound,0,gamesPerRound,6),6,FALSE)</f>
        <v>#VALUE!</v>
      </c>
      <c r="H439" s="54" t="str">
        <f t="shared" ca="1" si="28"/>
        <v/>
      </c>
    </row>
    <row r="440" spans="1:8" x14ac:dyDescent="0.3">
      <c r="A440" s="46">
        <f t="shared" si="27"/>
        <v>438</v>
      </c>
      <c r="B440" s="26" t="str">
        <f t="shared" si="25"/>
        <v/>
      </c>
      <c r="C440" s="26">
        <f t="shared" si="26"/>
        <v>19</v>
      </c>
      <c r="D440" s="25" t="str">
        <f ca="1">IF($B440&gt;rounds,"",OFFSET(AllPairings!D$1,startRow-1+$A440,0))</f>
        <v/>
      </c>
      <c r="E440" s="25" t="str">
        <f ca="1">IF($B440&gt;rounds,"",OFFSET(AllPairings!E$1,startRow-1+$A440,0))</f>
        <v/>
      </c>
      <c r="F440" s="47" t="e">
        <f ca="1">VLOOKUP($C440,OFFSET(ResultsInput!$B$2,($B440-1)*gamesPerRound,0,gamesPerRound,6),5,FALSE)</f>
        <v>#VALUE!</v>
      </c>
      <c r="G440" s="47" t="e">
        <f ca="1">VLOOKUP($C440,OFFSET(ResultsInput!$B$2,($B440-1)*gamesPerRound,0,gamesPerRound,6),6,FALSE)</f>
        <v>#VALUE!</v>
      </c>
      <c r="H440" s="54" t="str">
        <f t="shared" ca="1" si="28"/>
        <v/>
      </c>
    </row>
    <row r="441" spans="1:8" x14ac:dyDescent="0.3">
      <c r="A441" s="46">
        <f t="shared" si="27"/>
        <v>439</v>
      </c>
      <c r="B441" s="26" t="str">
        <f t="shared" si="25"/>
        <v/>
      </c>
      <c r="C441" s="26">
        <f t="shared" si="26"/>
        <v>20</v>
      </c>
      <c r="D441" s="25" t="str">
        <f ca="1">IF($B441&gt;rounds,"",OFFSET(AllPairings!D$1,startRow-1+$A441,0))</f>
        <v/>
      </c>
      <c r="E441" s="25" t="str">
        <f ca="1">IF($B441&gt;rounds,"",OFFSET(AllPairings!E$1,startRow-1+$A441,0))</f>
        <v/>
      </c>
      <c r="F441" s="47" t="e">
        <f ca="1">VLOOKUP($C441,OFFSET(ResultsInput!$B$2,($B441-1)*gamesPerRound,0,gamesPerRound,6),5,FALSE)</f>
        <v>#VALUE!</v>
      </c>
      <c r="G441" s="47" t="e">
        <f ca="1">VLOOKUP($C441,OFFSET(ResultsInput!$B$2,($B441-1)*gamesPerRound,0,gamesPerRound,6),6,FALSE)</f>
        <v>#VALUE!</v>
      </c>
      <c r="H441" s="54" t="str">
        <f t="shared" ca="1" si="28"/>
        <v/>
      </c>
    </row>
    <row r="442" spans="1:8" x14ac:dyDescent="0.3">
      <c r="A442" s="46">
        <f t="shared" si="27"/>
        <v>440</v>
      </c>
      <c r="B442" s="26" t="str">
        <f t="shared" si="25"/>
        <v/>
      </c>
      <c r="C442" s="26">
        <f t="shared" si="26"/>
        <v>21</v>
      </c>
      <c r="D442" s="25" t="str">
        <f ca="1">IF($B442&gt;rounds,"",OFFSET(AllPairings!D$1,startRow-1+$A442,0))</f>
        <v/>
      </c>
      <c r="E442" s="25" t="str">
        <f ca="1">IF($B442&gt;rounds,"",OFFSET(AllPairings!E$1,startRow-1+$A442,0))</f>
        <v/>
      </c>
      <c r="F442" s="47" t="e">
        <f ca="1">VLOOKUP($C442,OFFSET(ResultsInput!$B$2,($B442-1)*gamesPerRound,0,gamesPerRound,6),5,FALSE)</f>
        <v>#VALUE!</v>
      </c>
      <c r="G442" s="47" t="e">
        <f ca="1">VLOOKUP($C442,OFFSET(ResultsInput!$B$2,($B442-1)*gamesPerRound,0,gamesPerRound,6),6,FALSE)</f>
        <v>#VALUE!</v>
      </c>
      <c r="H442" s="54" t="str">
        <f t="shared" ca="1" si="28"/>
        <v/>
      </c>
    </row>
    <row r="443" spans="1:8" x14ac:dyDescent="0.3">
      <c r="A443" s="46">
        <f t="shared" si="27"/>
        <v>441</v>
      </c>
      <c r="B443" s="26" t="str">
        <f t="shared" si="25"/>
        <v/>
      </c>
      <c r="C443" s="26">
        <f t="shared" si="26"/>
        <v>22</v>
      </c>
      <c r="D443" s="25" t="str">
        <f ca="1">IF($B443&gt;rounds,"",OFFSET(AllPairings!D$1,startRow-1+$A443,0))</f>
        <v/>
      </c>
      <c r="E443" s="25" t="str">
        <f ca="1">IF($B443&gt;rounds,"",OFFSET(AllPairings!E$1,startRow-1+$A443,0))</f>
        <v/>
      </c>
      <c r="F443" s="47" t="e">
        <f ca="1">VLOOKUP($C443,OFFSET(ResultsInput!$B$2,($B443-1)*gamesPerRound,0,gamesPerRound,6),5,FALSE)</f>
        <v>#VALUE!</v>
      </c>
      <c r="G443" s="47" t="e">
        <f ca="1">VLOOKUP($C443,OFFSET(ResultsInput!$B$2,($B443-1)*gamesPerRound,0,gamesPerRound,6),6,FALSE)</f>
        <v>#VALUE!</v>
      </c>
      <c r="H443" s="54" t="str">
        <f t="shared" ca="1" si="28"/>
        <v/>
      </c>
    </row>
    <row r="444" spans="1:8" x14ac:dyDescent="0.3">
      <c r="A444" s="46">
        <f t="shared" si="27"/>
        <v>442</v>
      </c>
      <c r="B444" s="26" t="str">
        <f t="shared" si="25"/>
        <v/>
      </c>
      <c r="C444" s="26">
        <f t="shared" si="26"/>
        <v>23</v>
      </c>
      <c r="D444" s="25" t="str">
        <f ca="1">IF($B444&gt;rounds,"",OFFSET(AllPairings!D$1,startRow-1+$A444,0))</f>
        <v/>
      </c>
      <c r="E444" s="25" t="str">
        <f ca="1">IF($B444&gt;rounds,"",OFFSET(AllPairings!E$1,startRow-1+$A444,0))</f>
        <v/>
      </c>
      <c r="F444" s="47" t="e">
        <f ca="1">VLOOKUP($C444,OFFSET(ResultsInput!$B$2,($B444-1)*gamesPerRound,0,gamesPerRound,6),5,FALSE)</f>
        <v>#VALUE!</v>
      </c>
      <c r="G444" s="47" t="e">
        <f ca="1">VLOOKUP($C444,OFFSET(ResultsInput!$B$2,($B444-1)*gamesPerRound,0,gamesPerRound,6),6,FALSE)</f>
        <v>#VALUE!</v>
      </c>
      <c r="H444" s="54" t="str">
        <f t="shared" ca="1" si="28"/>
        <v/>
      </c>
    </row>
    <row r="445" spans="1:8" x14ac:dyDescent="0.3">
      <c r="A445" s="46">
        <f t="shared" si="27"/>
        <v>443</v>
      </c>
      <c r="B445" s="26" t="str">
        <f t="shared" si="25"/>
        <v/>
      </c>
      <c r="C445" s="26">
        <f t="shared" si="26"/>
        <v>24</v>
      </c>
      <c r="D445" s="25" t="str">
        <f ca="1">IF($B445&gt;rounds,"",OFFSET(AllPairings!D$1,startRow-1+$A445,0))</f>
        <v/>
      </c>
      <c r="E445" s="25" t="str">
        <f ca="1">IF($B445&gt;rounds,"",OFFSET(AllPairings!E$1,startRow-1+$A445,0))</f>
        <v/>
      </c>
      <c r="F445" s="47" t="e">
        <f ca="1">VLOOKUP($C445,OFFSET(ResultsInput!$B$2,($B445-1)*gamesPerRound,0,gamesPerRound,6),5,FALSE)</f>
        <v>#VALUE!</v>
      </c>
      <c r="G445" s="47" t="e">
        <f ca="1">VLOOKUP($C445,OFFSET(ResultsInput!$B$2,($B445-1)*gamesPerRound,0,gamesPerRound,6),6,FALSE)</f>
        <v>#VALUE!</v>
      </c>
      <c r="H445" s="54" t="str">
        <f t="shared" ca="1" si="28"/>
        <v/>
      </c>
    </row>
    <row r="446" spans="1:8" x14ac:dyDescent="0.3">
      <c r="A446" s="46">
        <f t="shared" si="27"/>
        <v>444</v>
      </c>
      <c r="B446" s="26" t="str">
        <f t="shared" si="25"/>
        <v/>
      </c>
      <c r="C446" s="26">
        <f t="shared" si="26"/>
        <v>25</v>
      </c>
      <c r="D446" s="25" t="str">
        <f ca="1">IF($B446&gt;rounds,"",OFFSET(AllPairings!D$1,startRow-1+$A446,0))</f>
        <v/>
      </c>
      <c r="E446" s="25" t="str">
        <f ca="1">IF($B446&gt;rounds,"",OFFSET(AllPairings!E$1,startRow-1+$A446,0))</f>
        <v/>
      </c>
      <c r="F446" s="47" t="e">
        <f ca="1">VLOOKUP($C446,OFFSET(ResultsInput!$B$2,($B446-1)*gamesPerRound,0,gamesPerRound,6),5,FALSE)</f>
        <v>#VALUE!</v>
      </c>
      <c r="G446" s="47" t="e">
        <f ca="1">VLOOKUP($C446,OFFSET(ResultsInput!$B$2,($B446-1)*gamesPerRound,0,gamesPerRound,6),6,FALSE)</f>
        <v>#VALUE!</v>
      </c>
      <c r="H446" s="54" t="str">
        <f t="shared" ca="1" si="28"/>
        <v/>
      </c>
    </row>
    <row r="447" spans="1:8" x14ac:dyDescent="0.3">
      <c r="A447" s="46">
        <f t="shared" si="27"/>
        <v>445</v>
      </c>
      <c r="B447" s="26" t="str">
        <f t="shared" si="25"/>
        <v/>
      </c>
      <c r="C447" s="26">
        <f t="shared" si="26"/>
        <v>26</v>
      </c>
      <c r="D447" s="25" t="str">
        <f ca="1">IF($B447&gt;rounds,"",OFFSET(AllPairings!D$1,startRow-1+$A447,0))</f>
        <v/>
      </c>
      <c r="E447" s="25" t="str">
        <f ca="1">IF($B447&gt;rounds,"",OFFSET(AllPairings!E$1,startRow-1+$A447,0))</f>
        <v/>
      </c>
      <c r="F447" s="47" t="e">
        <f ca="1">VLOOKUP($C447,OFFSET(ResultsInput!$B$2,($B447-1)*gamesPerRound,0,gamesPerRound,6),5,FALSE)</f>
        <v>#VALUE!</v>
      </c>
      <c r="G447" s="47" t="e">
        <f ca="1">VLOOKUP($C447,OFFSET(ResultsInput!$B$2,($B447-1)*gamesPerRound,0,gamesPerRound,6),6,FALSE)</f>
        <v>#VALUE!</v>
      </c>
      <c r="H447" s="54" t="str">
        <f t="shared" ca="1" si="28"/>
        <v/>
      </c>
    </row>
    <row r="448" spans="1:8" x14ac:dyDescent="0.3">
      <c r="A448" s="46">
        <f t="shared" si="27"/>
        <v>446</v>
      </c>
      <c r="B448" s="26" t="str">
        <f t="shared" si="25"/>
        <v/>
      </c>
      <c r="C448" s="26">
        <f t="shared" si="26"/>
        <v>27</v>
      </c>
      <c r="D448" s="25" t="str">
        <f ca="1">IF($B448&gt;rounds,"",OFFSET(AllPairings!D$1,startRow-1+$A448,0))</f>
        <v/>
      </c>
      <c r="E448" s="25" t="str">
        <f ca="1">IF($B448&gt;rounds,"",OFFSET(AllPairings!E$1,startRow-1+$A448,0))</f>
        <v/>
      </c>
      <c r="F448" s="47" t="e">
        <f ca="1">VLOOKUP($C448,OFFSET(ResultsInput!$B$2,($B448-1)*gamesPerRound,0,gamesPerRound,6),5,FALSE)</f>
        <v>#VALUE!</v>
      </c>
      <c r="G448" s="47" t="e">
        <f ca="1">VLOOKUP($C448,OFFSET(ResultsInput!$B$2,($B448-1)*gamesPerRound,0,gamesPerRound,6),6,FALSE)</f>
        <v>#VALUE!</v>
      </c>
      <c r="H448" s="54" t="str">
        <f t="shared" ca="1" si="28"/>
        <v/>
      </c>
    </row>
    <row r="449" spans="1:8" x14ac:dyDescent="0.3">
      <c r="A449" s="46">
        <f t="shared" si="27"/>
        <v>447</v>
      </c>
      <c r="B449" s="26" t="str">
        <f t="shared" si="25"/>
        <v/>
      </c>
      <c r="C449" s="26">
        <f t="shared" si="26"/>
        <v>28</v>
      </c>
      <c r="D449" s="25" t="str">
        <f ca="1">IF($B449&gt;rounds,"",OFFSET(AllPairings!D$1,startRow-1+$A449,0))</f>
        <v/>
      </c>
      <c r="E449" s="25" t="str">
        <f ca="1">IF($B449&gt;rounds,"",OFFSET(AllPairings!E$1,startRow-1+$A449,0))</f>
        <v/>
      </c>
      <c r="F449" s="47" t="e">
        <f ca="1">VLOOKUP($C449,OFFSET(ResultsInput!$B$2,($B449-1)*gamesPerRound,0,gamesPerRound,6),5,FALSE)</f>
        <v>#VALUE!</v>
      </c>
      <c r="G449" s="47" t="e">
        <f ca="1">VLOOKUP($C449,OFFSET(ResultsInput!$B$2,($B449-1)*gamesPerRound,0,gamesPerRound,6),6,FALSE)</f>
        <v>#VALUE!</v>
      </c>
      <c r="H449" s="54" t="str">
        <f t="shared" ca="1" si="28"/>
        <v/>
      </c>
    </row>
    <row r="450" spans="1:8" x14ac:dyDescent="0.3">
      <c r="A450" s="46">
        <f t="shared" si="27"/>
        <v>448</v>
      </c>
      <c r="B450" s="26" t="str">
        <f t="shared" si="25"/>
        <v/>
      </c>
      <c r="C450" s="26">
        <f t="shared" si="26"/>
        <v>29</v>
      </c>
      <c r="D450" s="25" t="str">
        <f ca="1">IF($B450&gt;rounds,"",OFFSET(AllPairings!D$1,startRow-1+$A450,0))</f>
        <v/>
      </c>
      <c r="E450" s="25" t="str">
        <f ca="1">IF($B450&gt;rounds,"",OFFSET(AllPairings!E$1,startRow-1+$A450,0))</f>
        <v/>
      </c>
      <c r="F450" s="47" t="e">
        <f ca="1">VLOOKUP($C450,OFFSET(ResultsInput!$B$2,($B450-1)*gamesPerRound,0,gamesPerRound,6),5,FALSE)</f>
        <v>#VALUE!</v>
      </c>
      <c r="G450" s="47" t="e">
        <f ca="1">VLOOKUP($C450,OFFSET(ResultsInput!$B$2,($B450-1)*gamesPerRound,0,gamesPerRound,6),6,FALSE)</f>
        <v>#VALUE!</v>
      </c>
      <c r="H450" s="54" t="str">
        <f t="shared" ca="1" si="28"/>
        <v/>
      </c>
    </row>
    <row r="451" spans="1:8" x14ac:dyDescent="0.3">
      <c r="A451" s="46">
        <f t="shared" si="27"/>
        <v>449</v>
      </c>
      <c r="B451" s="26" t="str">
        <f t="shared" si="25"/>
        <v/>
      </c>
      <c r="C451" s="26">
        <f t="shared" si="26"/>
        <v>30</v>
      </c>
      <c r="D451" s="25" t="str">
        <f ca="1">IF($B451&gt;rounds,"",OFFSET(AllPairings!D$1,startRow-1+$A451,0))</f>
        <v/>
      </c>
      <c r="E451" s="25" t="str">
        <f ca="1">IF($B451&gt;rounds,"",OFFSET(AllPairings!E$1,startRow-1+$A451,0))</f>
        <v/>
      </c>
      <c r="F451" s="47" t="e">
        <f ca="1">VLOOKUP($C451,OFFSET(ResultsInput!$B$2,($B451-1)*gamesPerRound,0,gamesPerRound,6),5,FALSE)</f>
        <v>#VALUE!</v>
      </c>
      <c r="G451" s="47" t="e">
        <f ca="1">VLOOKUP($C451,OFFSET(ResultsInput!$B$2,($B451-1)*gamesPerRound,0,gamesPerRound,6),6,FALSE)</f>
        <v>#VALUE!</v>
      </c>
      <c r="H451" s="54" t="str">
        <f t="shared" ca="1" si="28"/>
        <v/>
      </c>
    </row>
    <row r="452" spans="1:8" x14ac:dyDescent="0.3">
      <c r="A452" s="46">
        <f t="shared" si="27"/>
        <v>450</v>
      </c>
      <c r="B452" s="26" t="str">
        <f t="shared" si="25"/>
        <v/>
      </c>
      <c r="C452" s="26">
        <f t="shared" si="26"/>
        <v>1</v>
      </c>
      <c r="D452" s="25" t="str">
        <f ca="1">IF($B452&gt;rounds,"",OFFSET(AllPairings!D$1,startRow-1+$A452,0))</f>
        <v/>
      </c>
      <c r="E452" s="25" t="str">
        <f ca="1">IF($B452&gt;rounds,"",OFFSET(AllPairings!E$1,startRow-1+$A452,0))</f>
        <v/>
      </c>
      <c r="F452" s="47" t="e">
        <f ca="1">VLOOKUP($C452,OFFSET(ResultsInput!$B$2,($B452-1)*gamesPerRound,0,gamesPerRound,6),5,FALSE)</f>
        <v>#VALUE!</v>
      </c>
      <c r="G452" s="47" t="e">
        <f ca="1">VLOOKUP($C452,OFFSET(ResultsInput!$B$2,($B452-1)*gamesPerRound,0,gamesPerRound,6),6,FALSE)</f>
        <v>#VALUE!</v>
      </c>
      <c r="H452" s="54" t="str">
        <f t="shared" ca="1" si="28"/>
        <v/>
      </c>
    </row>
    <row r="453" spans="1:8" x14ac:dyDescent="0.3">
      <c r="A453" s="46">
        <f t="shared" si="27"/>
        <v>451</v>
      </c>
      <c r="B453" s="26" t="str">
        <f t="shared" si="25"/>
        <v/>
      </c>
      <c r="C453" s="26">
        <f t="shared" si="26"/>
        <v>2</v>
      </c>
      <c r="D453" s="25" t="str">
        <f ca="1">IF($B453&gt;rounds,"",OFFSET(AllPairings!D$1,startRow-1+$A453,0))</f>
        <v/>
      </c>
      <c r="E453" s="25" t="str">
        <f ca="1">IF($B453&gt;rounds,"",OFFSET(AllPairings!E$1,startRow-1+$A453,0))</f>
        <v/>
      </c>
      <c r="F453" s="47" t="e">
        <f ca="1">VLOOKUP($C453,OFFSET(ResultsInput!$B$2,($B453-1)*gamesPerRound,0,gamesPerRound,6),5,FALSE)</f>
        <v>#VALUE!</v>
      </c>
      <c r="G453" s="47" t="e">
        <f ca="1">VLOOKUP($C453,OFFSET(ResultsInput!$B$2,($B453-1)*gamesPerRound,0,gamesPerRound,6),6,FALSE)</f>
        <v>#VALUE!</v>
      </c>
      <c r="H453" s="54" t="str">
        <f t="shared" ca="1" si="28"/>
        <v/>
      </c>
    </row>
    <row r="454" spans="1:8" x14ac:dyDescent="0.3">
      <c r="A454" s="46">
        <f t="shared" si="27"/>
        <v>452</v>
      </c>
      <c r="B454" s="26" t="str">
        <f t="shared" si="25"/>
        <v/>
      </c>
      <c r="C454" s="26">
        <f t="shared" si="26"/>
        <v>3</v>
      </c>
      <c r="D454" s="25" t="str">
        <f ca="1">IF($B454&gt;rounds,"",OFFSET(AllPairings!D$1,startRow-1+$A454,0))</f>
        <v/>
      </c>
      <c r="E454" s="25" t="str">
        <f ca="1">IF($B454&gt;rounds,"",OFFSET(AllPairings!E$1,startRow-1+$A454,0))</f>
        <v/>
      </c>
      <c r="F454" s="47" t="e">
        <f ca="1">VLOOKUP($C454,OFFSET(ResultsInput!$B$2,($B454-1)*gamesPerRound,0,gamesPerRound,6),5,FALSE)</f>
        <v>#VALUE!</v>
      </c>
      <c r="G454" s="47" t="e">
        <f ca="1">VLOOKUP($C454,OFFSET(ResultsInput!$B$2,($B454-1)*gamesPerRound,0,gamesPerRound,6),6,FALSE)</f>
        <v>#VALUE!</v>
      </c>
      <c r="H454" s="54" t="str">
        <f t="shared" ca="1" si="28"/>
        <v/>
      </c>
    </row>
    <row r="455" spans="1:8" x14ac:dyDescent="0.3">
      <c r="A455" s="46">
        <f t="shared" si="27"/>
        <v>453</v>
      </c>
      <c r="B455" s="26" t="str">
        <f t="shared" si="25"/>
        <v/>
      </c>
      <c r="C455" s="26">
        <f t="shared" si="26"/>
        <v>4</v>
      </c>
      <c r="D455" s="25" t="str">
        <f ca="1">IF($B455&gt;rounds,"",OFFSET(AllPairings!D$1,startRow-1+$A455,0))</f>
        <v/>
      </c>
      <c r="E455" s="25" t="str">
        <f ca="1">IF($B455&gt;rounds,"",OFFSET(AllPairings!E$1,startRow-1+$A455,0))</f>
        <v/>
      </c>
      <c r="F455" s="47" t="e">
        <f ca="1">VLOOKUP($C455,OFFSET(ResultsInput!$B$2,($B455-1)*gamesPerRound,0,gamesPerRound,6),5,FALSE)</f>
        <v>#VALUE!</v>
      </c>
      <c r="G455" s="47" t="e">
        <f ca="1">VLOOKUP($C455,OFFSET(ResultsInput!$B$2,($B455-1)*gamesPerRound,0,gamesPerRound,6),6,FALSE)</f>
        <v>#VALUE!</v>
      </c>
      <c r="H455" s="54" t="str">
        <f t="shared" ca="1" si="28"/>
        <v/>
      </c>
    </row>
    <row r="456" spans="1:8" x14ac:dyDescent="0.3">
      <c r="A456" s="46">
        <f t="shared" si="27"/>
        <v>454</v>
      </c>
      <c r="B456" s="26" t="str">
        <f t="shared" si="25"/>
        <v/>
      </c>
      <c r="C456" s="26">
        <f t="shared" si="26"/>
        <v>5</v>
      </c>
      <c r="D456" s="25" t="str">
        <f ca="1">IF($B456&gt;rounds,"",OFFSET(AllPairings!D$1,startRow-1+$A456,0))</f>
        <v/>
      </c>
      <c r="E456" s="25" t="str">
        <f ca="1">IF($B456&gt;rounds,"",OFFSET(AllPairings!E$1,startRow-1+$A456,0))</f>
        <v/>
      </c>
      <c r="F456" s="47" t="e">
        <f ca="1">VLOOKUP($C456,OFFSET(ResultsInput!$B$2,($B456-1)*gamesPerRound,0,gamesPerRound,6),5,FALSE)</f>
        <v>#VALUE!</v>
      </c>
      <c r="G456" s="47" t="e">
        <f ca="1">VLOOKUP($C456,OFFSET(ResultsInput!$B$2,($B456-1)*gamesPerRound,0,gamesPerRound,6),6,FALSE)</f>
        <v>#VALUE!</v>
      </c>
      <c r="H456" s="54" t="str">
        <f t="shared" ca="1" si="28"/>
        <v/>
      </c>
    </row>
    <row r="457" spans="1:8" x14ac:dyDescent="0.3">
      <c r="A457" s="46">
        <f t="shared" si="27"/>
        <v>455</v>
      </c>
      <c r="B457" s="26" t="str">
        <f t="shared" si="25"/>
        <v/>
      </c>
      <c r="C457" s="26">
        <f t="shared" si="26"/>
        <v>6</v>
      </c>
      <c r="D457" s="25" t="str">
        <f ca="1">IF($B457&gt;rounds,"",OFFSET(AllPairings!D$1,startRow-1+$A457,0))</f>
        <v/>
      </c>
      <c r="E457" s="25" t="str">
        <f ca="1">IF($B457&gt;rounds,"",OFFSET(AllPairings!E$1,startRow-1+$A457,0))</f>
        <v/>
      </c>
      <c r="F457" s="47" t="e">
        <f ca="1">VLOOKUP($C457,OFFSET(ResultsInput!$B$2,($B457-1)*gamesPerRound,0,gamesPerRound,6),5,FALSE)</f>
        <v>#VALUE!</v>
      </c>
      <c r="G457" s="47" t="e">
        <f ca="1">VLOOKUP($C457,OFFSET(ResultsInput!$B$2,($B457-1)*gamesPerRound,0,gamesPerRound,6),6,FALSE)</f>
        <v>#VALUE!</v>
      </c>
      <c r="H457" s="54" t="str">
        <f t="shared" ca="1" si="28"/>
        <v/>
      </c>
    </row>
    <row r="458" spans="1:8" x14ac:dyDescent="0.3">
      <c r="A458" s="46">
        <f t="shared" si="27"/>
        <v>456</v>
      </c>
      <c r="B458" s="26" t="str">
        <f t="shared" ref="B458:B469" si="29">IF(INT(A458/gamesPerRound)&lt;rounds,1+INT(A458/gamesPerRound),"")</f>
        <v/>
      </c>
      <c r="C458" s="26">
        <f t="shared" ref="C458:C469" si="30">1+MOD(A458,gamesPerRound)</f>
        <v>7</v>
      </c>
      <c r="D458" s="25" t="str">
        <f ca="1">IF($B458&gt;rounds,"",OFFSET(AllPairings!D$1,startRow-1+$A458,0))</f>
        <v/>
      </c>
      <c r="E458" s="25" t="str">
        <f ca="1">IF($B458&gt;rounds,"",OFFSET(AllPairings!E$1,startRow-1+$A458,0))</f>
        <v/>
      </c>
      <c r="F458" s="47" t="e">
        <f ca="1">VLOOKUP($C458,OFFSET(ResultsInput!$B$2,($B458-1)*gamesPerRound,0,gamesPerRound,6),5,FALSE)</f>
        <v>#VALUE!</v>
      </c>
      <c r="G458" s="47" t="e">
        <f ca="1">VLOOKUP($C458,OFFSET(ResultsInput!$B$2,($B458-1)*gamesPerRound,0,gamesPerRound,6),6,FALSE)</f>
        <v>#VALUE!</v>
      </c>
      <c r="H458" s="54" t="str">
        <f t="shared" ca="1" si="28"/>
        <v/>
      </c>
    </row>
    <row r="459" spans="1:8" x14ac:dyDescent="0.3">
      <c r="A459" s="46">
        <f t="shared" si="27"/>
        <v>457</v>
      </c>
      <c r="B459" s="26" t="str">
        <f t="shared" si="29"/>
        <v/>
      </c>
      <c r="C459" s="26">
        <f t="shared" si="30"/>
        <v>8</v>
      </c>
      <c r="D459" s="25" t="str">
        <f ca="1">IF($B459&gt;rounds,"",OFFSET(AllPairings!D$1,startRow-1+$A459,0))</f>
        <v/>
      </c>
      <c r="E459" s="25" t="str">
        <f ca="1">IF($B459&gt;rounds,"",OFFSET(AllPairings!E$1,startRow-1+$A459,0))</f>
        <v/>
      </c>
      <c r="F459" s="47" t="e">
        <f ca="1">VLOOKUP($C459,OFFSET(ResultsInput!$B$2,($B459-1)*gamesPerRound,0,gamesPerRound,6),5,FALSE)</f>
        <v>#VALUE!</v>
      </c>
      <c r="G459" s="47" t="e">
        <f ca="1">VLOOKUP($C459,OFFSET(ResultsInput!$B$2,($B459-1)*gamesPerRound,0,gamesPerRound,6),6,FALSE)</f>
        <v>#VALUE!</v>
      </c>
      <c r="H459" s="54" t="str">
        <f t="shared" ca="1" si="28"/>
        <v/>
      </c>
    </row>
    <row r="460" spans="1:8" x14ac:dyDescent="0.3">
      <c r="A460" s="46">
        <f t="shared" si="27"/>
        <v>458</v>
      </c>
      <c r="B460" s="26" t="str">
        <f t="shared" si="29"/>
        <v/>
      </c>
      <c r="C460" s="26">
        <f t="shared" si="30"/>
        <v>9</v>
      </c>
      <c r="D460" s="25" t="str">
        <f ca="1">IF($B460&gt;rounds,"",OFFSET(AllPairings!D$1,startRow-1+$A460,0))</f>
        <v/>
      </c>
      <c r="E460" s="25" t="str">
        <f ca="1">IF($B460&gt;rounds,"",OFFSET(AllPairings!E$1,startRow-1+$A460,0))</f>
        <v/>
      </c>
      <c r="F460" s="47" t="e">
        <f ca="1">VLOOKUP($C460,OFFSET(ResultsInput!$B$2,($B460-1)*gamesPerRound,0,gamesPerRound,6),5,FALSE)</f>
        <v>#VALUE!</v>
      </c>
      <c r="G460" s="47" t="e">
        <f ca="1">VLOOKUP($C460,OFFSET(ResultsInput!$B$2,($B460-1)*gamesPerRound,0,gamesPerRound,6),6,FALSE)</f>
        <v>#VALUE!</v>
      </c>
      <c r="H460" s="54" t="str">
        <f t="shared" ca="1" si="28"/>
        <v/>
      </c>
    </row>
    <row r="461" spans="1:8" x14ac:dyDescent="0.3">
      <c r="A461" s="46">
        <f t="shared" si="27"/>
        <v>459</v>
      </c>
      <c r="B461" s="26" t="str">
        <f t="shared" si="29"/>
        <v/>
      </c>
      <c r="C461" s="26">
        <f t="shared" si="30"/>
        <v>10</v>
      </c>
      <c r="D461" s="25" t="str">
        <f ca="1">IF($B461&gt;rounds,"",OFFSET(AllPairings!D$1,startRow-1+$A461,0))</f>
        <v/>
      </c>
      <c r="E461" s="25" t="str">
        <f ca="1">IF($B461&gt;rounds,"",OFFSET(AllPairings!E$1,startRow-1+$A461,0))</f>
        <v/>
      </c>
      <c r="F461" s="47" t="e">
        <f ca="1">VLOOKUP($C461,OFFSET(ResultsInput!$B$2,($B461-1)*gamesPerRound,0,gamesPerRound,6),5,FALSE)</f>
        <v>#VALUE!</v>
      </c>
      <c r="G461" s="47" t="e">
        <f ca="1">VLOOKUP($C461,OFFSET(ResultsInput!$B$2,($B461-1)*gamesPerRound,0,gamesPerRound,6),6,FALSE)</f>
        <v>#VALUE!</v>
      </c>
      <c r="H461" s="54" t="str">
        <f t="shared" ca="1" si="28"/>
        <v/>
      </c>
    </row>
    <row r="462" spans="1:8" x14ac:dyDescent="0.3">
      <c r="A462" s="46">
        <f t="shared" si="27"/>
        <v>460</v>
      </c>
      <c r="B462" s="26" t="str">
        <f t="shared" si="29"/>
        <v/>
      </c>
      <c r="C462" s="26">
        <f t="shared" si="30"/>
        <v>11</v>
      </c>
      <c r="D462" s="25" t="str">
        <f ca="1">IF($B462&gt;rounds,"",OFFSET(AllPairings!D$1,startRow-1+$A462,0))</f>
        <v/>
      </c>
      <c r="E462" s="25" t="str">
        <f ca="1">IF($B462&gt;rounds,"",OFFSET(AllPairings!E$1,startRow-1+$A462,0))</f>
        <v/>
      </c>
      <c r="F462" s="47" t="e">
        <f ca="1">VLOOKUP($C462,OFFSET(ResultsInput!$B$2,($B462-1)*gamesPerRound,0,gamesPerRound,6),5,FALSE)</f>
        <v>#VALUE!</v>
      </c>
      <c r="G462" s="47" t="e">
        <f ca="1">VLOOKUP($C462,OFFSET(ResultsInput!$B$2,($B462-1)*gamesPerRound,0,gamesPerRound,6),6,FALSE)</f>
        <v>#VALUE!</v>
      </c>
      <c r="H462" s="54" t="str">
        <f t="shared" ca="1" si="28"/>
        <v/>
      </c>
    </row>
    <row r="463" spans="1:8" x14ac:dyDescent="0.3">
      <c r="A463" s="46">
        <f t="shared" si="27"/>
        <v>461</v>
      </c>
      <c r="B463" s="26" t="str">
        <f t="shared" si="29"/>
        <v/>
      </c>
      <c r="C463" s="26">
        <f t="shared" si="30"/>
        <v>12</v>
      </c>
      <c r="D463" s="25" t="str">
        <f ca="1">IF($B463&gt;rounds,"",OFFSET(AllPairings!D$1,startRow-1+$A463,0))</f>
        <v/>
      </c>
      <c r="E463" s="25" t="str">
        <f ca="1">IF($B463&gt;rounds,"",OFFSET(AllPairings!E$1,startRow-1+$A463,0))</f>
        <v/>
      </c>
      <c r="F463" s="47" t="e">
        <f ca="1">VLOOKUP($C463,OFFSET(ResultsInput!$B$2,($B463-1)*gamesPerRound,0,gamesPerRound,6),5,FALSE)</f>
        <v>#VALUE!</v>
      </c>
      <c r="G463" s="47" t="e">
        <f ca="1">VLOOKUP($C463,OFFSET(ResultsInput!$B$2,($B463-1)*gamesPerRound,0,gamesPerRound,6),6,FALSE)</f>
        <v>#VALUE!</v>
      </c>
      <c r="H463" s="54" t="str">
        <f t="shared" ca="1" si="28"/>
        <v/>
      </c>
    </row>
    <row r="464" spans="1:8" x14ac:dyDescent="0.3">
      <c r="A464" s="46">
        <f t="shared" si="27"/>
        <v>462</v>
      </c>
      <c r="B464" s="26" t="str">
        <f t="shared" si="29"/>
        <v/>
      </c>
      <c r="C464" s="26">
        <f t="shared" si="30"/>
        <v>13</v>
      </c>
      <c r="D464" s="25" t="str">
        <f ca="1">IF($B464&gt;rounds,"",OFFSET(AllPairings!D$1,startRow-1+$A464,0))</f>
        <v/>
      </c>
      <c r="E464" s="25" t="str">
        <f ca="1">IF($B464&gt;rounds,"",OFFSET(AllPairings!E$1,startRow-1+$A464,0))</f>
        <v/>
      </c>
      <c r="F464" s="47" t="e">
        <f ca="1">VLOOKUP($C464,OFFSET(ResultsInput!$B$2,($B464-1)*gamesPerRound,0,gamesPerRound,6),5,FALSE)</f>
        <v>#VALUE!</v>
      </c>
      <c r="G464" s="47" t="e">
        <f ca="1">VLOOKUP($C464,OFFSET(ResultsInput!$B$2,($B464-1)*gamesPerRound,0,gamesPerRound,6),6,FALSE)</f>
        <v>#VALUE!</v>
      </c>
      <c r="H464" s="54" t="str">
        <f t="shared" ca="1" si="28"/>
        <v/>
      </c>
    </row>
    <row r="465" spans="1:8" x14ac:dyDescent="0.3">
      <c r="A465" s="46">
        <f t="shared" si="27"/>
        <v>463</v>
      </c>
      <c r="B465" s="26" t="str">
        <f t="shared" si="29"/>
        <v/>
      </c>
      <c r="C465" s="26">
        <f t="shared" si="30"/>
        <v>14</v>
      </c>
      <c r="D465" s="25" t="str">
        <f ca="1">IF($B465&gt;rounds,"",OFFSET(AllPairings!D$1,startRow-1+$A465,0))</f>
        <v/>
      </c>
      <c r="E465" s="25" t="str">
        <f ca="1">IF($B465&gt;rounds,"",OFFSET(AllPairings!E$1,startRow-1+$A465,0))</f>
        <v/>
      </c>
      <c r="F465" s="47" t="e">
        <f ca="1">VLOOKUP($C465,OFFSET(ResultsInput!$B$2,($B465-1)*gamesPerRound,0,gamesPerRound,6),5,FALSE)</f>
        <v>#VALUE!</v>
      </c>
      <c r="G465" s="47" t="e">
        <f ca="1">VLOOKUP($C465,OFFSET(ResultsInput!$B$2,($B465-1)*gamesPerRound,0,gamesPerRound,6),6,FALSE)</f>
        <v>#VALUE!</v>
      </c>
      <c r="H465" s="54" t="str">
        <f t="shared" ca="1" si="28"/>
        <v/>
      </c>
    </row>
    <row r="466" spans="1:8" x14ac:dyDescent="0.3">
      <c r="A466" s="46">
        <f t="shared" si="27"/>
        <v>464</v>
      </c>
      <c r="B466" s="26" t="str">
        <f t="shared" si="29"/>
        <v/>
      </c>
      <c r="C466" s="26">
        <f t="shared" si="30"/>
        <v>15</v>
      </c>
      <c r="D466" s="25" t="str">
        <f ca="1">IF($B466&gt;rounds,"",OFFSET(AllPairings!D$1,startRow-1+$A466,0))</f>
        <v/>
      </c>
      <c r="E466" s="25" t="str">
        <f ca="1">IF($B466&gt;rounds,"",OFFSET(AllPairings!E$1,startRow-1+$A466,0))</f>
        <v/>
      </c>
      <c r="F466" s="47" t="e">
        <f ca="1">VLOOKUP($C466,OFFSET(ResultsInput!$B$2,($B466-1)*gamesPerRound,0,gamesPerRound,6),5,FALSE)</f>
        <v>#VALUE!</v>
      </c>
      <c r="G466" s="47" t="e">
        <f ca="1">VLOOKUP($C466,OFFSET(ResultsInput!$B$2,($B466-1)*gamesPerRound,0,gamesPerRound,6),6,FALSE)</f>
        <v>#VALUE!</v>
      </c>
      <c r="H466" s="54" t="str">
        <f t="shared" ca="1" si="28"/>
        <v/>
      </c>
    </row>
    <row r="467" spans="1:8" x14ac:dyDescent="0.3">
      <c r="A467" s="46">
        <f t="shared" si="27"/>
        <v>465</v>
      </c>
      <c r="B467" s="26" t="str">
        <f t="shared" si="29"/>
        <v/>
      </c>
      <c r="C467" s="26">
        <f t="shared" si="30"/>
        <v>16</v>
      </c>
      <c r="D467" s="25" t="str">
        <f ca="1">IF($B467&gt;rounds,"",OFFSET(AllPairings!D$1,startRow-1+$A467,0))</f>
        <v/>
      </c>
      <c r="E467" s="25" t="str">
        <f ca="1">IF($B467&gt;rounds,"",OFFSET(AllPairings!E$1,startRow-1+$A467,0))</f>
        <v/>
      </c>
      <c r="F467" s="47" t="e">
        <f ca="1">VLOOKUP($C467,OFFSET(ResultsInput!$B$2,($B467-1)*gamesPerRound,0,gamesPerRound,6),5,FALSE)</f>
        <v>#VALUE!</v>
      </c>
      <c r="G467" s="47" t="e">
        <f ca="1">VLOOKUP($C467,OFFSET(ResultsInput!$B$2,($B467-1)*gamesPerRound,0,gamesPerRound,6),6,FALSE)</f>
        <v>#VALUE!</v>
      </c>
      <c r="H467" s="54" t="str">
        <f t="shared" ca="1" si="28"/>
        <v/>
      </c>
    </row>
    <row r="468" spans="1:8" x14ac:dyDescent="0.3">
      <c r="A468" s="46">
        <f t="shared" si="27"/>
        <v>466</v>
      </c>
      <c r="B468" s="26" t="str">
        <f t="shared" si="29"/>
        <v/>
      </c>
      <c r="C468" s="26">
        <f t="shared" si="30"/>
        <v>17</v>
      </c>
      <c r="D468" s="25" t="str">
        <f ca="1">IF($B468&gt;rounds,"",OFFSET(AllPairings!D$1,startRow-1+$A468,0))</f>
        <v/>
      </c>
      <c r="E468" s="25" t="str">
        <f ca="1">IF($B468&gt;rounds,"",OFFSET(AllPairings!E$1,startRow-1+$A468,0))</f>
        <v/>
      </c>
      <c r="F468" s="47" t="e">
        <f ca="1">VLOOKUP($C468,OFFSET(ResultsInput!$B$2,($B468-1)*gamesPerRound,0,gamesPerRound,6),5,FALSE)</f>
        <v>#VALUE!</v>
      </c>
      <c r="G468" s="47" t="e">
        <f ca="1">VLOOKUP($C468,OFFSET(ResultsInput!$B$2,($B468-1)*gamesPerRound,0,gamesPerRound,6),6,FALSE)</f>
        <v>#VALUE!</v>
      </c>
      <c r="H468" s="54" t="str">
        <f t="shared" ca="1" si="28"/>
        <v/>
      </c>
    </row>
    <row r="469" spans="1:8" x14ac:dyDescent="0.3">
      <c r="A469" s="46">
        <f t="shared" si="27"/>
        <v>467</v>
      </c>
      <c r="B469" s="26" t="str">
        <f t="shared" si="29"/>
        <v/>
      </c>
      <c r="C469" s="26">
        <f t="shared" si="30"/>
        <v>18</v>
      </c>
      <c r="D469" s="25" t="str">
        <f ca="1">IF($B469&gt;rounds,"",OFFSET(AllPairings!D$1,startRow-1+$A469,0))</f>
        <v/>
      </c>
      <c r="E469" s="25" t="str">
        <f ca="1">IF($B469&gt;rounds,"",OFFSET(AllPairings!E$1,startRow-1+$A469,0))</f>
        <v/>
      </c>
      <c r="F469" s="47" t="e">
        <f ca="1">VLOOKUP($C469,OFFSET(ResultsInput!$B$2,($B469-1)*gamesPerRound,0,gamesPerRound,6),5,FALSE)</f>
        <v>#VALUE!</v>
      </c>
      <c r="G469" s="47" t="e">
        <f ca="1">VLOOKUP($C469,OFFSET(ResultsInput!$B$2,($B469-1)*gamesPerRound,0,gamesPerRound,6),6,FALSE)</f>
        <v>#VALUE!</v>
      </c>
      <c r="H469" s="54" t="str">
        <f t="shared" ca="1" si="28"/>
        <v/>
      </c>
    </row>
  </sheetData>
  <sheetProtection sheet="1" objects="1" scenarios="1" formatCells="0" formatColumns="0" formatRows="0" autoFilter="0"/>
  <phoneticPr fontId="9" type="noConversion"/>
  <conditionalFormatting sqref="F2:G469">
    <cfRule type="cellIs" dxfId="0" priority="1" stopIfTrue="1" operator="between">
      <formula>0</formula>
      <formula>1</formula>
    </cfRule>
  </conditionalFormatting>
  <pageMargins left="0.74803149606299213" right="0.74803149606299213" top="1.6535433070866143" bottom="1.6535433070866143" header="0.51181102362204722" footer="0.51181102362204722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13</vt:i4>
      </vt:variant>
    </vt:vector>
  </HeadingPairs>
  <TitlesOfParts>
    <vt:vector size="28" baseType="lpstr">
      <vt:lpstr>Instructions</vt:lpstr>
      <vt:lpstr>Teams</vt:lpstr>
      <vt:lpstr>TeamSheets</vt:lpstr>
      <vt:lpstr>ResultsInput</vt:lpstr>
      <vt:lpstr>TeamResults</vt:lpstr>
      <vt:lpstr>TeamDeclarations</vt:lpstr>
      <vt:lpstr>PlayerDetails</vt:lpstr>
      <vt:lpstr>ResultSlips</vt:lpstr>
      <vt:lpstr>Pairings</vt:lpstr>
      <vt:lpstr>AllPairings</vt:lpstr>
      <vt:lpstr>Sheet1</vt:lpstr>
      <vt:lpstr>Header</vt:lpstr>
      <vt:lpstr>Player_List</vt:lpstr>
      <vt:lpstr>Results_List</vt:lpstr>
      <vt:lpstr>CountyCodes</vt:lpstr>
      <vt:lpstr>Excel_BuiltIn__FilterDatabase</vt:lpstr>
      <vt:lpstr>gamesPerRound</vt:lpstr>
      <vt:lpstr>playerDetails</vt:lpstr>
      <vt:lpstr>playerDetailsAnchor</vt:lpstr>
      <vt:lpstr>players</vt:lpstr>
      <vt:lpstr>TeamResults!Print_Area</vt:lpstr>
      <vt:lpstr>Teams!Print_Area</vt:lpstr>
      <vt:lpstr>TeamSheets!Print_Area</vt:lpstr>
      <vt:lpstr>rounds</vt:lpstr>
      <vt:lpstr>startRow</vt:lpstr>
      <vt:lpstr>Sub_Submission</vt:lpstr>
      <vt:lpstr>TeamLookup</vt:lpstr>
      <vt:lpstr>teams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Nigel</dc:creator>
  <cp:lastModifiedBy>Roger Thetford</cp:lastModifiedBy>
  <cp:lastPrinted>2016-09-18T18:40:42Z</cp:lastPrinted>
  <dcterms:created xsi:type="dcterms:W3CDTF">2011-12-18T08:05:25Z</dcterms:created>
  <dcterms:modified xsi:type="dcterms:W3CDTF">2025-01-31T23:35:48Z</dcterms:modified>
</cp:coreProperties>
</file>