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C:\Users\roger\Dropbox\CFWebs\EPSCA\pairings\"/>
    </mc:Choice>
  </mc:AlternateContent>
  <xr:revisionPtr revIDLastSave="0" documentId="13_ncr:1_{6091FA40-7777-4FD2-8EC5-D532C108F4A5}" xr6:coauthVersionLast="47" xr6:coauthVersionMax="47" xr10:uidLastSave="{00000000-0000-0000-0000-000000000000}"/>
  <bookViews>
    <workbookView xWindow="-28920" yWindow="-120" windowWidth="29040" windowHeight="15720" tabRatio="740" xr2:uid="{00000000-000D-0000-FFFF-FFFF00000000}"/>
  </bookViews>
  <sheets>
    <sheet name="Instructions" sheetId="1" r:id="rId1"/>
    <sheet name="Teams" sheetId="2" r:id="rId2"/>
    <sheet name="TeamSheets" sheetId="3" r:id="rId3"/>
    <sheet name="ResultsInput" sheetId="4" r:id="rId4"/>
    <sheet name="TeamResults" sheetId="5" r:id="rId5"/>
    <sheet name="PlayerDeclarations" sheetId="6" r:id="rId6"/>
    <sheet name="ResultSlips" sheetId="7" r:id="rId7"/>
    <sheet name="Pairings" sheetId="8" r:id="rId8"/>
    <sheet name="AllPairings" sheetId="9" r:id="rId9"/>
  </sheets>
  <definedNames>
    <definedName name="_xlnm._FilterDatabase" localSheetId="1" hidden="1">Teams!$C$1:$F$21</definedName>
    <definedName name="Excel_BuiltIn__FilterDatabase">AllPairings!$A$1:$K$235</definedName>
    <definedName name="gamesPerRound">Instructions!$A$3</definedName>
    <definedName name="players">Instructions!$A$2</definedName>
    <definedName name="_xlnm.Print_Area" localSheetId="4">TeamResults!$A$3:$P$85</definedName>
    <definedName name="_xlnm.Print_Area" localSheetId="1">Teams!$C$1:$F$21</definedName>
    <definedName name="_xlnm.Print_Area" localSheetId="2">TeamSheets!$A$3:$O$205</definedName>
    <definedName name="rounds">Instructions!$A$4</definedName>
    <definedName name="startRow">Instructions!$A$5</definedName>
    <definedName name="TeamLookup">Teams!$C$2:$D$27</definedName>
    <definedName name="teams">Instructions!$A$1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9" l="1" a="1"/>
  <c r="K2" i="9" s="1"/>
  <c r="J2" i="9" a="1"/>
  <c r="J2" i="9" s="1"/>
  <c r="A5" i="1" l="1"/>
  <c r="B303" i="3" l="1"/>
  <c r="C303" i="3"/>
  <c r="D303" i="3"/>
  <c r="E303" i="3"/>
  <c r="F303" i="3"/>
  <c r="G303" i="3"/>
  <c r="H303" i="3"/>
  <c r="I303" i="3"/>
  <c r="J303" i="3"/>
  <c r="K303" i="3"/>
  <c r="L303" i="3"/>
  <c r="M303" i="3"/>
  <c r="N303" i="3"/>
  <c r="B318" i="3"/>
  <c r="C318" i="3"/>
  <c r="D318" i="3"/>
  <c r="E318" i="3"/>
  <c r="F318" i="3"/>
  <c r="G318" i="3"/>
  <c r="H318" i="3"/>
  <c r="I318" i="3"/>
  <c r="J318" i="3"/>
  <c r="K318" i="3"/>
  <c r="L318" i="3"/>
  <c r="M318" i="3"/>
  <c r="N318" i="3"/>
  <c r="B333" i="3"/>
  <c r="C333" i="3"/>
  <c r="D333" i="3"/>
  <c r="E333" i="3"/>
  <c r="F333" i="3"/>
  <c r="G333" i="3"/>
  <c r="H333" i="3"/>
  <c r="I333" i="3"/>
  <c r="J333" i="3"/>
  <c r="K333" i="3"/>
  <c r="L333" i="3"/>
  <c r="M333" i="3"/>
  <c r="N333" i="3"/>
  <c r="B348" i="3"/>
  <c r="C348" i="3"/>
  <c r="D348" i="3"/>
  <c r="E348" i="3"/>
  <c r="F348" i="3"/>
  <c r="G348" i="3"/>
  <c r="H348" i="3"/>
  <c r="I348" i="3"/>
  <c r="J348" i="3"/>
  <c r="K348" i="3"/>
  <c r="L348" i="3"/>
  <c r="M348" i="3"/>
  <c r="N348" i="3"/>
  <c r="B363" i="3"/>
  <c r="C363" i="3"/>
  <c r="D363" i="3"/>
  <c r="E363" i="3"/>
  <c r="F363" i="3"/>
  <c r="G363" i="3"/>
  <c r="H363" i="3"/>
  <c r="I363" i="3"/>
  <c r="J363" i="3"/>
  <c r="K363" i="3"/>
  <c r="L363" i="3"/>
  <c r="M363" i="3"/>
  <c r="N363" i="3"/>
  <c r="B378" i="3"/>
  <c r="C378" i="3"/>
  <c r="D378" i="3"/>
  <c r="E378" i="3"/>
  <c r="F378" i="3"/>
  <c r="G378" i="3"/>
  <c r="H378" i="3"/>
  <c r="I378" i="3"/>
  <c r="J378" i="3"/>
  <c r="K378" i="3"/>
  <c r="L378" i="3"/>
  <c r="M378" i="3"/>
  <c r="N378" i="3"/>
  <c r="G361" i="4" l="1"/>
  <c r="F361" i="4"/>
  <c r="E361" i="4"/>
  <c r="D361" i="4"/>
  <c r="A3" i="1" l="1"/>
  <c r="C197" i="8" s="1"/>
  <c r="A303" i="8"/>
  <c r="A304" i="8" s="1"/>
  <c r="A305" i="8" s="1"/>
  <c r="A306" i="8" s="1"/>
  <c r="A307" i="8" s="1"/>
  <c r="A308" i="8" s="1"/>
  <c r="A309" i="8" s="1"/>
  <c r="A310" i="8" s="1"/>
  <c r="A311" i="8" s="1"/>
  <c r="A312" i="8" s="1"/>
  <c r="A313" i="8" s="1"/>
  <c r="A314" i="8" s="1"/>
  <c r="A315" i="8" s="1"/>
  <c r="A316" i="8" s="1"/>
  <c r="A317" i="8" s="1"/>
  <c r="A318" i="8" s="1"/>
  <c r="F3" i="6"/>
  <c r="G3" i="6" s="1"/>
  <c r="F4" i="6"/>
  <c r="G4" i="6" s="1"/>
  <c r="F5" i="6"/>
  <c r="G5" i="6" s="1"/>
  <c r="F6" i="6"/>
  <c r="G6" i="6" s="1"/>
  <c r="F7" i="6"/>
  <c r="G7" i="6" s="1"/>
  <c r="F8" i="6"/>
  <c r="G8" i="6" s="1"/>
  <c r="F9" i="6"/>
  <c r="G9" i="6" s="1"/>
  <c r="F10" i="6"/>
  <c r="G10" i="6" s="1"/>
  <c r="F11" i="6"/>
  <c r="G11" i="6" s="1"/>
  <c r="F12" i="6"/>
  <c r="G12" i="6" s="1"/>
  <c r="F13" i="6"/>
  <c r="G13" i="6" s="1"/>
  <c r="F14" i="6"/>
  <c r="G14" i="6" s="1"/>
  <c r="F15" i="6"/>
  <c r="G15" i="6" s="1"/>
  <c r="F16" i="6"/>
  <c r="G16" i="6" s="1"/>
  <c r="F17" i="6"/>
  <c r="G17" i="6" s="1"/>
  <c r="F18" i="6"/>
  <c r="G18" i="6" s="1"/>
  <c r="F19" i="6"/>
  <c r="G19" i="6" s="1"/>
  <c r="F20" i="6"/>
  <c r="G20" i="6" s="1"/>
  <c r="F21" i="6"/>
  <c r="G21" i="6" s="1"/>
  <c r="F22" i="6"/>
  <c r="G22" i="6" s="1"/>
  <c r="F23" i="6"/>
  <c r="G23" i="6" s="1"/>
  <c r="F24" i="6"/>
  <c r="G24" i="6" s="1"/>
  <c r="F25" i="6"/>
  <c r="G25" i="6" s="1"/>
  <c r="F26" i="6"/>
  <c r="G26" i="6" s="1"/>
  <c r="F27" i="6"/>
  <c r="G27" i="6" s="1"/>
  <c r="F28" i="6"/>
  <c r="G28" i="6" s="1"/>
  <c r="F29" i="6"/>
  <c r="G29" i="6" s="1"/>
  <c r="F30" i="6"/>
  <c r="G30" i="6" s="1"/>
  <c r="F31" i="6"/>
  <c r="G31" i="6" s="1"/>
  <c r="F32" i="6"/>
  <c r="G32" i="6" s="1"/>
  <c r="F33" i="6"/>
  <c r="G33" i="6" s="1"/>
  <c r="F34" i="6"/>
  <c r="G34" i="6" s="1"/>
  <c r="F35" i="6"/>
  <c r="G35" i="6" s="1"/>
  <c r="F36" i="6"/>
  <c r="G36" i="6" s="1"/>
  <c r="F37" i="6"/>
  <c r="G37" i="6" s="1"/>
  <c r="F38" i="6"/>
  <c r="G38" i="6" s="1"/>
  <c r="F39" i="6"/>
  <c r="G39" i="6" s="1"/>
  <c r="F40" i="6"/>
  <c r="G40" i="6" s="1"/>
  <c r="F41" i="6"/>
  <c r="G41" i="6" s="1"/>
  <c r="F42" i="6"/>
  <c r="G42" i="6" s="1"/>
  <c r="F43" i="6"/>
  <c r="G43" i="6" s="1"/>
  <c r="F44" i="6"/>
  <c r="G44" i="6" s="1"/>
  <c r="F45" i="6"/>
  <c r="G45" i="6" s="1"/>
  <c r="F46" i="6"/>
  <c r="G46" i="6" s="1"/>
  <c r="F47" i="6"/>
  <c r="G47" i="6" s="1"/>
  <c r="F48" i="6"/>
  <c r="G48" i="6" s="1"/>
  <c r="F49" i="6"/>
  <c r="G49" i="6" s="1"/>
  <c r="F50" i="6"/>
  <c r="G50" i="6" s="1"/>
  <c r="F51" i="6"/>
  <c r="G51" i="6" s="1"/>
  <c r="F52" i="6"/>
  <c r="G52" i="6" s="1"/>
  <c r="F53" i="6"/>
  <c r="G53" i="6" s="1"/>
  <c r="F54" i="6"/>
  <c r="G54" i="6" s="1"/>
  <c r="F55" i="6"/>
  <c r="G55" i="6" s="1"/>
  <c r="F56" i="6"/>
  <c r="G56" i="6" s="1"/>
  <c r="F57" i="6"/>
  <c r="G57" i="6" s="1"/>
  <c r="F58" i="6"/>
  <c r="G58" i="6" s="1"/>
  <c r="F59" i="6"/>
  <c r="G59" i="6" s="1"/>
  <c r="F60" i="6"/>
  <c r="G60" i="6" s="1"/>
  <c r="F61" i="6"/>
  <c r="G61" i="6" s="1"/>
  <c r="F62" i="6"/>
  <c r="G62" i="6" s="1"/>
  <c r="F63" i="6"/>
  <c r="G63" i="6" s="1"/>
  <c r="F64" i="6"/>
  <c r="G64" i="6" s="1"/>
  <c r="F65" i="6"/>
  <c r="G65" i="6" s="1"/>
  <c r="F66" i="6"/>
  <c r="G66" i="6" s="1"/>
  <c r="F67" i="6"/>
  <c r="G67" i="6" s="1"/>
  <c r="F68" i="6"/>
  <c r="G68" i="6" s="1"/>
  <c r="F69" i="6"/>
  <c r="G69" i="6" s="1"/>
  <c r="F70" i="6"/>
  <c r="G70" i="6" s="1"/>
  <c r="F71" i="6"/>
  <c r="G71" i="6" s="1"/>
  <c r="F72" i="6"/>
  <c r="G72" i="6" s="1"/>
  <c r="F73" i="6"/>
  <c r="G73" i="6" s="1"/>
  <c r="F74" i="6"/>
  <c r="G74" i="6" s="1"/>
  <c r="F75" i="6"/>
  <c r="G75" i="6" s="1"/>
  <c r="F76" i="6"/>
  <c r="G76" i="6" s="1"/>
  <c r="F77" i="6"/>
  <c r="G77" i="6" s="1"/>
  <c r="F78" i="6"/>
  <c r="G78" i="6" s="1"/>
  <c r="F79" i="6"/>
  <c r="G79" i="6" s="1"/>
  <c r="F80" i="6"/>
  <c r="G80" i="6" s="1"/>
  <c r="F81" i="6"/>
  <c r="G81" i="6" s="1"/>
  <c r="F82" i="6"/>
  <c r="G82" i="6" s="1"/>
  <c r="F83" i="6"/>
  <c r="G83" i="6" s="1"/>
  <c r="F84" i="6"/>
  <c r="G84" i="6" s="1"/>
  <c r="F85" i="6"/>
  <c r="G85" i="6" s="1"/>
  <c r="F86" i="6"/>
  <c r="G86" i="6" s="1"/>
  <c r="F87" i="6"/>
  <c r="G87" i="6" s="1"/>
  <c r="F88" i="6"/>
  <c r="G88" i="6" s="1"/>
  <c r="F89" i="6"/>
  <c r="G89" i="6" s="1"/>
  <c r="F90" i="6"/>
  <c r="G90" i="6" s="1"/>
  <c r="F91" i="6"/>
  <c r="G91" i="6" s="1"/>
  <c r="F92" i="6"/>
  <c r="G92" i="6" s="1"/>
  <c r="F93" i="6"/>
  <c r="G93" i="6" s="1"/>
  <c r="F94" i="6"/>
  <c r="G94" i="6" s="1"/>
  <c r="F95" i="6"/>
  <c r="G95" i="6" s="1"/>
  <c r="F96" i="6"/>
  <c r="G96" i="6" s="1"/>
  <c r="F97" i="6"/>
  <c r="G97" i="6" s="1"/>
  <c r="F98" i="6"/>
  <c r="G98" i="6" s="1"/>
  <c r="F99" i="6"/>
  <c r="G99" i="6" s="1"/>
  <c r="F100" i="6"/>
  <c r="G100" i="6" s="1"/>
  <c r="F101" i="6"/>
  <c r="G101" i="6" s="1"/>
  <c r="F102" i="6"/>
  <c r="G102" i="6" s="1"/>
  <c r="F103" i="6"/>
  <c r="G103" i="6" s="1"/>
  <c r="F104" i="6"/>
  <c r="G104" i="6" s="1"/>
  <c r="F105" i="6"/>
  <c r="G105" i="6" s="1"/>
  <c r="F106" i="6"/>
  <c r="G106" i="6" s="1"/>
  <c r="F107" i="6"/>
  <c r="G107" i="6" s="1"/>
  <c r="F108" i="6"/>
  <c r="G108" i="6" s="1"/>
  <c r="F109" i="6"/>
  <c r="G109" i="6" s="1"/>
  <c r="F110" i="6"/>
  <c r="G110" i="6" s="1"/>
  <c r="F111" i="6"/>
  <c r="G111" i="6" s="1"/>
  <c r="F112" i="6"/>
  <c r="G112" i="6" s="1"/>
  <c r="F113" i="6"/>
  <c r="G113" i="6" s="1"/>
  <c r="F114" i="6"/>
  <c r="G114" i="6" s="1"/>
  <c r="F115" i="6"/>
  <c r="G115" i="6" s="1"/>
  <c r="F116" i="6"/>
  <c r="G116" i="6" s="1"/>
  <c r="F117" i="6"/>
  <c r="G117" i="6" s="1"/>
  <c r="F118" i="6"/>
  <c r="G118" i="6" s="1"/>
  <c r="F119" i="6"/>
  <c r="G119" i="6" s="1"/>
  <c r="F120" i="6"/>
  <c r="G120" i="6" s="1"/>
  <c r="F121" i="6"/>
  <c r="G121" i="6" s="1"/>
  <c r="F122" i="6"/>
  <c r="G122" i="6" s="1"/>
  <c r="F123" i="6"/>
  <c r="G123" i="6" s="1"/>
  <c r="F124" i="6"/>
  <c r="G124" i="6" s="1"/>
  <c r="F125" i="6"/>
  <c r="G125" i="6" s="1"/>
  <c r="F126" i="6"/>
  <c r="G126" i="6" s="1"/>
  <c r="F127" i="6"/>
  <c r="G127" i="6" s="1"/>
  <c r="F128" i="6"/>
  <c r="G128" i="6" s="1"/>
  <c r="F129" i="6"/>
  <c r="G129" i="6" s="1"/>
  <c r="F130" i="6"/>
  <c r="G130" i="6" s="1"/>
  <c r="F131" i="6"/>
  <c r="G131" i="6" s="1"/>
  <c r="F132" i="6"/>
  <c r="G132" i="6" s="1"/>
  <c r="F133" i="6"/>
  <c r="G133" i="6" s="1"/>
  <c r="F134" i="6"/>
  <c r="G134" i="6" s="1"/>
  <c r="F135" i="6"/>
  <c r="G135" i="6" s="1"/>
  <c r="F136" i="6"/>
  <c r="G136" i="6" s="1"/>
  <c r="F137" i="6"/>
  <c r="G137" i="6" s="1"/>
  <c r="F138" i="6"/>
  <c r="G138" i="6" s="1"/>
  <c r="F139" i="6"/>
  <c r="G139" i="6" s="1"/>
  <c r="F140" i="6"/>
  <c r="G140" i="6" s="1"/>
  <c r="F141" i="6"/>
  <c r="G141" i="6" s="1"/>
  <c r="F142" i="6"/>
  <c r="G142" i="6" s="1"/>
  <c r="F143" i="6"/>
  <c r="G143" i="6" s="1"/>
  <c r="F144" i="6"/>
  <c r="G144" i="6" s="1"/>
  <c r="F145" i="6"/>
  <c r="G145" i="6" s="1"/>
  <c r="F146" i="6"/>
  <c r="G146" i="6" s="1"/>
  <c r="F147" i="6"/>
  <c r="G147" i="6" s="1"/>
  <c r="F148" i="6"/>
  <c r="G148" i="6" s="1"/>
  <c r="F149" i="6"/>
  <c r="G149" i="6" s="1"/>
  <c r="F150" i="6"/>
  <c r="G150" i="6" s="1"/>
  <c r="F151" i="6"/>
  <c r="G151" i="6" s="1"/>
  <c r="F152" i="6"/>
  <c r="G152" i="6" s="1"/>
  <c r="F153" i="6"/>
  <c r="G153" i="6" s="1"/>
  <c r="F154" i="6"/>
  <c r="G154" i="6" s="1"/>
  <c r="F155" i="6"/>
  <c r="G155" i="6" s="1"/>
  <c r="F156" i="6"/>
  <c r="G156" i="6" s="1"/>
  <c r="F157" i="6"/>
  <c r="G157" i="6" s="1"/>
  <c r="F158" i="6"/>
  <c r="G158" i="6" s="1"/>
  <c r="F159" i="6"/>
  <c r="G159" i="6" s="1"/>
  <c r="F160" i="6"/>
  <c r="G160" i="6" s="1"/>
  <c r="F161" i="6"/>
  <c r="G161" i="6" s="1"/>
  <c r="F162" i="6"/>
  <c r="G162" i="6" s="1"/>
  <c r="F163" i="6"/>
  <c r="G163" i="6" s="1"/>
  <c r="F164" i="6"/>
  <c r="G164" i="6" s="1"/>
  <c r="F165" i="6"/>
  <c r="G165" i="6" s="1"/>
  <c r="F166" i="6"/>
  <c r="G166" i="6" s="1"/>
  <c r="F167" i="6"/>
  <c r="G167" i="6" s="1"/>
  <c r="F168" i="6"/>
  <c r="G168" i="6" s="1"/>
  <c r="F169" i="6"/>
  <c r="G169" i="6" s="1"/>
  <c r="F170" i="6"/>
  <c r="G170" i="6" s="1"/>
  <c r="D171" i="6"/>
  <c r="F171" i="6"/>
  <c r="G171" i="6" s="1"/>
  <c r="C172" i="6"/>
  <c r="D172" i="6" s="1"/>
  <c r="F172" i="6"/>
  <c r="G172" i="6" s="1"/>
  <c r="F173" i="6"/>
  <c r="G173" i="6" s="1"/>
  <c r="F174" i="6"/>
  <c r="G174" i="6" s="1"/>
  <c r="F175" i="6"/>
  <c r="G175" i="6" s="1"/>
  <c r="F176" i="6"/>
  <c r="G176" i="6" s="1"/>
  <c r="F177" i="6"/>
  <c r="G177" i="6" s="1"/>
  <c r="F178" i="6"/>
  <c r="G178" i="6" s="1"/>
  <c r="F179" i="6"/>
  <c r="G179" i="6" s="1"/>
  <c r="F180" i="6"/>
  <c r="G180" i="6" s="1"/>
  <c r="F181" i="6"/>
  <c r="G181" i="6" s="1"/>
  <c r="F182" i="6"/>
  <c r="G182" i="6" s="1"/>
  <c r="D183" i="6"/>
  <c r="F183" i="6"/>
  <c r="G183" i="6" s="1"/>
  <c r="C184" i="6"/>
  <c r="D184" i="6" s="1"/>
  <c r="F184" i="6"/>
  <c r="G184" i="6" s="1"/>
  <c r="F185" i="6"/>
  <c r="G185" i="6" s="1"/>
  <c r="F186" i="6"/>
  <c r="G186" i="6" s="1"/>
  <c r="F187" i="6"/>
  <c r="G187" i="6" s="1"/>
  <c r="F188" i="6"/>
  <c r="G188" i="6" s="1"/>
  <c r="F189" i="6"/>
  <c r="G189" i="6" s="1"/>
  <c r="F190" i="6"/>
  <c r="G190" i="6" s="1"/>
  <c r="F191" i="6"/>
  <c r="G191" i="6" s="1"/>
  <c r="F192" i="6"/>
  <c r="G192" i="6" s="1"/>
  <c r="F193" i="6"/>
  <c r="G193" i="6" s="1"/>
  <c r="F194" i="6"/>
  <c r="G194" i="6" s="1"/>
  <c r="D195" i="6"/>
  <c r="F195" i="6"/>
  <c r="G195" i="6"/>
  <c r="C196" i="6"/>
  <c r="C197" i="6" s="1"/>
  <c r="F196" i="6"/>
  <c r="G196" i="6" s="1"/>
  <c r="F197" i="6"/>
  <c r="G197" i="6" s="1"/>
  <c r="F198" i="6"/>
  <c r="G198" i="6"/>
  <c r="F199" i="6"/>
  <c r="G199" i="6" s="1"/>
  <c r="F200" i="6"/>
  <c r="G200" i="6"/>
  <c r="F201" i="6"/>
  <c r="G201" i="6"/>
  <c r="F202" i="6"/>
  <c r="G202" i="6" s="1"/>
  <c r="F203" i="6"/>
  <c r="G203" i="6"/>
  <c r="F204" i="6"/>
  <c r="G204" i="6"/>
  <c r="F205" i="6"/>
  <c r="G205" i="6" s="1"/>
  <c r="F206" i="6"/>
  <c r="G206" i="6"/>
  <c r="D207" i="6"/>
  <c r="F207" i="6"/>
  <c r="G207" i="6" s="1"/>
  <c r="C208" i="6"/>
  <c r="D208" i="6" s="1"/>
  <c r="F208" i="6"/>
  <c r="G208" i="6" s="1"/>
  <c r="C209" i="6"/>
  <c r="D209" i="6" s="1"/>
  <c r="F209" i="6"/>
  <c r="G209" i="6" s="1"/>
  <c r="C210" i="6"/>
  <c r="D210" i="6" s="1"/>
  <c r="F210" i="6"/>
  <c r="G210" i="6" s="1"/>
  <c r="F211" i="6"/>
  <c r="G211" i="6" s="1"/>
  <c r="F212" i="6"/>
  <c r="G212" i="6" s="1"/>
  <c r="F213" i="6"/>
  <c r="G213" i="6" s="1"/>
  <c r="F214" i="6"/>
  <c r="G214" i="6" s="1"/>
  <c r="F215" i="6"/>
  <c r="G215" i="6" s="1"/>
  <c r="F216" i="6"/>
  <c r="G216" i="6" s="1"/>
  <c r="F217" i="6"/>
  <c r="G217" i="6" s="1"/>
  <c r="F218" i="6"/>
  <c r="G218" i="6" s="1"/>
  <c r="D219" i="6"/>
  <c r="F219" i="6"/>
  <c r="G219" i="6" s="1"/>
  <c r="C220" i="6"/>
  <c r="D220" i="6" s="1"/>
  <c r="F220" i="6"/>
  <c r="G220" i="6" s="1"/>
  <c r="C221" i="6"/>
  <c r="D221" i="6" s="1"/>
  <c r="F221" i="6"/>
  <c r="G221" i="6" s="1"/>
  <c r="C222" i="6"/>
  <c r="D222" i="6" s="1"/>
  <c r="F222" i="6"/>
  <c r="G222" i="6" s="1"/>
  <c r="F223" i="6"/>
  <c r="G223" i="6" s="1"/>
  <c r="F224" i="6"/>
  <c r="G224" i="6" s="1"/>
  <c r="F225" i="6"/>
  <c r="G225" i="6" s="1"/>
  <c r="F226" i="6"/>
  <c r="G226" i="6" s="1"/>
  <c r="F227" i="6"/>
  <c r="G227" i="6" s="1"/>
  <c r="F228" i="6"/>
  <c r="G228" i="6" s="1"/>
  <c r="F229" i="6"/>
  <c r="G229" i="6" s="1"/>
  <c r="F230" i="6"/>
  <c r="G230" i="6" s="1"/>
  <c r="D231" i="6"/>
  <c r="F231" i="6"/>
  <c r="G231" i="6" s="1"/>
  <c r="C232" i="6"/>
  <c r="D232" i="6" s="1"/>
  <c r="F232" i="6"/>
  <c r="G232" i="6" s="1"/>
  <c r="C233" i="6"/>
  <c r="D233" i="6" s="1"/>
  <c r="F233" i="6"/>
  <c r="G233" i="6" s="1"/>
  <c r="C234" i="6"/>
  <c r="D234" i="6" s="1"/>
  <c r="F234" i="6"/>
  <c r="G234" i="6" s="1"/>
  <c r="F235" i="6"/>
  <c r="G235" i="6" s="1"/>
  <c r="F236" i="6"/>
  <c r="G236" i="6" s="1"/>
  <c r="F237" i="6"/>
  <c r="G237" i="6" s="1"/>
  <c r="F238" i="6"/>
  <c r="G238" i="6" s="1"/>
  <c r="F239" i="6"/>
  <c r="G239" i="6" s="1"/>
  <c r="F240" i="6"/>
  <c r="G240" i="6" s="1"/>
  <c r="F241" i="6"/>
  <c r="G241" i="6" s="1"/>
  <c r="F242" i="6"/>
  <c r="G242" i="6" s="1"/>
  <c r="A1" i="4"/>
  <c r="F2" i="4"/>
  <c r="G2" i="4"/>
  <c r="F3" i="4"/>
  <c r="G3" i="4"/>
  <c r="F4" i="4"/>
  <c r="G4" i="4"/>
  <c r="F5" i="4"/>
  <c r="G5" i="4"/>
  <c r="F6" i="4"/>
  <c r="G6" i="4"/>
  <c r="F7" i="4"/>
  <c r="G7" i="4"/>
  <c r="F8" i="4"/>
  <c r="G8" i="4"/>
  <c r="F9" i="4"/>
  <c r="G9" i="4"/>
  <c r="F10" i="4"/>
  <c r="G10" i="4"/>
  <c r="F11" i="4"/>
  <c r="G11" i="4"/>
  <c r="F12" i="4"/>
  <c r="G12" i="4"/>
  <c r="F13" i="4"/>
  <c r="G13" i="4"/>
  <c r="F14" i="4"/>
  <c r="G14" i="4"/>
  <c r="F15" i="4"/>
  <c r="G15" i="4"/>
  <c r="F16" i="4"/>
  <c r="G16" i="4"/>
  <c r="F17" i="4"/>
  <c r="G17" i="4"/>
  <c r="F18" i="4"/>
  <c r="G18" i="4"/>
  <c r="F19" i="4"/>
  <c r="G19" i="4"/>
  <c r="F20" i="4"/>
  <c r="G20" i="4"/>
  <c r="F21" i="4"/>
  <c r="G21" i="4"/>
  <c r="F22" i="4"/>
  <c r="G22" i="4"/>
  <c r="F23" i="4"/>
  <c r="G23" i="4"/>
  <c r="F24" i="4"/>
  <c r="G24" i="4"/>
  <c r="E25" i="4"/>
  <c r="F25" i="4"/>
  <c r="G25" i="4"/>
  <c r="F26" i="4"/>
  <c r="G26" i="4"/>
  <c r="F27" i="4"/>
  <c r="G27" i="4"/>
  <c r="F28" i="4"/>
  <c r="G28" i="4"/>
  <c r="E29" i="4"/>
  <c r="F29" i="4"/>
  <c r="G29" i="4"/>
  <c r="F30" i="4"/>
  <c r="G30" i="4"/>
  <c r="E31" i="4"/>
  <c r="F31" i="4"/>
  <c r="G31" i="4"/>
  <c r="F32" i="4"/>
  <c r="G32" i="4"/>
  <c r="E33" i="4"/>
  <c r="F33" i="4"/>
  <c r="G33" i="4"/>
  <c r="F34" i="4"/>
  <c r="G34" i="4"/>
  <c r="E35" i="4"/>
  <c r="F35" i="4"/>
  <c r="G35" i="4"/>
  <c r="F36" i="4"/>
  <c r="G36" i="4"/>
  <c r="D37" i="4"/>
  <c r="F37" i="4"/>
  <c r="G37" i="4"/>
  <c r="F38" i="4"/>
  <c r="G38" i="4"/>
  <c r="E39" i="4"/>
  <c r="F39" i="4"/>
  <c r="G39" i="4"/>
  <c r="F40" i="4"/>
  <c r="G40" i="4"/>
  <c r="E41" i="4"/>
  <c r="F41" i="4"/>
  <c r="G41" i="4"/>
  <c r="F42" i="4"/>
  <c r="G42" i="4"/>
  <c r="E43" i="4"/>
  <c r="F43" i="4"/>
  <c r="G43" i="4"/>
  <c r="F44" i="4"/>
  <c r="G44" i="4"/>
  <c r="F45" i="4"/>
  <c r="G45" i="4"/>
  <c r="F46" i="4"/>
  <c r="G46" i="4"/>
  <c r="F47" i="4"/>
  <c r="G47" i="4"/>
  <c r="F48" i="4"/>
  <c r="G48" i="4"/>
  <c r="F49" i="4"/>
  <c r="G49" i="4"/>
  <c r="F50" i="4"/>
  <c r="G50" i="4"/>
  <c r="D51" i="4"/>
  <c r="E51" i="4"/>
  <c r="F51" i="4"/>
  <c r="G51" i="4"/>
  <c r="D52" i="4"/>
  <c r="E52" i="4"/>
  <c r="F52" i="4"/>
  <c r="G52" i="4"/>
  <c r="D53" i="4"/>
  <c r="E53" i="4"/>
  <c r="F53" i="4"/>
  <c r="G53" i="4"/>
  <c r="D54" i="4"/>
  <c r="E54" i="4"/>
  <c r="F54" i="4"/>
  <c r="G54" i="4"/>
  <c r="D55" i="4"/>
  <c r="E55" i="4"/>
  <c r="F55" i="4"/>
  <c r="G55" i="4"/>
  <c r="D56" i="4"/>
  <c r="E56" i="4"/>
  <c r="F56" i="4"/>
  <c r="G56" i="4"/>
  <c r="D57" i="4"/>
  <c r="E57" i="4"/>
  <c r="F57" i="4"/>
  <c r="G57" i="4"/>
  <c r="D58" i="4"/>
  <c r="E58" i="4"/>
  <c r="F58" i="4"/>
  <c r="G58" i="4"/>
  <c r="D59" i="4"/>
  <c r="E59" i="4"/>
  <c r="F59" i="4"/>
  <c r="G59" i="4"/>
  <c r="D60" i="4"/>
  <c r="E60" i="4"/>
  <c r="F60" i="4"/>
  <c r="G60" i="4"/>
  <c r="D61" i="4"/>
  <c r="E61" i="4"/>
  <c r="F61" i="4"/>
  <c r="G61" i="4"/>
  <c r="D62" i="4"/>
  <c r="E62" i="4"/>
  <c r="F62" i="4"/>
  <c r="G62" i="4"/>
  <c r="D63" i="4"/>
  <c r="E63" i="4"/>
  <c r="F63" i="4"/>
  <c r="G63" i="4"/>
  <c r="D64" i="4"/>
  <c r="E64" i="4"/>
  <c r="F64" i="4"/>
  <c r="G64" i="4"/>
  <c r="D65" i="4"/>
  <c r="E65" i="4"/>
  <c r="F65" i="4"/>
  <c r="G65" i="4"/>
  <c r="D66" i="4"/>
  <c r="E66" i="4"/>
  <c r="F66" i="4"/>
  <c r="G66" i="4"/>
  <c r="D67" i="4"/>
  <c r="E67" i="4"/>
  <c r="F67" i="4"/>
  <c r="G67" i="4"/>
  <c r="D68" i="4"/>
  <c r="E68" i="4"/>
  <c r="F68" i="4"/>
  <c r="G68" i="4"/>
  <c r="D69" i="4"/>
  <c r="E69" i="4"/>
  <c r="F69" i="4"/>
  <c r="G69" i="4"/>
  <c r="D70" i="4"/>
  <c r="E70" i="4"/>
  <c r="F70" i="4"/>
  <c r="G70" i="4"/>
  <c r="D71" i="4"/>
  <c r="E71" i="4"/>
  <c r="F71" i="4"/>
  <c r="G71" i="4"/>
  <c r="D72" i="4"/>
  <c r="E72" i="4"/>
  <c r="F72" i="4"/>
  <c r="G72" i="4"/>
  <c r="D73" i="4"/>
  <c r="E73" i="4"/>
  <c r="F73" i="4"/>
  <c r="G73" i="4"/>
  <c r="D74" i="4"/>
  <c r="E74" i="4"/>
  <c r="F74" i="4"/>
  <c r="G74" i="4"/>
  <c r="D75" i="4"/>
  <c r="E75" i="4"/>
  <c r="F75" i="4"/>
  <c r="G75" i="4"/>
  <c r="D76" i="4"/>
  <c r="E76" i="4"/>
  <c r="F76" i="4"/>
  <c r="G76" i="4"/>
  <c r="D77" i="4"/>
  <c r="E77" i="4"/>
  <c r="F77" i="4"/>
  <c r="G77" i="4"/>
  <c r="D78" i="4"/>
  <c r="E78" i="4"/>
  <c r="F78" i="4"/>
  <c r="G78" i="4"/>
  <c r="D79" i="4"/>
  <c r="E79" i="4"/>
  <c r="F79" i="4"/>
  <c r="G79" i="4"/>
  <c r="D80" i="4"/>
  <c r="E80" i="4"/>
  <c r="F80" i="4"/>
  <c r="G80" i="4"/>
  <c r="D81" i="4"/>
  <c r="E81" i="4"/>
  <c r="F81" i="4"/>
  <c r="G81" i="4"/>
  <c r="D82" i="4"/>
  <c r="E82" i="4"/>
  <c r="F82" i="4"/>
  <c r="G82" i="4"/>
  <c r="D83" i="4"/>
  <c r="E83" i="4"/>
  <c r="F83" i="4"/>
  <c r="G83" i="4"/>
  <c r="D84" i="4"/>
  <c r="E84" i="4"/>
  <c r="F84" i="4"/>
  <c r="G84" i="4"/>
  <c r="D85" i="4"/>
  <c r="E85" i="4"/>
  <c r="F85" i="4"/>
  <c r="G85" i="4"/>
  <c r="D86" i="4"/>
  <c r="E86" i="4"/>
  <c r="F86" i="4"/>
  <c r="G86" i="4"/>
  <c r="D87" i="4"/>
  <c r="E87" i="4"/>
  <c r="F87" i="4"/>
  <c r="G87" i="4"/>
  <c r="D88" i="4"/>
  <c r="E88" i="4"/>
  <c r="F88" i="4"/>
  <c r="G88" i="4"/>
  <c r="D89" i="4"/>
  <c r="E89" i="4"/>
  <c r="F89" i="4"/>
  <c r="G89" i="4"/>
  <c r="D90" i="4"/>
  <c r="E90" i="4"/>
  <c r="F90" i="4"/>
  <c r="G90" i="4"/>
  <c r="D91" i="4"/>
  <c r="E91" i="4"/>
  <c r="F91" i="4"/>
  <c r="G91" i="4"/>
  <c r="D92" i="4"/>
  <c r="E92" i="4"/>
  <c r="F92" i="4"/>
  <c r="G92" i="4"/>
  <c r="D93" i="4"/>
  <c r="E93" i="4"/>
  <c r="F93" i="4"/>
  <c r="G93" i="4"/>
  <c r="D94" i="4"/>
  <c r="E94" i="4"/>
  <c r="F94" i="4"/>
  <c r="G94" i="4"/>
  <c r="D95" i="4"/>
  <c r="E95" i="4"/>
  <c r="F95" i="4"/>
  <c r="G95" i="4"/>
  <c r="D96" i="4"/>
  <c r="E96" i="4"/>
  <c r="F96" i="4"/>
  <c r="G96" i="4"/>
  <c r="D97" i="4"/>
  <c r="E97" i="4"/>
  <c r="F97" i="4"/>
  <c r="G97" i="4"/>
  <c r="D98" i="4"/>
  <c r="E98" i="4"/>
  <c r="F98" i="4"/>
  <c r="G98" i="4"/>
  <c r="D99" i="4"/>
  <c r="E99" i="4"/>
  <c r="F99" i="4"/>
  <c r="G99" i="4"/>
  <c r="D100" i="4"/>
  <c r="E100" i="4"/>
  <c r="F100" i="4"/>
  <c r="G100" i="4"/>
  <c r="D101" i="4"/>
  <c r="E101" i="4"/>
  <c r="F101" i="4"/>
  <c r="G101" i="4"/>
  <c r="D102" i="4"/>
  <c r="E102" i="4"/>
  <c r="F102" i="4"/>
  <c r="G102" i="4"/>
  <c r="D103" i="4"/>
  <c r="E103" i="4"/>
  <c r="F103" i="4"/>
  <c r="G103" i="4"/>
  <c r="D104" i="4"/>
  <c r="E104" i="4"/>
  <c r="F104" i="4"/>
  <c r="G104" i="4"/>
  <c r="D105" i="4"/>
  <c r="E105" i="4"/>
  <c r="F105" i="4"/>
  <c r="G105" i="4"/>
  <c r="D106" i="4"/>
  <c r="E106" i="4"/>
  <c r="F106" i="4"/>
  <c r="G106" i="4"/>
  <c r="D107" i="4"/>
  <c r="E107" i="4"/>
  <c r="F107" i="4"/>
  <c r="G107" i="4"/>
  <c r="D108" i="4"/>
  <c r="E108" i="4"/>
  <c r="F108" i="4"/>
  <c r="G108" i="4"/>
  <c r="D109" i="4"/>
  <c r="E109" i="4"/>
  <c r="F109" i="4"/>
  <c r="G109" i="4"/>
  <c r="D110" i="4"/>
  <c r="E110" i="4"/>
  <c r="F110" i="4"/>
  <c r="G110" i="4"/>
  <c r="D111" i="4"/>
  <c r="E111" i="4"/>
  <c r="F111" i="4"/>
  <c r="G111" i="4"/>
  <c r="D112" i="4"/>
  <c r="E112" i="4"/>
  <c r="F112" i="4"/>
  <c r="G112" i="4"/>
  <c r="D113" i="4"/>
  <c r="E113" i="4"/>
  <c r="F113" i="4"/>
  <c r="G113" i="4"/>
  <c r="D114" i="4"/>
  <c r="E114" i="4"/>
  <c r="F114" i="4"/>
  <c r="G114" i="4"/>
  <c r="D115" i="4"/>
  <c r="E115" i="4"/>
  <c r="F115" i="4"/>
  <c r="G115" i="4"/>
  <c r="D116" i="4"/>
  <c r="E116" i="4"/>
  <c r="F116" i="4"/>
  <c r="G116" i="4"/>
  <c r="D117" i="4"/>
  <c r="E117" i="4"/>
  <c r="F117" i="4"/>
  <c r="G117" i="4"/>
  <c r="D118" i="4"/>
  <c r="E118" i="4"/>
  <c r="F118" i="4"/>
  <c r="G118" i="4"/>
  <c r="D119" i="4"/>
  <c r="E119" i="4"/>
  <c r="F119" i="4"/>
  <c r="G119" i="4"/>
  <c r="D120" i="4"/>
  <c r="E120" i="4"/>
  <c r="F120" i="4"/>
  <c r="G120" i="4"/>
  <c r="D121" i="4"/>
  <c r="E121" i="4"/>
  <c r="F121" i="4"/>
  <c r="G121" i="4"/>
  <c r="D122" i="4"/>
  <c r="E122" i="4"/>
  <c r="F122" i="4"/>
  <c r="G122" i="4"/>
  <c r="D123" i="4"/>
  <c r="E123" i="4"/>
  <c r="F123" i="4"/>
  <c r="G123" i="4"/>
  <c r="D124" i="4"/>
  <c r="E124" i="4"/>
  <c r="F124" i="4"/>
  <c r="G124" i="4"/>
  <c r="D125" i="4"/>
  <c r="E125" i="4"/>
  <c r="F125" i="4"/>
  <c r="G125" i="4"/>
  <c r="D126" i="4"/>
  <c r="E126" i="4"/>
  <c r="F126" i="4"/>
  <c r="G126" i="4"/>
  <c r="D127" i="4"/>
  <c r="E127" i="4"/>
  <c r="F127" i="4"/>
  <c r="G127" i="4"/>
  <c r="D128" i="4"/>
  <c r="E128" i="4"/>
  <c r="F128" i="4"/>
  <c r="G128" i="4"/>
  <c r="D129" i="4"/>
  <c r="E129" i="4"/>
  <c r="F129" i="4"/>
  <c r="G129" i="4"/>
  <c r="D130" i="4"/>
  <c r="E130" i="4"/>
  <c r="F130" i="4"/>
  <c r="G130" i="4"/>
  <c r="D131" i="4"/>
  <c r="E131" i="4"/>
  <c r="F131" i="4"/>
  <c r="G131" i="4"/>
  <c r="D132" i="4"/>
  <c r="E132" i="4"/>
  <c r="F132" i="4"/>
  <c r="G132" i="4"/>
  <c r="D133" i="4"/>
  <c r="E133" i="4"/>
  <c r="F133" i="4"/>
  <c r="G133" i="4"/>
  <c r="D134" i="4"/>
  <c r="E134" i="4"/>
  <c r="F134" i="4"/>
  <c r="G134" i="4"/>
  <c r="D135" i="4"/>
  <c r="E135" i="4"/>
  <c r="F135" i="4"/>
  <c r="G135" i="4"/>
  <c r="D136" i="4"/>
  <c r="E136" i="4"/>
  <c r="F136" i="4"/>
  <c r="G136" i="4"/>
  <c r="D137" i="4"/>
  <c r="E137" i="4"/>
  <c r="F137" i="4"/>
  <c r="G137" i="4"/>
  <c r="D138" i="4"/>
  <c r="E138" i="4"/>
  <c r="F138" i="4"/>
  <c r="G138" i="4"/>
  <c r="D139" i="4"/>
  <c r="E139" i="4"/>
  <c r="F139" i="4"/>
  <c r="G139" i="4"/>
  <c r="D140" i="4"/>
  <c r="E140" i="4"/>
  <c r="F140" i="4"/>
  <c r="G140" i="4"/>
  <c r="D141" i="4"/>
  <c r="E141" i="4"/>
  <c r="F141" i="4"/>
  <c r="G141" i="4"/>
  <c r="D142" i="4"/>
  <c r="E142" i="4"/>
  <c r="F142" i="4"/>
  <c r="G142" i="4"/>
  <c r="D143" i="4"/>
  <c r="E143" i="4"/>
  <c r="F143" i="4"/>
  <c r="G143" i="4"/>
  <c r="D144" i="4"/>
  <c r="E144" i="4"/>
  <c r="F144" i="4"/>
  <c r="G144" i="4"/>
  <c r="D145" i="4"/>
  <c r="E145" i="4"/>
  <c r="F145" i="4"/>
  <c r="G145" i="4"/>
  <c r="D146" i="4"/>
  <c r="E146" i="4"/>
  <c r="F146" i="4"/>
  <c r="G146" i="4"/>
  <c r="D147" i="4"/>
  <c r="E147" i="4"/>
  <c r="F147" i="4"/>
  <c r="G147" i="4"/>
  <c r="D148" i="4"/>
  <c r="E148" i="4"/>
  <c r="F148" i="4"/>
  <c r="G148" i="4"/>
  <c r="D149" i="4"/>
  <c r="E149" i="4"/>
  <c r="F149" i="4"/>
  <c r="G149" i="4"/>
  <c r="D150" i="4"/>
  <c r="E150" i="4"/>
  <c r="F150" i="4"/>
  <c r="G150" i="4"/>
  <c r="D151" i="4"/>
  <c r="E151" i="4"/>
  <c r="F151" i="4"/>
  <c r="G151" i="4"/>
  <c r="D152" i="4"/>
  <c r="E152" i="4"/>
  <c r="F152" i="4"/>
  <c r="G152" i="4"/>
  <c r="D153" i="4"/>
  <c r="E153" i="4"/>
  <c r="F153" i="4"/>
  <c r="G153" i="4"/>
  <c r="D154" i="4"/>
  <c r="E154" i="4"/>
  <c r="F154" i="4"/>
  <c r="G154" i="4"/>
  <c r="D155" i="4"/>
  <c r="E155" i="4"/>
  <c r="F155" i="4"/>
  <c r="G155" i="4"/>
  <c r="D156" i="4"/>
  <c r="E156" i="4"/>
  <c r="F156" i="4"/>
  <c r="G156" i="4"/>
  <c r="D157" i="4"/>
  <c r="E157" i="4"/>
  <c r="F157" i="4"/>
  <c r="G157" i="4"/>
  <c r="D158" i="4"/>
  <c r="E158" i="4"/>
  <c r="F158" i="4"/>
  <c r="G158" i="4"/>
  <c r="D159" i="4"/>
  <c r="E159" i="4"/>
  <c r="F159" i="4"/>
  <c r="G159" i="4"/>
  <c r="D160" i="4"/>
  <c r="E160" i="4"/>
  <c r="F160" i="4"/>
  <c r="G160" i="4"/>
  <c r="D161" i="4"/>
  <c r="E161" i="4"/>
  <c r="F161" i="4"/>
  <c r="G161" i="4"/>
  <c r="D162" i="4"/>
  <c r="E162" i="4"/>
  <c r="F162" i="4"/>
  <c r="G162" i="4"/>
  <c r="D163" i="4"/>
  <c r="E163" i="4"/>
  <c r="F163" i="4"/>
  <c r="G163" i="4"/>
  <c r="D164" i="4"/>
  <c r="E164" i="4"/>
  <c r="F164" i="4"/>
  <c r="G164" i="4"/>
  <c r="D165" i="4"/>
  <c r="E165" i="4"/>
  <c r="F165" i="4"/>
  <c r="G165" i="4"/>
  <c r="D166" i="4"/>
  <c r="E166" i="4"/>
  <c r="F166" i="4"/>
  <c r="G166" i="4"/>
  <c r="D167" i="4"/>
  <c r="E167" i="4"/>
  <c r="F167" i="4"/>
  <c r="G167" i="4"/>
  <c r="D168" i="4"/>
  <c r="E168" i="4"/>
  <c r="F168" i="4"/>
  <c r="G168" i="4"/>
  <c r="D169" i="4"/>
  <c r="E169" i="4"/>
  <c r="F169" i="4"/>
  <c r="G169" i="4"/>
  <c r="D170" i="4"/>
  <c r="E170" i="4"/>
  <c r="F170" i="4"/>
  <c r="G170" i="4"/>
  <c r="D171" i="4"/>
  <c r="E171" i="4"/>
  <c r="F171" i="4"/>
  <c r="G171" i="4"/>
  <c r="D172" i="4"/>
  <c r="E172" i="4"/>
  <c r="F172" i="4"/>
  <c r="G172" i="4"/>
  <c r="D173" i="4"/>
  <c r="E173" i="4"/>
  <c r="F173" i="4"/>
  <c r="G173" i="4"/>
  <c r="D174" i="4"/>
  <c r="E174" i="4"/>
  <c r="F174" i="4"/>
  <c r="G174" i="4"/>
  <c r="D175" i="4"/>
  <c r="E175" i="4"/>
  <c r="F175" i="4"/>
  <c r="G175" i="4"/>
  <c r="D176" i="4"/>
  <c r="E176" i="4"/>
  <c r="F176" i="4"/>
  <c r="G176" i="4"/>
  <c r="D177" i="4"/>
  <c r="E177" i="4"/>
  <c r="F177" i="4"/>
  <c r="G177" i="4"/>
  <c r="D178" i="4"/>
  <c r="E178" i="4"/>
  <c r="F178" i="4"/>
  <c r="G178" i="4"/>
  <c r="D179" i="4"/>
  <c r="E179" i="4"/>
  <c r="F179" i="4"/>
  <c r="G179" i="4"/>
  <c r="D180" i="4"/>
  <c r="E180" i="4"/>
  <c r="F180" i="4"/>
  <c r="G180" i="4"/>
  <c r="D181" i="4"/>
  <c r="E181" i="4"/>
  <c r="F181" i="4"/>
  <c r="G181" i="4"/>
  <c r="D182" i="4"/>
  <c r="E182" i="4"/>
  <c r="F182" i="4"/>
  <c r="G182" i="4"/>
  <c r="D183" i="4"/>
  <c r="E183" i="4"/>
  <c r="F183" i="4"/>
  <c r="G183" i="4"/>
  <c r="D184" i="4"/>
  <c r="E184" i="4"/>
  <c r="F184" i="4"/>
  <c r="G184" i="4"/>
  <c r="D185" i="4"/>
  <c r="E185" i="4"/>
  <c r="F185" i="4"/>
  <c r="G185" i="4"/>
  <c r="D186" i="4"/>
  <c r="E186" i="4"/>
  <c r="F186" i="4"/>
  <c r="G186" i="4"/>
  <c r="D187" i="4"/>
  <c r="E187" i="4"/>
  <c r="F187" i="4"/>
  <c r="G187" i="4"/>
  <c r="D188" i="4"/>
  <c r="E188" i="4"/>
  <c r="F188" i="4"/>
  <c r="G188" i="4"/>
  <c r="D189" i="4"/>
  <c r="E189" i="4"/>
  <c r="F189" i="4"/>
  <c r="G189" i="4"/>
  <c r="D190" i="4"/>
  <c r="E190" i="4"/>
  <c r="F190" i="4"/>
  <c r="G190" i="4"/>
  <c r="D191" i="4"/>
  <c r="E191" i="4"/>
  <c r="F191" i="4"/>
  <c r="G191" i="4"/>
  <c r="D192" i="4"/>
  <c r="E192" i="4"/>
  <c r="F192" i="4"/>
  <c r="G192" i="4"/>
  <c r="D193" i="4"/>
  <c r="E193" i="4"/>
  <c r="F193" i="4"/>
  <c r="G193" i="4"/>
  <c r="D194" i="4"/>
  <c r="E194" i="4"/>
  <c r="F194" i="4"/>
  <c r="G194" i="4"/>
  <c r="D195" i="4"/>
  <c r="E195" i="4"/>
  <c r="F195" i="4"/>
  <c r="G195" i="4"/>
  <c r="D196" i="4"/>
  <c r="E196" i="4"/>
  <c r="F196" i="4"/>
  <c r="G196" i="4"/>
  <c r="D197" i="4"/>
  <c r="E197" i="4"/>
  <c r="F197" i="4"/>
  <c r="G197" i="4"/>
  <c r="D198" i="4"/>
  <c r="E198" i="4"/>
  <c r="F198" i="4"/>
  <c r="G198" i="4"/>
  <c r="D199" i="4"/>
  <c r="E199" i="4"/>
  <c r="F199" i="4"/>
  <c r="G199" i="4"/>
  <c r="D200" i="4"/>
  <c r="E200" i="4"/>
  <c r="F200" i="4"/>
  <c r="G200" i="4"/>
  <c r="D201" i="4"/>
  <c r="E201" i="4"/>
  <c r="F201" i="4"/>
  <c r="G201" i="4"/>
  <c r="D202" i="4"/>
  <c r="E202" i="4"/>
  <c r="F202" i="4"/>
  <c r="G202" i="4"/>
  <c r="D203" i="4"/>
  <c r="E203" i="4"/>
  <c r="F203" i="4"/>
  <c r="G203" i="4"/>
  <c r="D204" i="4"/>
  <c r="E204" i="4"/>
  <c r="F204" i="4"/>
  <c r="G204" i="4"/>
  <c r="D205" i="4"/>
  <c r="E205" i="4"/>
  <c r="F205" i="4"/>
  <c r="G205" i="4"/>
  <c r="D206" i="4"/>
  <c r="E206" i="4"/>
  <c r="F206" i="4"/>
  <c r="G206" i="4"/>
  <c r="D207" i="4"/>
  <c r="E207" i="4"/>
  <c r="F207" i="4"/>
  <c r="G207" i="4"/>
  <c r="D208" i="4"/>
  <c r="E208" i="4"/>
  <c r="F208" i="4"/>
  <c r="G208" i="4"/>
  <c r="D209" i="4"/>
  <c r="E209" i="4"/>
  <c r="F209" i="4"/>
  <c r="G209" i="4"/>
  <c r="D210" i="4"/>
  <c r="E210" i="4"/>
  <c r="F210" i="4"/>
  <c r="G210" i="4"/>
  <c r="D211" i="4"/>
  <c r="E211" i="4"/>
  <c r="F211" i="4"/>
  <c r="G211" i="4"/>
  <c r="D212" i="4"/>
  <c r="E212" i="4"/>
  <c r="F212" i="4"/>
  <c r="G212" i="4"/>
  <c r="D213" i="4"/>
  <c r="E213" i="4"/>
  <c r="F213" i="4"/>
  <c r="G213" i="4"/>
  <c r="D214" i="4"/>
  <c r="E214" i="4"/>
  <c r="F214" i="4"/>
  <c r="G214" i="4"/>
  <c r="D215" i="4"/>
  <c r="E215" i="4"/>
  <c r="F215" i="4"/>
  <c r="G215" i="4"/>
  <c r="D216" i="4"/>
  <c r="E216" i="4"/>
  <c r="F216" i="4"/>
  <c r="G216" i="4"/>
  <c r="D217" i="4"/>
  <c r="E217" i="4"/>
  <c r="F217" i="4"/>
  <c r="G217" i="4"/>
  <c r="D218" i="4"/>
  <c r="E218" i="4"/>
  <c r="F218" i="4"/>
  <c r="G218" i="4"/>
  <c r="D219" i="4"/>
  <c r="E219" i="4"/>
  <c r="F219" i="4"/>
  <c r="G219" i="4"/>
  <c r="D220" i="4"/>
  <c r="E220" i="4"/>
  <c r="F220" i="4"/>
  <c r="G220" i="4"/>
  <c r="D221" i="4"/>
  <c r="E221" i="4"/>
  <c r="F221" i="4"/>
  <c r="G221" i="4"/>
  <c r="D222" i="4"/>
  <c r="E222" i="4"/>
  <c r="F222" i="4"/>
  <c r="G222" i="4"/>
  <c r="D223" i="4"/>
  <c r="E223" i="4"/>
  <c r="F223" i="4"/>
  <c r="G223" i="4"/>
  <c r="D224" i="4"/>
  <c r="E224" i="4"/>
  <c r="F224" i="4"/>
  <c r="G224" i="4"/>
  <c r="D225" i="4"/>
  <c r="E225" i="4"/>
  <c r="F225" i="4"/>
  <c r="G225" i="4"/>
  <c r="D226" i="4"/>
  <c r="E226" i="4"/>
  <c r="F226" i="4"/>
  <c r="G226" i="4"/>
  <c r="D227" i="4"/>
  <c r="E227" i="4"/>
  <c r="F227" i="4"/>
  <c r="G227" i="4"/>
  <c r="D228" i="4"/>
  <c r="E228" i="4"/>
  <c r="F228" i="4"/>
  <c r="G228" i="4"/>
  <c r="D229" i="4"/>
  <c r="E229" i="4"/>
  <c r="F229" i="4"/>
  <c r="G229" i="4"/>
  <c r="D230" i="4"/>
  <c r="E230" i="4"/>
  <c r="F230" i="4"/>
  <c r="G230" i="4"/>
  <c r="D231" i="4"/>
  <c r="E231" i="4"/>
  <c r="F231" i="4"/>
  <c r="G231" i="4"/>
  <c r="D232" i="4"/>
  <c r="E232" i="4"/>
  <c r="F232" i="4"/>
  <c r="G232" i="4"/>
  <c r="D233" i="4"/>
  <c r="E233" i="4"/>
  <c r="F233" i="4"/>
  <c r="G233" i="4"/>
  <c r="D234" i="4"/>
  <c r="E234" i="4"/>
  <c r="F234" i="4"/>
  <c r="G234" i="4"/>
  <c r="D235" i="4"/>
  <c r="E235" i="4"/>
  <c r="F235" i="4"/>
  <c r="G235" i="4"/>
  <c r="D236" i="4"/>
  <c r="E236" i="4"/>
  <c r="F236" i="4"/>
  <c r="G236" i="4"/>
  <c r="D237" i="4"/>
  <c r="E237" i="4"/>
  <c r="F237" i="4"/>
  <c r="G237" i="4"/>
  <c r="D238" i="4"/>
  <c r="E238" i="4"/>
  <c r="F238" i="4"/>
  <c r="G238" i="4"/>
  <c r="D239" i="4"/>
  <c r="E239" i="4"/>
  <c r="F239" i="4"/>
  <c r="G239" i="4"/>
  <c r="D240" i="4"/>
  <c r="E240" i="4"/>
  <c r="F240" i="4"/>
  <c r="G240" i="4"/>
  <c r="D241" i="4"/>
  <c r="E241" i="4"/>
  <c r="F241" i="4"/>
  <c r="G241" i="4"/>
  <c r="D242" i="4"/>
  <c r="E242" i="4"/>
  <c r="F242" i="4"/>
  <c r="G242" i="4"/>
  <c r="D243" i="4"/>
  <c r="E243" i="4"/>
  <c r="F243" i="4"/>
  <c r="G243" i="4"/>
  <c r="D244" i="4"/>
  <c r="E244" i="4"/>
  <c r="F244" i="4"/>
  <c r="G244" i="4"/>
  <c r="D245" i="4"/>
  <c r="E245" i="4"/>
  <c r="F245" i="4"/>
  <c r="G245" i="4"/>
  <c r="D246" i="4"/>
  <c r="E246" i="4"/>
  <c r="F246" i="4"/>
  <c r="G246" i="4"/>
  <c r="D247" i="4"/>
  <c r="E247" i="4"/>
  <c r="F247" i="4"/>
  <c r="G247" i="4"/>
  <c r="D248" i="4"/>
  <c r="E248" i="4"/>
  <c r="F248" i="4"/>
  <c r="G248" i="4"/>
  <c r="D249" i="4"/>
  <c r="E249" i="4"/>
  <c r="F249" i="4"/>
  <c r="G249" i="4"/>
  <c r="D250" i="4"/>
  <c r="E250" i="4"/>
  <c r="F250" i="4"/>
  <c r="G250" i="4"/>
  <c r="D251" i="4"/>
  <c r="E251" i="4"/>
  <c r="F251" i="4"/>
  <c r="G251" i="4"/>
  <c r="D252" i="4"/>
  <c r="E252" i="4"/>
  <c r="F252" i="4"/>
  <c r="G252" i="4"/>
  <c r="D253" i="4"/>
  <c r="E253" i="4"/>
  <c r="F253" i="4"/>
  <c r="G253" i="4"/>
  <c r="D254" i="4"/>
  <c r="E254" i="4"/>
  <c r="F254" i="4"/>
  <c r="G254" i="4"/>
  <c r="D255" i="4"/>
  <c r="E255" i="4"/>
  <c r="F255" i="4"/>
  <c r="G255" i="4"/>
  <c r="D256" i="4"/>
  <c r="E256" i="4"/>
  <c r="F256" i="4"/>
  <c r="G256" i="4"/>
  <c r="D257" i="4"/>
  <c r="E257" i="4"/>
  <c r="F257" i="4"/>
  <c r="G257" i="4"/>
  <c r="D258" i="4"/>
  <c r="E258" i="4"/>
  <c r="F258" i="4"/>
  <c r="G258" i="4"/>
  <c r="D259" i="4"/>
  <c r="E259" i="4"/>
  <c r="F259" i="4"/>
  <c r="G259" i="4"/>
  <c r="D260" i="4"/>
  <c r="E260" i="4"/>
  <c r="F260" i="4"/>
  <c r="G260" i="4"/>
  <c r="D261" i="4"/>
  <c r="E261" i="4"/>
  <c r="F261" i="4"/>
  <c r="G261" i="4"/>
  <c r="D262" i="4"/>
  <c r="E262" i="4"/>
  <c r="F262" i="4"/>
  <c r="G262" i="4"/>
  <c r="D263" i="4"/>
  <c r="E263" i="4"/>
  <c r="F263" i="4"/>
  <c r="G263" i="4"/>
  <c r="D264" i="4"/>
  <c r="E264" i="4"/>
  <c r="F264" i="4"/>
  <c r="G264" i="4"/>
  <c r="D265" i="4"/>
  <c r="E265" i="4"/>
  <c r="F265" i="4"/>
  <c r="G265" i="4"/>
  <c r="D266" i="4"/>
  <c r="E266" i="4"/>
  <c r="F266" i="4"/>
  <c r="G266" i="4"/>
  <c r="D267" i="4"/>
  <c r="E267" i="4"/>
  <c r="F267" i="4"/>
  <c r="G267" i="4"/>
  <c r="D268" i="4"/>
  <c r="E268" i="4"/>
  <c r="F268" i="4"/>
  <c r="G268" i="4"/>
  <c r="D269" i="4"/>
  <c r="E269" i="4"/>
  <c r="F269" i="4"/>
  <c r="G269" i="4"/>
  <c r="D270" i="4"/>
  <c r="E270" i="4"/>
  <c r="F270" i="4"/>
  <c r="G270" i="4"/>
  <c r="D271" i="4"/>
  <c r="E271" i="4"/>
  <c r="F271" i="4"/>
  <c r="G271" i="4"/>
  <c r="D272" i="4"/>
  <c r="E272" i="4"/>
  <c r="F272" i="4"/>
  <c r="G272" i="4"/>
  <c r="D273" i="4"/>
  <c r="E273" i="4"/>
  <c r="F273" i="4"/>
  <c r="G273" i="4"/>
  <c r="D274" i="4"/>
  <c r="E274" i="4"/>
  <c r="F274" i="4"/>
  <c r="G274" i="4"/>
  <c r="D275" i="4"/>
  <c r="E275" i="4"/>
  <c r="F275" i="4"/>
  <c r="G275" i="4"/>
  <c r="D276" i="4"/>
  <c r="E276" i="4"/>
  <c r="F276" i="4"/>
  <c r="G276" i="4"/>
  <c r="D277" i="4"/>
  <c r="E277" i="4"/>
  <c r="F277" i="4"/>
  <c r="G277" i="4"/>
  <c r="D278" i="4"/>
  <c r="E278" i="4"/>
  <c r="F278" i="4"/>
  <c r="G278" i="4"/>
  <c r="D279" i="4"/>
  <c r="E279" i="4"/>
  <c r="F279" i="4"/>
  <c r="G279" i="4"/>
  <c r="D280" i="4"/>
  <c r="E280" i="4"/>
  <c r="F280" i="4"/>
  <c r="G280" i="4"/>
  <c r="D281" i="4"/>
  <c r="E281" i="4"/>
  <c r="F281" i="4"/>
  <c r="G281" i="4"/>
  <c r="D282" i="4"/>
  <c r="E282" i="4"/>
  <c r="F282" i="4"/>
  <c r="G282" i="4"/>
  <c r="D283" i="4"/>
  <c r="E283" i="4"/>
  <c r="F283" i="4"/>
  <c r="G283" i="4"/>
  <c r="D284" i="4"/>
  <c r="E284" i="4"/>
  <c r="F284" i="4"/>
  <c r="G284" i="4"/>
  <c r="D285" i="4"/>
  <c r="E285" i="4"/>
  <c r="F285" i="4"/>
  <c r="G285" i="4"/>
  <c r="D286" i="4"/>
  <c r="E286" i="4"/>
  <c r="F286" i="4"/>
  <c r="G286" i="4"/>
  <c r="D287" i="4"/>
  <c r="E287" i="4"/>
  <c r="F287" i="4"/>
  <c r="G287" i="4"/>
  <c r="D288" i="4"/>
  <c r="E288" i="4"/>
  <c r="F288" i="4"/>
  <c r="G288" i="4"/>
  <c r="D289" i="4"/>
  <c r="E289" i="4"/>
  <c r="F289" i="4"/>
  <c r="G289" i="4"/>
  <c r="D290" i="4"/>
  <c r="E290" i="4"/>
  <c r="F290" i="4"/>
  <c r="G290" i="4"/>
  <c r="D291" i="4"/>
  <c r="E291" i="4"/>
  <c r="F291" i="4"/>
  <c r="G291" i="4"/>
  <c r="D292" i="4"/>
  <c r="E292" i="4"/>
  <c r="F292" i="4"/>
  <c r="G292" i="4"/>
  <c r="D293" i="4"/>
  <c r="E293" i="4"/>
  <c r="F293" i="4"/>
  <c r="G293" i="4"/>
  <c r="D294" i="4"/>
  <c r="E294" i="4"/>
  <c r="F294" i="4"/>
  <c r="G294" i="4"/>
  <c r="D295" i="4"/>
  <c r="E295" i="4"/>
  <c r="F295" i="4"/>
  <c r="G295" i="4"/>
  <c r="D296" i="4"/>
  <c r="E296" i="4"/>
  <c r="F296" i="4"/>
  <c r="G296" i="4"/>
  <c r="D297" i="4"/>
  <c r="E297" i="4"/>
  <c r="F297" i="4"/>
  <c r="G297" i="4"/>
  <c r="D298" i="4"/>
  <c r="E298" i="4"/>
  <c r="F298" i="4"/>
  <c r="G298" i="4"/>
  <c r="D299" i="4"/>
  <c r="E299" i="4"/>
  <c r="F299" i="4"/>
  <c r="G299" i="4"/>
  <c r="D300" i="4"/>
  <c r="E300" i="4"/>
  <c r="F300" i="4"/>
  <c r="G300" i="4"/>
  <c r="D301" i="4"/>
  <c r="E301" i="4"/>
  <c r="F301" i="4"/>
  <c r="G301" i="4"/>
  <c r="D302" i="4"/>
  <c r="E302" i="4"/>
  <c r="F302" i="4"/>
  <c r="G302" i="4"/>
  <c r="D303" i="4"/>
  <c r="E303" i="4"/>
  <c r="F303" i="4"/>
  <c r="G303" i="4"/>
  <c r="D304" i="4"/>
  <c r="E304" i="4"/>
  <c r="F304" i="4"/>
  <c r="G304" i="4"/>
  <c r="D305" i="4"/>
  <c r="E305" i="4"/>
  <c r="F305" i="4"/>
  <c r="G305" i="4"/>
  <c r="D306" i="4"/>
  <c r="E306" i="4"/>
  <c r="F306" i="4"/>
  <c r="G306" i="4"/>
  <c r="D307" i="4"/>
  <c r="E307" i="4"/>
  <c r="F307" i="4"/>
  <c r="G307" i="4"/>
  <c r="D308" i="4"/>
  <c r="E308" i="4"/>
  <c r="F308" i="4"/>
  <c r="G308" i="4"/>
  <c r="D309" i="4"/>
  <c r="E309" i="4"/>
  <c r="F309" i="4"/>
  <c r="G309" i="4"/>
  <c r="D310" i="4"/>
  <c r="E310" i="4"/>
  <c r="F310" i="4"/>
  <c r="G310" i="4"/>
  <c r="D311" i="4"/>
  <c r="E311" i="4"/>
  <c r="F311" i="4"/>
  <c r="G311" i="4"/>
  <c r="D312" i="4"/>
  <c r="E312" i="4"/>
  <c r="F312" i="4"/>
  <c r="G312" i="4"/>
  <c r="D313" i="4"/>
  <c r="E313" i="4"/>
  <c r="F313" i="4"/>
  <c r="G313" i="4"/>
  <c r="D314" i="4"/>
  <c r="E314" i="4"/>
  <c r="F314" i="4"/>
  <c r="G314" i="4"/>
  <c r="D315" i="4"/>
  <c r="E315" i="4"/>
  <c r="F315" i="4"/>
  <c r="G315" i="4"/>
  <c r="D316" i="4"/>
  <c r="E316" i="4"/>
  <c r="F316" i="4"/>
  <c r="G316" i="4"/>
  <c r="D317" i="4"/>
  <c r="E317" i="4"/>
  <c r="F317" i="4"/>
  <c r="G317" i="4"/>
  <c r="D318" i="4"/>
  <c r="E318" i="4"/>
  <c r="F318" i="4"/>
  <c r="G318" i="4"/>
  <c r="D319" i="4"/>
  <c r="E319" i="4"/>
  <c r="F319" i="4"/>
  <c r="G319" i="4"/>
  <c r="D320" i="4"/>
  <c r="E320" i="4"/>
  <c r="F320" i="4"/>
  <c r="G320" i="4"/>
  <c r="D321" i="4"/>
  <c r="E321" i="4"/>
  <c r="F321" i="4"/>
  <c r="G321" i="4"/>
  <c r="D322" i="4"/>
  <c r="E322" i="4"/>
  <c r="F322" i="4"/>
  <c r="G322" i="4"/>
  <c r="D323" i="4"/>
  <c r="E323" i="4"/>
  <c r="F323" i="4"/>
  <c r="G323" i="4"/>
  <c r="D324" i="4"/>
  <c r="E324" i="4"/>
  <c r="F324" i="4"/>
  <c r="G324" i="4"/>
  <c r="D325" i="4"/>
  <c r="E325" i="4"/>
  <c r="F325" i="4"/>
  <c r="G325" i="4"/>
  <c r="D326" i="4"/>
  <c r="E326" i="4"/>
  <c r="F326" i="4"/>
  <c r="G326" i="4"/>
  <c r="D327" i="4"/>
  <c r="E327" i="4"/>
  <c r="F327" i="4"/>
  <c r="G327" i="4"/>
  <c r="D328" i="4"/>
  <c r="E328" i="4"/>
  <c r="F328" i="4"/>
  <c r="G328" i="4"/>
  <c r="D329" i="4"/>
  <c r="E329" i="4"/>
  <c r="F329" i="4"/>
  <c r="G329" i="4"/>
  <c r="D330" i="4"/>
  <c r="E330" i="4"/>
  <c r="F330" i="4"/>
  <c r="G330" i="4"/>
  <c r="D331" i="4"/>
  <c r="E331" i="4"/>
  <c r="F331" i="4"/>
  <c r="G331" i="4"/>
  <c r="D332" i="4"/>
  <c r="E332" i="4"/>
  <c r="F332" i="4"/>
  <c r="G332" i="4"/>
  <c r="D333" i="4"/>
  <c r="E333" i="4"/>
  <c r="F333" i="4"/>
  <c r="G333" i="4"/>
  <c r="D334" i="4"/>
  <c r="E334" i="4"/>
  <c r="F334" i="4"/>
  <c r="G334" i="4"/>
  <c r="D335" i="4"/>
  <c r="E335" i="4"/>
  <c r="F335" i="4"/>
  <c r="G335" i="4"/>
  <c r="D336" i="4"/>
  <c r="E336" i="4"/>
  <c r="F336" i="4"/>
  <c r="G336" i="4"/>
  <c r="D337" i="4"/>
  <c r="E337" i="4"/>
  <c r="F337" i="4"/>
  <c r="G337" i="4"/>
  <c r="D338" i="4"/>
  <c r="E338" i="4"/>
  <c r="F338" i="4"/>
  <c r="G338" i="4"/>
  <c r="D339" i="4"/>
  <c r="E339" i="4"/>
  <c r="F339" i="4"/>
  <c r="G339" i="4"/>
  <c r="D340" i="4"/>
  <c r="E340" i="4"/>
  <c r="F340" i="4"/>
  <c r="G340" i="4"/>
  <c r="D341" i="4"/>
  <c r="E341" i="4"/>
  <c r="F341" i="4"/>
  <c r="G341" i="4"/>
  <c r="D342" i="4"/>
  <c r="E342" i="4"/>
  <c r="F342" i="4"/>
  <c r="G342" i="4"/>
  <c r="D343" i="4"/>
  <c r="E343" i="4"/>
  <c r="F343" i="4"/>
  <c r="G343" i="4"/>
  <c r="D344" i="4"/>
  <c r="E344" i="4"/>
  <c r="F344" i="4"/>
  <c r="G344" i="4"/>
  <c r="D345" i="4"/>
  <c r="E345" i="4"/>
  <c r="F345" i="4"/>
  <c r="G345" i="4"/>
  <c r="D346" i="4"/>
  <c r="E346" i="4"/>
  <c r="F346" i="4"/>
  <c r="G346" i="4"/>
  <c r="D347" i="4"/>
  <c r="E347" i="4"/>
  <c r="F347" i="4"/>
  <c r="G347" i="4"/>
  <c r="D348" i="4"/>
  <c r="E348" i="4"/>
  <c r="F348" i="4"/>
  <c r="G348" i="4"/>
  <c r="D349" i="4"/>
  <c r="E349" i="4"/>
  <c r="F349" i="4"/>
  <c r="G349" i="4"/>
  <c r="D350" i="4"/>
  <c r="E350" i="4"/>
  <c r="F350" i="4"/>
  <c r="G350" i="4"/>
  <c r="D351" i="4"/>
  <c r="E351" i="4"/>
  <c r="F351" i="4"/>
  <c r="G351" i="4"/>
  <c r="D352" i="4"/>
  <c r="E352" i="4"/>
  <c r="F352" i="4"/>
  <c r="G352" i="4"/>
  <c r="D353" i="4"/>
  <c r="E353" i="4"/>
  <c r="F353" i="4"/>
  <c r="G353" i="4"/>
  <c r="D354" i="4"/>
  <c r="E354" i="4"/>
  <c r="F354" i="4"/>
  <c r="G354" i="4"/>
  <c r="D355" i="4"/>
  <c r="E355" i="4"/>
  <c r="F355" i="4"/>
  <c r="G355" i="4"/>
  <c r="D356" i="4"/>
  <c r="E356" i="4"/>
  <c r="F356" i="4"/>
  <c r="G356" i="4"/>
  <c r="D357" i="4"/>
  <c r="E357" i="4"/>
  <c r="F357" i="4"/>
  <c r="G357" i="4"/>
  <c r="D358" i="4"/>
  <c r="E358" i="4"/>
  <c r="F358" i="4"/>
  <c r="G358" i="4"/>
  <c r="D359" i="4"/>
  <c r="E359" i="4"/>
  <c r="F359" i="4"/>
  <c r="G359" i="4"/>
  <c r="D360" i="4"/>
  <c r="E360" i="4"/>
  <c r="F360" i="4"/>
  <c r="G360" i="4"/>
  <c r="B3" i="5"/>
  <c r="C3" i="5"/>
  <c r="D3" i="5"/>
  <c r="E3" i="5"/>
  <c r="F3" i="5"/>
  <c r="G3" i="5"/>
  <c r="H3" i="5"/>
  <c r="I3" i="5"/>
  <c r="J3" i="5"/>
  <c r="K3" i="5"/>
  <c r="L3" i="5"/>
  <c r="M3" i="5"/>
  <c r="N3" i="5"/>
  <c r="R3" i="5"/>
  <c r="S3" i="5"/>
  <c r="T3" i="5"/>
  <c r="U3" i="5"/>
  <c r="V3" i="5"/>
  <c r="W3" i="5"/>
  <c r="X3" i="5"/>
  <c r="Y3" i="5"/>
  <c r="Z3" i="5"/>
  <c r="AA3" i="5"/>
  <c r="AB3" i="5"/>
  <c r="AC3" i="5"/>
  <c r="B9" i="5"/>
  <c r="C9" i="5"/>
  <c r="D9" i="5"/>
  <c r="E9" i="5"/>
  <c r="F9" i="5"/>
  <c r="G9" i="5"/>
  <c r="H9" i="5"/>
  <c r="I9" i="5"/>
  <c r="J9" i="5"/>
  <c r="K9" i="5"/>
  <c r="L9" i="5"/>
  <c r="M9" i="5"/>
  <c r="N9" i="5"/>
  <c r="R9" i="5"/>
  <c r="S9" i="5"/>
  <c r="T9" i="5"/>
  <c r="U9" i="5"/>
  <c r="V9" i="5"/>
  <c r="W9" i="5"/>
  <c r="X9" i="5"/>
  <c r="Y9" i="5"/>
  <c r="Z9" i="5"/>
  <c r="AA9" i="5"/>
  <c r="AB9" i="5"/>
  <c r="AC9" i="5"/>
  <c r="B15" i="5"/>
  <c r="C15" i="5"/>
  <c r="D15" i="5"/>
  <c r="E15" i="5"/>
  <c r="F15" i="5"/>
  <c r="G15" i="5"/>
  <c r="H15" i="5"/>
  <c r="I15" i="5"/>
  <c r="J15" i="5"/>
  <c r="K15" i="5"/>
  <c r="L15" i="5"/>
  <c r="M15" i="5"/>
  <c r="N15" i="5"/>
  <c r="R15" i="5"/>
  <c r="S15" i="5"/>
  <c r="T15" i="5"/>
  <c r="U15" i="5"/>
  <c r="V15" i="5"/>
  <c r="W15" i="5"/>
  <c r="X15" i="5"/>
  <c r="Y15" i="5"/>
  <c r="Z15" i="5"/>
  <c r="AA15" i="5"/>
  <c r="AB15" i="5"/>
  <c r="AC15" i="5"/>
  <c r="B21" i="5"/>
  <c r="C21" i="5"/>
  <c r="D21" i="5"/>
  <c r="E21" i="5"/>
  <c r="F21" i="5"/>
  <c r="G21" i="5"/>
  <c r="H21" i="5"/>
  <c r="I21" i="5"/>
  <c r="J21" i="5"/>
  <c r="K21" i="5"/>
  <c r="L21" i="5"/>
  <c r="M21" i="5"/>
  <c r="N21" i="5"/>
  <c r="R21" i="5"/>
  <c r="S21" i="5"/>
  <c r="T21" i="5"/>
  <c r="U21" i="5"/>
  <c r="V21" i="5"/>
  <c r="W21" i="5"/>
  <c r="X21" i="5"/>
  <c r="Y21" i="5"/>
  <c r="Z21" i="5"/>
  <c r="AA21" i="5"/>
  <c r="AB21" i="5"/>
  <c r="AC21" i="5"/>
  <c r="B27" i="5"/>
  <c r="C27" i="5"/>
  <c r="D27" i="5"/>
  <c r="E27" i="5"/>
  <c r="F27" i="5"/>
  <c r="G27" i="5"/>
  <c r="H27" i="5"/>
  <c r="I27" i="5"/>
  <c r="J27" i="5"/>
  <c r="K27" i="5"/>
  <c r="L27" i="5"/>
  <c r="M27" i="5"/>
  <c r="N27" i="5"/>
  <c r="R27" i="5"/>
  <c r="S27" i="5"/>
  <c r="T27" i="5"/>
  <c r="U27" i="5"/>
  <c r="V27" i="5"/>
  <c r="W27" i="5"/>
  <c r="X27" i="5"/>
  <c r="Y27" i="5"/>
  <c r="Z27" i="5"/>
  <c r="AA27" i="5"/>
  <c r="AB27" i="5"/>
  <c r="AC27" i="5"/>
  <c r="B33" i="5"/>
  <c r="C33" i="5"/>
  <c r="D33" i="5"/>
  <c r="E33" i="5"/>
  <c r="F33" i="5"/>
  <c r="G33" i="5"/>
  <c r="H33" i="5"/>
  <c r="I33" i="5"/>
  <c r="J33" i="5"/>
  <c r="K33" i="5"/>
  <c r="L33" i="5"/>
  <c r="M33" i="5"/>
  <c r="N33" i="5"/>
  <c r="R33" i="5"/>
  <c r="S33" i="5"/>
  <c r="T33" i="5"/>
  <c r="U33" i="5"/>
  <c r="V33" i="5"/>
  <c r="W33" i="5"/>
  <c r="X33" i="5"/>
  <c r="Y33" i="5"/>
  <c r="Z33" i="5"/>
  <c r="AA33" i="5"/>
  <c r="AB33" i="5"/>
  <c r="AC33" i="5"/>
  <c r="B39" i="5"/>
  <c r="C39" i="5"/>
  <c r="D39" i="5"/>
  <c r="E39" i="5"/>
  <c r="F39" i="5"/>
  <c r="G39" i="5"/>
  <c r="H39" i="5"/>
  <c r="I39" i="5"/>
  <c r="J39" i="5"/>
  <c r="K39" i="5"/>
  <c r="L39" i="5"/>
  <c r="M39" i="5"/>
  <c r="N39" i="5"/>
  <c r="R39" i="5"/>
  <c r="S39" i="5"/>
  <c r="T39" i="5"/>
  <c r="U39" i="5"/>
  <c r="V39" i="5"/>
  <c r="W39" i="5"/>
  <c r="X39" i="5"/>
  <c r="Y39" i="5"/>
  <c r="Z39" i="5"/>
  <c r="AA39" i="5"/>
  <c r="AB39" i="5"/>
  <c r="AC39" i="5"/>
  <c r="B45" i="5"/>
  <c r="C45" i="5"/>
  <c r="D45" i="5"/>
  <c r="E45" i="5"/>
  <c r="F45" i="5"/>
  <c r="G45" i="5"/>
  <c r="H45" i="5"/>
  <c r="I45" i="5"/>
  <c r="J45" i="5"/>
  <c r="K45" i="5"/>
  <c r="L45" i="5"/>
  <c r="M45" i="5"/>
  <c r="N45" i="5"/>
  <c r="R45" i="5"/>
  <c r="S45" i="5"/>
  <c r="T45" i="5"/>
  <c r="U45" i="5"/>
  <c r="V45" i="5"/>
  <c r="W45" i="5"/>
  <c r="X45" i="5"/>
  <c r="Y45" i="5"/>
  <c r="Z45" i="5"/>
  <c r="AA45" i="5"/>
  <c r="AB45" i="5"/>
  <c r="AC45" i="5"/>
  <c r="B51" i="5"/>
  <c r="C51" i="5"/>
  <c r="D51" i="5"/>
  <c r="E51" i="5"/>
  <c r="F51" i="5"/>
  <c r="G51" i="5"/>
  <c r="H51" i="5"/>
  <c r="I51" i="5"/>
  <c r="J51" i="5"/>
  <c r="K51" i="5"/>
  <c r="L51" i="5"/>
  <c r="M51" i="5"/>
  <c r="N51" i="5"/>
  <c r="R51" i="5"/>
  <c r="S51" i="5"/>
  <c r="T51" i="5"/>
  <c r="U51" i="5"/>
  <c r="V51" i="5"/>
  <c r="W51" i="5"/>
  <c r="X51" i="5"/>
  <c r="Y51" i="5"/>
  <c r="Z51" i="5"/>
  <c r="AA51" i="5"/>
  <c r="AB51" i="5"/>
  <c r="AC51" i="5"/>
  <c r="B57" i="5"/>
  <c r="C57" i="5"/>
  <c r="D57" i="5"/>
  <c r="E57" i="5"/>
  <c r="F57" i="5"/>
  <c r="G57" i="5"/>
  <c r="H57" i="5"/>
  <c r="I57" i="5"/>
  <c r="J57" i="5"/>
  <c r="K57" i="5"/>
  <c r="L57" i="5"/>
  <c r="M57" i="5"/>
  <c r="N57" i="5"/>
  <c r="R57" i="5"/>
  <c r="S57" i="5"/>
  <c r="T57" i="5"/>
  <c r="U57" i="5"/>
  <c r="V57" i="5"/>
  <c r="W57" i="5"/>
  <c r="X57" i="5"/>
  <c r="Y57" i="5"/>
  <c r="Z57" i="5"/>
  <c r="AA57" i="5"/>
  <c r="AB57" i="5"/>
  <c r="AC57" i="5"/>
  <c r="B63" i="5"/>
  <c r="C63" i="5"/>
  <c r="D63" i="5"/>
  <c r="E63" i="5"/>
  <c r="F63" i="5"/>
  <c r="G63" i="5"/>
  <c r="H63" i="5"/>
  <c r="I63" i="5"/>
  <c r="J63" i="5"/>
  <c r="K63" i="5"/>
  <c r="L63" i="5"/>
  <c r="M63" i="5"/>
  <c r="N63" i="5"/>
  <c r="R63" i="5"/>
  <c r="S63" i="5"/>
  <c r="T63" i="5"/>
  <c r="U63" i="5"/>
  <c r="V63" i="5"/>
  <c r="W63" i="5"/>
  <c r="X63" i="5"/>
  <c r="Y63" i="5"/>
  <c r="Z63" i="5"/>
  <c r="AA63" i="5"/>
  <c r="AB63" i="5"/>
  <c r="AC63" i="5"/>
  <c r="B69" i="5"/>
  <c r="C69" i="5"/>
  <c r="D69" i="5"/>
  <c r="E69" i="5"/>
  <c r="F69" i="5"/>
  <c r="G69" i="5"/>
  <c r="H69" i="5"/>
  <c r="I69" i="5"/>
  <c r="J69" i="5"/>
  <c r="K69" i="5"/>
  <c r="L69" i="5"/>
  <c r="M69" i="5"/>
  <c r="N69" i="5"/>
  <c r="R69" i="5"/>
  <c r="S69" i="5"/>
  <c r="T69" i="5"/>
  <c r="U69" i="5"/>
  <c r="V69" i="5"/>
  <c r="W69" i="5"/>
  <c r="X69" i="5"/>
  <c r="Y69" i="5"/>
  <c r="Z69" i="5"/>
  <c r="AA69" i="5"/>
  <c r="AB69" i="5"/>
  <c r="AC69" i="5"/>
  <c r="B75" i="5"/>
  <c r="C75" i="5"/>
  <c r="D75" i="5"/>
  <c r="E75" i="5"/>
  <c r="F75" i="5"/>
  <c r="G75" i="5"/>
  <c r="H75" i="5"/>
  <c r="I75" i="5"/>
  <c r="J75" i="5"/>
  <c r="K75" i="5"/>
  <c r="L75" i="5"/>
  <c r="M75" i="5"/>
  <c r="N75" i="5"/>
  <c r="R75" i="5"/>
  <c r="S75" i="5"/>
  <c r="T75" i="5"/>
  <c r="U75" i="5"/>
  <c r="V75" i="5"/>
  <c r="W75" i="5"/>
  <c r="X75" i="5"/>
  <c r="Y75" i="5"/>
  <c r="Z75" i="5"/>
  <c r="AA75" i="5"/>
  <c r="AB75" i="5"/>
  <c r="AC75" i="5"/>
  <c r="B81" i="5"/>
  <c r="C81" i="5"/>
  <c r="D81" i="5"/>
  <c r="E81" i="5"/>
  <c r="F81" i="5"/>
  <c r="G81" i="5"/>
  <c r="H81" i="5"/>
  <c r="I81" i="5"/>
  <c r="J81" i="5"/>
  <c r="K81" i="5"/>
  <c r="L81" i="5"/>
  <c r="M81" i="5"/>
  <c r="N81" i="5"/>
  <c r="R81" i="5"/>
  <c r="S81" i="5"/>
  <c r="T81" i="5"/>
  <c r="U81" i="5"/>
  <c r="V81" i="5"/>
  <c r="W81" i="5"/>
  <c r="X81" i="5"/>
  <c r="Y81" i="5"/>
  <c r="Z81" i="5"/>
  <c r="AA81" i="5"/>
  <c r="AB81" i="5"/>
  <c r="AC81" i="5"/>
  <c r="B87" i="5"/>
  <c r="C87" i="5"/>
  <c r="D87" i="5"/>
  <c r="E87" i="5"/>
  <c r="F87" i="5"/>
  <c r="G87" i="5"/>
  <c r="H87" i="5"/>
  <c r="I87" i="5"/>
  <c r="J87" i="5"/>
  <c r="K87" i="5"/>
  <c r="L87" i="5"/>
  <c r="M87" i="5"/>
  <c r="N87" i="5"/>
  <c r="R87" i="5"/>
  <c r="S87" i="5"/>
  <c r="T87" i="5"/>
  <c r="U87" i="5"/>
  <c r="V87" i="5"/>
  <c r="W87" i="5"/>
  <c r="X87" i="5"/>
  <c r="Y87" i="5"/>
  <c r="Z87" i="5"/>
  <c r="AA87" i="5"/>
  <c r="AB87" i="5"/>
  <c r="AC87" i="5"/>
  <c r="B93" i="5"/>
  <c r="C93" i="5"/>
  <c r="D93" i="5"/>
  <c r="E93" i="5"/>
  <c r="F93" i="5"/>
  <c r="G93" i="5"/>
  <c r="H93" i="5"/>
  <c r="I93" i="5"/>
  <c r="J93" i="5"/>
  <c r="K93" i="5"/>
  <c r="L93" i="5"/>
  <c r="M93" i="5"/>
  <c r="N93" i="5"/>
  <c r="R93" i="5"/>
  <c r="S93" i="5"/>
  <c r="T93" i="5"/>
  <c r="U93" i="5"/>
  <c r="V93" i="5"/>
  <c r="W93" i="5"/>
  <c r="X93" i="5"/>
  <c r="Y93" i="5"/>
  <c r="Z93" i="5"/>
  <c r="AA93" i="5"/>
  <c r="AB93" i="5"/>
  <c r="AC93" i="5"/>
  <c r="B99" i="5"/>
  <c r="C99" i="5"/>
  <c r="D99" i="5"/>
  <c r="E99" i="5"/>
  <c r="F99" i="5"/>
  <c r="G99" i="5"/>
  <c r="H99" i="5"/>
  <c r="I99" i="5"/>
  <c r="J99" i="5"/>
  <c r="K99" i="5"/>
  <c r="L99" i="5"/>
  <c r="M99" i="5"/>
  <c r="N99" i="5"/>
  <c r="R99" i="5"/>
  <c r="S99" i="5"/>
  <c r="T99" i="5"/>
  <c r="U99" i="5"/>
  <c r="V99" i="5"/>
  <c r="W99" i="5"/>
  <c r="X99" i="5"/>
  <c r="Y99" i="5"/>
  <c r="Z99" i="5"/>
  <c r="AA99" i="5"/>
  <c r="AB99" i="5"/>
  <c r="AC99" i="5"/>
  <c r="B105" i="5"/>
  <c r="C105" i="5"/>
  <c r="D105" i="5"/>
  <c r="E105" i="5"/>
  <c r="F105" i="5"/>
  <c r="G105" i="5"/>
  <c r="H105" i="5"/>
  <c r="I105" i="5"/>
  <c r="J105" i="5"/>
  <c r="K105" i="5"/>
  <c r="L105" i="5"/>
  <c r="M105" i="5"/>
  <c r="N105" i="5"/>
  <c r="R105" i="5"/>
  <c r="S105" i="5"/>
  <c r="T105" i="5"/>
  <c r="U105" i="5"/>
  <c r="V105" i="5"/>
  <c r="W105" i="5"/>
  <c r="X105" i="5"/>
  <c r="Y105" i="5"/>
  <c r="Z105" i="5"/>
  <c r="AA105" i="5"/>
  <c r="AB105" i="5"/>
  <c r="AC105" i="5"/>
  <c r="B111" i="5"/>
  <c r="C111" i="5"/>
  <c r="D111" i="5"/>
  <c r="E111" i="5"/>
  <c r="F111" i="5"/>
  <c r="G111" i="5"/>
  <c r="H111" i="5"/>
  <c r="I111" i="5"/>
  <c r="J111" i="5"/>
  <c r="K111" i="5"/>
  <c r="L111" i="5"/>
  <c r="M111" i="5"/>
  <c r="N111" i="5"/>
  <c r="R111" i="5"/>
  <c r="S111" i="5"/>
  <c r="T111" i="5"/>
  <c r="U111" i="5"/>
  <c r="V111" i="5"/>
  <c r="W111" i="5"/>
  <c r="X111" i="5"/>
  <c r="Y111" i="5"/>
  <c r="Z111" i="5"/>
  <c r="AA111" i="5"/>
  <c r="AB111" i="5"/>
  <c r="AC111" i="5"/>
  <c r="B117" i="5"/>
  <c r="C117" i="5"/>
  <c r="D117" i="5"/>
  <c r="E117" i="5"/>
  <c r="F117" i="5"/>
  <c r="G117" i="5"/>
  <c r="H117" i="5"/>
  <c r="I117" i="5"/>
  <c r="J117" i="5"/>
  <c r="K117" i="5"/>
  <c r="L117" i="5"/>
  <c r="M117" i="5"/>
  <c r="N117" i="5"/>
  <c r="R117" i="5"/>
  <c r="S117" i="5"/>
  <c r="T117" i="5"/>
  <c r="U117" i="5"/>
  <c r="V117" i="5"/>
  <c r="W117" i="5"/>
  <c r="X117" i="5"/>
  <c r="Y117" i="5"/>
  <c r="Z117" i="5"/>
  <c r="AA117" i="5"/>
  <c r="AB117" i="5"/>
  <c r="AC117" i="5"/>
  <c r="B3" i="3"/>
  <c r="C3" i="3"/>
  <c r="D3" i="3"/>
  <c r="E3" i="3"/>
  <c r="F3" i="3"/>
  <c r="G3" i="3"/>
  <c r="H3" i="3"/>
  <c r="I3" i="3"/>
  <c r="J3" i="3"/>
  <c r="K3" i="3"/>
  <c r="L3" i="3"/>
  <c r="M3" i="3"/>
  <c r="N3" i="3"/>
  <c r="B18" i="3"/>
  <c r="C18" i="3"/>
  <c r="D18" i="3"/>
  <c r="E18" i="3"/>
  <c r="F18" i="3"/>
  <c r="G18" i="3"/>
  <c r="H18" i="3"/>
  <c r="I18" i="3"/>
  <c r="J18" i="3"/>
  <c r="K18" i="3"/>
  <c r="L18" i="3"/>
  <c r="M18" i="3"/>
  <c r="N18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B243" i="3"/>
  <c r="C243" i="3"/>
  <c r="D243" i="3"/>
  <c r="E243" i="3"/>
  <c r="F243" i="3"/>
  <c r="G243" i="3"/>
  <c r="H243" i="3"/>
  <c r="I243" i="3"/>
  <c r="J243" i="3"/>
  <c r="K243" i="3"/>
  <c r="L243" i="3"/>
  <c r="M243" i="3"/>
  <c r="N243" i="3"/>
  <c r="B258" i="3"/>
  <c r="C258" i="3"/>
  <c r="D258" i="3"/>
  <c r="E258" i="3"/>
  <c r="F258" i="3"/>
  <c r="G258" i="3"/>
  <c r="H258" i="3"/>
  <c r="I258" i="3"/>
  <c r="J258" i="3"/>
  <c r="K258" i="3"/>
  <c r="L258" i="3"/>
  <c r="M258" i="3"/>
  <c r="N258" i="3"/>
  <c r="B273" i="3"/>
  <c r="C273" i="3"/>
  <c r="D273" i="3"/>
  <c r="E273" i="3"/>
  <c r="F273" i="3"/>
  <c r="G273" i="3"/>
  <c r="H273" i="3"/>
  <c r="I273" i="3"/>
  <c r="J273" i="3"/>
  <c r="K273" i="3"/>
  <c r="L273" i="3"/>
  <c r="M273" i="3"/>
  <c r="N273" i="3"/>
  <c r="B288" i="3"/>
  <c r="C288" i="3"/>
  <c r="D288" i="3"/>
  <c r="E288" i="3"/>
  <c r="F288" i="3"/>
  <c r="G288" i="3"/>
  <c r="H288" i="3"/>
  <c r="I288" i="3"/>
  <c r="J288" i="3"/>
  <c r="K288" i="3"/>
  <c r="L288" i="3"/>
  <c r="M288" i="3"/>
  <c r="N288" i="3"/>
  <c r="D197" i="6" l="1"/>
  <c r="C198" i="6"/>
  <c r="D196" i="6"/>
  <c r="C185" i="6"/>
  <c r="C173" i="6"/>
  <c r="C235" i="6"/>
  <c r="C223" i="6"/>
  <c r="C211" i="6"/>
  <c r="B2" i="8"/>
  <c r="A2" i="4" s="1"/>
  <c r="H2" i="4" s="1"/>
  <c r="C287" i="8"/>
  <c r="C259" i="8"/>
  <c r="C295" i="8"/>
  <c r="B275" i="8"/>
  <c r="B238" i="8"/>
  <c r="C299" i="8"/>
  <c r="C291" i="8"/>
  <c r="C282" i="8"/>
  <c r="B267" i="8"/>
  <c r="A267" i="4" s="1"/>
  <c r="H267" i="4" s="1"/>
  <c r="B251" i="8"/>
  <c r="A251" i="4" s="1"/>
  <c r="H251" i="4" s="1"/>
  <c r="B166" i="8"/>
  <c r="B302" i="8"/>
  <c r="B298" i="8"/>
  <c r="A298" i="4" s="1"/>
  <c r="H298" i="4" s="1"/>
  <c r="B294" i="8"/>
  <c r="B290" i="8"/>
  <c r="A290" i="4" s="1"/>
  <c r="H290" i="4" s="1"/>
  <c r="B286" i="8"/>
  <c r="B279" i="8"/>
  <c r="A279" i="4" s="1"/>
  <c r="H279" i="4" s="1"/>
  <c r="B271" i="8"/>
  <c r="D271" i="8" s="1"/>
  <c r="C263" i="8"/>
  <c r="B255" i="8"/>
  <c r="C247" i="8"/>
  <c r="B222" i="8"/>
  <c r="C91" i="8"/>
  <c r="B107" i="8"/>
  <c r="B151" i="8"/>
  <c r="D151" i="8" s="1"/>
  <c r="B174" i="8"/>
  <c r="B190" i="8"/>
  <c r="B205" i="8"/>
  <c r="C218" i="8"/>
  <c r="B226" i="8"/>
  <c r="B234" i="8"/>
  <c r="D234" i="8" s="1"/>
  <c r="B242" i="8"/>
  <c r="C246" i="8"/>
  <c r="C248" i="8"/>
  <c r="C250" i="8"/>
  <c r="B252" i="8"/>
  <c r="B254" i="8"/>
  <c r="B256" i="8"/>
  <c r="B258" i="8"/>
  <c r="C260" i="8"/>
  <c r="C262" i="8"/>
  <c r="C264" i="8"/>
  <c r="C266" i="8"/>
  <c r="B268" i="8"/>
  <c r="B270" i="8"/>
  <c r="B272" i="8"/>
  <c r="C274" i="8"/>
  <c r="C276" i="8"/>
  <c r="C278" i="8"/>
  <c r="C280" i="8"/>
  <c r="B283" i="8"/>
  <c r="B285" i="8"/>
  <c r="C286" i="8"/>
  <c r="B287" i="8"/>
  <c r="C288" i="8"/>
  <c r="B289" i="8"/>
  <c r="C290" i="8"/>
  <c r="B291" i="8"/>
  <c r="C292" i="8"/>
  <c r="B293" i="8"/>
  <c r="C294" i="8"/>
  <c r="B295" i="8"/>
  <c r="C296" i="8"/>
  <c r="B297" i="8"/>
  <c r="C298" i="8"/>
  <c r="B299" i="8"/>
  <c r="C300" i="8"/>
  <c r="B301" i="8"/>
  <c r="C302" i="8"/>
  <c r="A275" i="4"/>
  <c r="H275" i="4" s="1"/>
  <c r="B318" i="8"/>
  <c r="D318" i="8" s="1"/>
  <c r="B316" i="8"/>
  <c r="D316" i="8" s="1"/>
  <c r="B314" i="8"/>
  <c r="D314" i="8" s="1"/>
  <c r="B312" i="8"/>
  <c r="D312" i="8" s="1"/>
  <c r="B310" i="8"/>
  <c r="D310" i="8" s="1"/>
  <c r="B308" i="8"/>
  <c r="B306" i="8"/>
  <c r="D306" i="8" s="1"/>
  <c r="B304" i="8"/>
  <c r="D304" i="8" s="1"/>
  <c r="C301" i="8"/>
  <c r="B300" i="8"/>
  <c r="C297" i="8"/>
  <c r="B296" i="8"/>
  <c r="C293" i="8"/>
  <c r="B292" i="8"/>
  <c r="C289" i="8"/>
  <c r="B288" i="8"/>
  <c r="C284" i="8"/>
  <c r="B281" i="8"/>
  <c r="B277" i="8"/>
  <c r="C273" i="8"/>
  <c r="B269" i="8"/>
  <c r="D269" i="8" s="1"/>
  <c r="C265" i="8"/>
  <c r="C261" i="8"/>
  <c r="B257" i="8"/>
  <c r="B253" i="8"/>
  <c r="C249" i="8"/>
  <c r="C245" i="8"/>
  <c r="B230" i="8"/>
  <c r="D230" i="8" s="1"/>
  <c r="C213" i="8"/>
  <c r="B182" i="8"/>
  <c r="C135" i="8"/>
  <c r="B317" i="8"/>
  <c r="B315" i="8"/>
  <c r="D315" i="8" s="1"/>
  <c r="B313" i="8"/>
  <c r="B311" i="8"/>
  <c r="D311" i="8" s="1"/>
  <c r="B309" i="8"/>
  <c r="B307" i="8"/>
  <c r="D307" i="8" s="1"/>
  <c r="B305" i="8"/>
  <c r="B303" i="8"/>
  <c r="D303" i="8" s="1"/>
  <c r="C243" i="8"/>
  <c r="B240" i="8"/>
  <c r="B236" i="8"/>
  <c r="B232" i="8"/>
  <c r="B228" i="8"/>
  <c r="D228" i="8" s="1"/>
  <c r="B224" i="8"/>
  <c r="B220" i="8"/>
  <c r="D220" i="8" s="1"/>
  <c r="C216" i="8"/>
  <c r="C209" i="8"/>
  <c r="B201" i="8"/>
  <c r="C193" i="8"/>
  <c r="B186" i="8"/>
  <c r="B178" i="8"/>
  <c r="D178" i="8" s="1"/>
  <c r="B170" i="8"/>
  <c r="B158" i="8"/>
  <c r="D158" i="8" s="1"/>
  <c r="B143" i="8"/>
  <c r="C123" i="8"/>
  <c r="B74" i="8"/>
  <c r="B86" i="8"/>
  <c r="B96" i="8"/>
  <c r="B104" i="8"/>
  <c r="C110" i="8"/>
  <c r="C118" i="8"/>
  <c r="B128" i="8"/>
  <c r="B133" i="8"/>
  <c r="D133" i="8" s="1"/>
  <c r="B137" i="8"/>
  <c r="C141" i="8"/>
  <c r="C145" i="8"/>
  <c r="C149" i="8"/>
  <c r="C152" i="8"/>
  <c r="C156" i="8"/>
  <c r="C160" i="8"/>
  <c r="B164" i="8"/>
  <c r="B167" i="8"/>
  <c r="B169" i="8"/>
  <c r="D169" i="8" s="1"/>
  <c r="B171" i="8"/>
  <c r="B173" i="8"/>
  <c r="D173" i="8" s="1"/>
  <c r="B175" i="8"/>
  <c r="B177" i="8"/>
  <c r="D177" i="8" s="1"/>
  <c r="B179" i="8"/>
  <c r="B181" i="8"/>
  <c r="D181" i="8" s="1"/>
  <c r="B183" i="8"/>
  <c r="B185" i="8"/>
  <c r="B187" i="8"/>
  <c r="B189" i="8"/>
  <c r="D189" i="8" s="1"/>
  <c r="C192" i="8"/>
  <c r="C194" i="8"/>
  <c r="C196" i="8"/>
  <c r="C198" i="8"/>
  <c r="B200" i="8"/>
  <c r="D200" i="8" s="1"/>
  <c r="B202" i="8"/>
  <c r="B204" i="8"/>
  <c r="B206" i="8"/>
  <c r="C208" i="8"/>
  <c r="C210" i="8"/>
  <c r="C212" i="8"/>
  <c r="C214" i="8"/>
  <c r="B216" i="8"/>
  <c r="B217" i="8"/>
  <c r="B218" i="8"/>
  <c r="B219" i="8"/>
  <c r="C220" i="8"/>
  <c r="C221" i="8"/>
  <c r="C222" i="8"/>
  <c r="C223" i="8"/>
  <c r="C224" i="8"/>
  <c r="F224" i="8" s="1"/>
  <c r="C225" i="8"/>
  <c r="C226" i="8"/>
  <c r="C227" i="8"/>
  <c r="C228" i="8"/>
  <c r="C229" i="8"/>
  <c r="C230" i="8"/>
  <c r="C231" i="8"/>
  <c r="C232" i="8"/>
  <c r="C233" i="8"/>
  <c r="C234" i="8"/>
  <c r="G234" i="8" s="1"/>
  <c r="C235" i="8"/>
  <c r="C236" i="8"/>
  <c r="C237" i="8"/>
  <c r="C238" i="8"/>
  <c r="F238" i="8" s="1"/>
  <c r="C239" i="8"/>
  <c r="C240" i="8"/>
  <c r="C241" i="8"/>
  <c r="C242" i="8"/>
  <c r="B243" i="8"/>
  <c r="G243" i="8" s="1"/>
  <c r="B244" i="8"/>
  <c r="B245" i="8"/>
  <c r="C82" i="8"/>
  <c r="B99" i="8"/>
  <c r="D99" i="8" s="1"/>
  <c r="C115" i="8"/>
  <c r="B131" i="8"/>
  <c r="C139" i="8"/>
  <c r="B147" i="8"/>
  <c r="B154" i="8"/>
  <c r="C162" i="8"/>
  <c r="B168" i="8"/>
  <c r="B172" i="8"/>
  <c r="D172" i="8" s="1"/>
  <c r="B176" i="8"/>
  <c r="B180" i="8"/>
  <c r="D180" i="8" s="1"/>
  <c r="B184" i="8"/>
  <c r="B188" i="8"/>
  <c r="D188" i="8" s="1"/>
  <c r="C191" i="8"/>
  <c r="C195" i="8"/>
  <c r="B199" i="8"/>
  <c r="B203" i="8"/>
  <c r="C207" i="8"/>
  <c r="C211" i="8"/>
  <c r="B215" i="8"/>
  <c r="C217" i="8"/>
  <c r="C219" i="8"/>
  <c r="B221" i="8"/>
  <c r="B223" i="8"/>
  <c r="B225" i="8"/>
  <c r="B227" i="8"/>
  <c r="D227" i="8" s="1"/>
  <c r="B229" i="8"/>
  <c r="B231" i="8"/>
  <c r="B233" i="8"/>
  <c r="B235" i="8"/>
  <c r="B237" i="8"/>
  <c r="B239" i="8"/>
  <c r="B241" i="8"/>
  <c r="C244" i="8"/>
  <c r="F244" i="8" s="1"/>
  <c r="B246" i="8"/>
  <c r="B247" i="8"/>
  <c r="B248" i="8"/>
  <c r="B249" i="8"/>
  <c r="B250" i="8"/>
  <c r="C251" i="8"/>
  <c r="C252" i="8"/>
  <c r="C253" i="8"/>
  <c r="C254" i="8"/>
  <c r="C255" i="8"/>
  <c r="C256" i="8"/>
  <c r="C257" i="8"/>
  <c r="C258" i="8"/>
  <c r="G258" i="8" s="1"/>
  <c r="B259" i="8"/>
  <c r="B260" i="8"/>
  <c r="B261" i="8"/>
  <c r="B262" i="8"/>
  <c r="G262" i="8" s="1"/>
  <c r="B263" i="8"/>
  <c r="B264" i="8"/>
  <c r="D264" i="8" s="1"/>
  <c r="B265" i="8"/>
  <c r="B266" i="8"/>
  <c r="G266" i="8" s="1"/>
  <c r="C267" i="8"/>
  <c r="G267" i="8" s="1"/>
  <c r="C268" i="8"/>
  <c r="C269" i="8"/>
  <c r="G269" i="8" s="1"/>
  <c r="C270" i="8"/>
  <c r="C271" i="8"/>
  <c r="C272" i="8"/>
  <c r="B273" i="8"/>
  <c r="B274" i="8"/>
  <c r="C275" i="8"/>
  <c r="B276" i="8"/>
  <c r="C277" i="8"/>
  <c r="B278" i="8"/>
  <c r="C279" i="8"/>
  <c r="F279" i="8" s="1"/>
  <c r="B280" i="8"/>
  <c r="C281" i="8"/>
  <c r="B282" i="8"/>
  <c r="C283" i="8"/>
  <c r="F283" i="8" s="1"/>
  <c r="B284" i="8"/>
  <c r="C285" i="8"/>
  <c r="D238" i="8"/>
  <c r="D267" i="8"/>
  <c r="D251" i="8"/>
  <c r="C64" i="8"/>
  <c r="C79" i="8"/>
  <c r="C84" i="8"/>
  <c r="B88" i="8"/>
  <c r="D88" i="8" s="1"/>
  <c r="C94" i="8"/>
  <c r="C97" i="8"/>
  <c r="C102" i="8"/>
  <c r="C105" i="8"/>
  <c r="B109" i="8"/>
  <c r="B112" i="8"/>
  <c r="B117" i="8"/>
  <c r="B120" i="8"/>
  <c r="C126" i="8"/>
  <c r="C129" i="8"/>
  <c r="C132" i="8"/>
  <c r="B134" i="8"/>
  <c r="C136" i="8"/>
  <c r="B138" i="8"/>
  <c r="C140" i="8"/>
  <c r="B142" i="8"/>
  <c r="C144" i="8"/>
  <c r="B146" i="8"/>
  <c r="C148" i="8"/>
  <c r="B150" i="8"/>
  <c r="C153" i="8"/>
  <c r="B155" i="8"/>
  <c r="B157" i="8"/>
  <c r="D157" i="8" s="1"/>
  <c r="C159" i="8"/>
  <c r="B161" i="8"/>
  <c r="D161" i="8" s="1"/>
  <c r="C163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F182" i="8" s="1"/>
  <c r="C183" i="8"/>
  <c r="C184" i="8"/>
  <c r="C185" i="8"/>
  <c r="F185" i="8" s="1"/>
  <c r="C186" i="8"/>
  <c r="C187" i="8"/>
  <c r="C188" i="8"/>
  <c r="C189" i="8"/>
  <c r="C190" i="8"/>
  <c r="B191" i="8"/>
  <c r="B192" i="8"/>
  <c r="B193" i="8"/>
  <c r="B194" i="8"/>
  <c r="B195" i="8"/>
  <c r="B196" i="8"/>
  <c r="B197" i="8"/>
  <c r="F197" i="8" s="1"/>
  <c r="B198" i="8"/>
  <c r="C199" i="8"/>
  <c r="C200" i="8"/>
  <c r="C201" i="8"/>
  <c r="C202" i="8"/>
  <c r="C203" i="8"/>
  <c r="C204" i="8"/>
  <c r="C205" i="8"/>
  <c r="C206" i="8"/>
  <c r="B207" i="8"/>
  <c r="B208" i="8"/>
  <c r="B209" i="8"/>
  <c r="B210" i="8"/>
  <c r="B211" i="8"/>
  <c r="B212" i="8"/>
  <c r="B213" i="8"/>
  <c r="B214" i="8"/>
  <c r="C215" i="8"/>
  <c r="D205" i="8"/>
  <c r="D166" i="8"/>
  <c r="D185" i="8"/>
  <c r="B6" i="8"/>
  <c r="D6" i="8" s="1"/>
  <c r="C48" i="8"/>
  <c r="C70" i="8"/>
  <c r="C77" i="8"/>
  <c r="C81" i="8"/>
  <c r="C83" i="8"/>
  <c r="C85" i="8"/>
  <c r="B87" i="8"/>
  <c r="B89" i="8"/>
  <c r="C90" i="8"/>
  <c r="B92" i="8"/>
  <c r="C93" i="8"/>
  <c r="B95" i="8"/>
  <c r="C98" i="8"/>
  <c r="B100" i="8"/>
  <c r="C101" i="8"/>
  <c r="B103" i="8"/>
  <c r="D103" i="8" s="1"/>
  <c r="C106" i="8"/>
  <c r="B108" i="8"/>
  <c r="C111" i="8"/>
  <c r="B113" i="8"/>
  <c r="C114" i="8"/>
  <c r="B116" i="8"/>
  <c r="C119" i="8"/>
  <c r="B121" i="8"/>
  <c r="C122" i="8"/>
  <c r="B124" i="8"/>
  <c r="C125" i="8"/>
  <c r="B127" i="8"/>
  <c r="C130" i="8"/>
  <c r="B132" i="8"/>
  <c r="C133" i="8"/>
  <c r="C134" i="8"/>
  <c r="B135" i="8"/>
  <c r="B136" i="8"/>
  <c r="C137" i="8"/>
  <c r="C138" i="8"/>
  <c r="B139" i="8"/>
  <c r="B140" i="8"/>
  <c r="B141" i="8"/>
  <c r="C142" i="8"/>
  <c r="C143" i="8"/>
  <c r="B144" i="8"/>
  <c r="B145" i="8"/>
  <c r="C146" i="8"/>
  <c r="C147" i="8"/>
  <c r="B148" i="8"/>
  <c r="F148" i="8" s="1"/>
  <c r="B149" i="8"/>
  <c r="C150" i="8"/>
  <c r="C151" i="8"/>
  <c r="B152" i="8"/>
  <c r="B153" i="8"/>
  <c r="C154" i="8"/>
  <c r="C155" i="8"/>
  <c r="B156" i="8"/>
  <c r="C157" i="8"/>
  <c r="C158" i="8"/>
  <c r="B159" i="8"/>
  <c r="B160" i="8"/>
  <c r="C161" i="8"/>
  <c r="B162" i="8"/>
  <c r="B163" i="8"/>
  <c r="C164" i="8"/>
  <c r="B165" i="8"/>
  <c r="C131" i="8"/>
  <c r="F131" i="8" s="1"/>
  <c r="B130" i="8"/>
  <c r="B129" i="8"/>
  <c r="D129" i="8" s="1"/>
  <c r="C128" i="8"/>
  <c r="C127" i="8"/>
  <c r="B126" i="8"/>
  <c r="B125" i="8"/>
  <c r="C124" i="8"/>
  <c r="B123" i="8"/>
  <c r="B122" i="8"/>
  <c r="C121" i="8"/>
  <c r="C120" i="8"/>
  <c r="B119" i="8"/>
  <c r="B118" i="8"/>
  <c r="C117" i="8"/>
  <c r="C116" i="8"/>
  <c r="B115" i="8"/>
  <c r="B114" i="8"/>
  <c r="G114" i="8" s="1"/>
  <c r="C113" i="8"/>
  <c r="C112" i="8"/>
  <c r="B111" i="8"/>
  <c r="B110" i="8"/>
  <c r="C109" i="8"/>
  <c r="C108" i="8"/>
  <c r="C107" i="8"/>
  <c r="B106" i="8"/>
  <c r="B105" i="8"/>
  <c r="C104" i="8"/>
  <c r="C103" i="8"/>
  <c r="B102" i="8"/>
  <c r="B101" i="8"/>
  <c r="C100" i="8"/>
  <c r="C99" i="8"/>
  <c r="B98" i="8"/>
  <c r="B97" i="8"/>
  <c r="C96" i="8"/>
  <c r="C95" i="8"/>
  <c r="B94" i="8"/>
  <c r="B93" i="8"/>
  <c r="C92" i="8"/>
  <c r="B91" i="8"/>
  <c r="B90" i="8"/>
  <c r="C89" i="8"/>
  <c r="C88" i="8"/>
  <c r="C87" i="8"/>
  <c r="C86" i="8"/>
  <c r="G86" i="8" s="1"/>
  <c r="B85" i="8"/>
  <c r="B84" i="8"/>
  <c r="B83" i="8"/>
  <c r="B82" i="8"/>
  <c r="C80" i="8"/>
  <c r="C78" i="8"/>
  <c r="C76" i="8"/>
  <c r="B72" i="8"/>
  <c r="C68" i="8"/>
  <c r="C56" i="8"/>
  <c r="C32" i="8"/>
  <c r="C40" i="8"/>
  <c r="C24" i="8"/>
  <c r="B81" i="8"/>
  <c r="B80" i="8"/>
  <c r="B79" i="8"/>
  <c r="B78" i="8"/>
  <c r="B77" i="8"/>
  <c r="B75" i="8"/>
  <c r="D75" i="8" s="1"/>
  <c r="B73" i="8"/>
  <c r="B71" i="8"/>
  <c r="C69" i="8"/>
  <c r="C67" i="8"/>
  <c r="C60" i="8"/>
  <c r="C52" i="8"/>
  <c r="C44" i="8"/>
  <c r="C36" i="8"/>
  <c r="C28" i="8"/>
  <c r="B18" i="8"/>
  <c r="C66" i="8"/>
  <c r="C62" i="8"/>
  <c r="C58" i="8"/>
  <c r="C54" i="8"/>
  <c r="C50" i="8"/>
  <c r="C46" i="8"/>
  <c r="C42" i="8"/>
  <c r="C38" i="8"/>
  <c r="C34" i="8"/>
  <c r="C30" i="8"/>
  <c r="C26" i="8"/>
  <c r="B22" i="8"/>
  <c r="D22" i="8" s="1"/>
  <c r="B10" i="8"/>
  <c r="B76" i="8"/>
  <c r="C75" i="8"/>
  <c r="C74" i="8"/>
  <c r="G74" i="8" s="1"/>
  <c r="C73" i="8"/>
  <c r="C72" i="8"/>
  <c r="C71" i="8"/>
  <c r="B70" i="8"/>
  <c r="B69" i="8"/>
  <c r="B68" i="8"/>
  <c r="B67" i="8"/>
  <c r="B65" i="8"/>
  <c r="B63" i="8"/>
  <c r="B61" i="8"/>
  <c r="B59" i="8"/>
  <c r="D59" i="8" s="1"/>
  <c r="B57" i="8"/>
  <c r="B55" i="8"/>
  <c r="B53" i="8"/>
  <c r="B51" i="8"/>
  <c r="D51" i="8" s="1"/>
  <c r="B49" i="8"/>
  <c r="B47" i="8"/>
  <c r="B45" i="8"/>
  <c r="B43" i="8"/>
  <c r="D43" i="8" s="1"/>
  <c r="B41" i="8"/>
  <c r="B39" i="8"/>
  <c r="B37" i="8"/>
  <c r="B35" i="8"/>
  <c r="D35" i="8" s="1"/>
  <c r="B33" i="8"/>
  <c r="B31" i="8"/>
  <c r="B29" i="8"/>
  <c r="D29" i="8" s="1"/>
  <c r="B27" i="8"/>
  <c r="D27" i="8" s="1"/>
  <c r="B25" i="8"/>
  <c r="C23" i="8"/>
  <c r="C19" i="8"/>
  <c r="B14" i="8"/>
  <c r="D14" i="8" s="1"/>
  <c r="D308" i="8"/>
  <c r="D146" i="8"/>
  <c r="D131" i="8"/>
  <c r="H7" i="4"/>
  <c r="H8" i="4"/>
  <c r="H6" i="4"/>
  <c r="C15" i="8"/>
  <c r="C11" i="8"/>
  <c r="C7" i="8"/>
  <c r="C3" i="8"/>
  <c r="E37" i="4"/>
  <c r="D29" i="4"/>
  <c r="F298" i="8"/>
  <c r="A319" i="8"/>
  <c r="C318" i="8"/>
  <c r="C317" i="8"/>
  <c r="C316" i="8"/>
  <c r="C315" i="8"/>
  <c r="C314" i="8"/>
  <c r="C313" i="8"/>
  <c r="C312" i="8"/>
  <c r="C311" i="8"/>
  <c r="C310" i="8"/>
  <c r="C309" i="8"/>
  <c r="C308" i="8"/>
  <c r="C307" i="8"/>
  <c r="C306" i="8"/>
  <c r="C305" i="8"/>
  <c r="C304" i="8"/>
  <c r="C303" i="8"/>
  <c r="G264" i="8"/>
  <c r="C2" i="8"/>
  <c r="G2" i="8" s="1"/>
  <c r="B4" i="8"/>
  <c r="C5" i="8"/>
  <c r="B8" i="8"/>
  <c r="C9" i="8"/>
  <c r="B12" i="8"/>
  <c r="C13" i="8"/>
  <c r="B16" i="8"/>
  <c r="C17" i="8"/>
  <c r="B20" i="8"/>
  <c r="C21" i="8"/>
  <c r="B24" i="8"/>
  <c r="C25" i="8"/>
  <c r="B26" i="8"/>
  <c r="C27" i="8"/>
  <c r="B28" i="8"/>
  <c r="C29" i="8"/>
  <c r="B30" i="8"/>
  <c r="C31" i="8"/>
  <c r="B32" i="8"/>
  <c r="C33" i="8"/>
  <c r="B34" i="8"/>
  <c r="C35" i="8"/>
  <c r="B36" i="8"/>
  <c r="C37" i="8"/>
  <c r="B38" i="8"/>
  <c r="C39" i="8"/>
  <c r="B40" i="8"/>
  <c r="C41" i="8"/>
  <c r="B42" i="8"/>
  <c r="C43" i="8"/>
  <c r="B44" i="8"/>
  <c r="C45" i="8"/>
  <c r="B46" i="8"/>
  <c r="C47" i="8"/>
  <c r="B48" i="8"/>
  <c r="C49" i="8"/>
  <c r="B50" i="8"/>
  <c r="C51" i="8"/>
  <c r="B52" i="8"/>
  <c r="C53" i="8"/>
  <c r="B54" i="8"/>
  <c r="C55" i="8"/>
  <c r="B56" i="8"/>
  <c r="C57" i="8"/>
  <c r="B58" i="8"/>
  <c r="C59" i="8"/>
  <c r="B60" i="8"/>
  <c r="C61" i="8"/>
  <c r="B62" i="8"/>
  <c r="C63" i="8"/>
  <c r="B64" i="8"/>
  <c r="C65" i="8"/>
  <c r="B66" i="8"/>
  <c r="G281" i="8"/>
  <c r="G221" i="8"/>
  <c r="F301" i="8"/>
  <c r="G298" i="8"/>
  <c r="G287" i="8"/>
  <c r="G250" i="8"/>
  <c r="F221" i="8"/>
  <c r="G214" i="8"/>
  <c r="B23" i="8"/>
  <c r="C22" i="8"/>
  <c r="B21" i="8"/>
  <c r="C20" i="8"/>
  <c r="B19" i="8"/>
  <c r="C18" i="8"/>
  <c r="B17" i="8"/>
  <c r="C16" i="8"/>
  <c r="B15" i="8"/>
  <c r="C14" i="8"/>
  <c r="B13" i="8"/>
  <c r="C12" i="8"/>
  <c r="B11" i="8"/>
  <c r="C10" i="8"/>
  <c r="B9" i="8"/>
  <c r="C8" i="8"/>
  <c r="B7" i="8"/>
  <c r="C6" i="8"/>
  <c r="B5" i="8"/>
  <c r="C4" i="8"/>
  <c r="B3" i="8"/>
  <c r="G254" i="8" l="1"/>
  <c r="G100" i="8"/>
  <c r="F250" i="8"/>
  <c r="G161" i="8"/>
  <c r="G158" i="8"/>
  <c r="F232" i="8"/>
  <c r="G129" i="8"/>
  <c r="G216" i="8"/>
  <c r="G106" i="8"/>
  <c r="G122" i="8"/>
  <c r="F174" i="8"/>
  <c r="F99" i="8"/>
  <c r="F237" i="8"/>
  <c r="G206" i="8"/>
  <c r="F103" i="8"/>
  <c r="G291" i="8"/>
  <c r="G165" i="8"/>
  <c r="F229" i="8"/>
  <c r="F194" i="8"/>
  <c r="G118" i="8"/>
  <c r="G249" i="8"/>
  <c r="F127" i="8"/>
  <c r="G148" i="8"/>
  <c r="G116" i="8"/>
  <c r="G253" i="8"/>
  <c r="G229" i="8"/>
  <c r="G237" i="8"/>
  <c r="G134" i="8"/>
  <c r="G217" i="8"/>
  <c r="G89" i="8"/>
  <c r="G113" i="8"/>
  <c r="G90" i="8"/>
  <c r="G277" i="8"/>
  <c r="F202" i="8"/>
  <c r="G178" i="8"/>
  <c r="F105" i="8"/>
  <c r="G150" i="8"/>
  <c r="G97" i="8"/>
  <c r="F290" i="8"/>
  <c r="D2" i="8"/>
  <c r="C1" i="7" s="1"/>
  <c r="D211" i="6"/>
  <c r="C212" i="6"/>
  <c r="D223" i="6"/>
  <c r="C224" i="6"/>
  <c r="D235" i="6"/>
  <c r="C236" i="6"/>
  <c r="G197" i="8"/>
  <c r="F277" i="8"/>
  <c r="D173" i="6"/>
  <c r="C174" i="6"/>
  <c r="F240" i="8"/>
  <c r="D185" i="6"/>
  <c r="C186" i="6"/>
  <c r="G121" i="8"/>
  <c r="F234" i="8"/>
  <c r="G213" i="8"/>
  <c r="D246" i="8"/>
  <c r="H246" i="8" s="1"/>
  <c r="D198" i="6"/>
  <c r="C199" i="6"/>
  <c r="F178" i="8"/>
  <c r="G108" i="8"/>
  <c r="G81" i="8"/>
  <c r="G241" i="8"/>
  <c r="G233" i="8"/>
  <c r="G225" i="8"/>
  <c r="G210" i="8"/>
  <c r="F198" i="8"/>
  <c r="F156" i="8"/>
  <c r="F243" i="8"/>
  <c r="G265" i="8"/>
  <c r="A286" i="4"/>
  <c r="H286" i="4" s="1"/>
  <c r="A294" i="4"/>
  <c r="H294" i="4" s="1"/>
  <c r="A302" i="4"/>
  <c r="H302" i="4" s="1"/>
  <c r="G297" i="8"/>
  <c r="G280" i="8"/>
  <c r="G248" i="8"/>
  <c r="F112" i="8"/>
  <c r="G271" i="8"/>
  <c r="G282" i="8"/>
  <c r="G299" i="8"/>
  <c r="F100" i="8"/>
  <c r="F132" i="8"/>
  <c r="G181" i="8"/>
  <c r="G88" i="8"/>
  <c r="G124" i="8"/>
  <c r="F217" i="8"/>
  <c r="F225" i="8"/>
  <c r="F233" i="8"/>
  <c r="F241" i="8"/>
  <c r="G246" i="8"/>
  <c r="F79" i="8"/>
  <c r="F88" i="8"/>
  <c r="G92" i="8"/>
  <c r="G104" i="8"/>
  <c r="G112" i="8"/>
  <c r="G120" i="8"/>
  <c r="G163" i="8"/>
  <c r="G159" i="8"/>
  <c r="F133" i="8"/>
  <c r="F211" i="8"/>
  <c r="F209" i="8"/>
  <c r="G203" i="8"/>
  <c r="G195" i="8"/>
  <c r="F193" i="8"/>
  <c r="G189" i="8"/>
  <c r="G185" i="8"/>
  <c r="F181" i="8"/>
  <c r="F177" i="8"/>
  <c r="F173" i="8"/>
  <c r="F169" i="8"/>
  <c r="D252" i="8"/>
  <c r="H252" i="8" s="1"/>
  <c r="G285" i="8"/>
  <c r="F275" i="8"/>
  <c r="G273" i="8"/>
  <c r="F271" i="8"/>
  <c r="G257" i="8"/>
  <c r="F255" i="8"/>
  <c r="F251" i="8"/>
  <c r="F222" i="8"/>
  <c r="D275" i="8"/>
  <c r="F116" i="8"/>
  <c r="G295" i="8"/>
  <c r="G130" i="8"/>
  <c r="G98" i="8"/>
  <c r="G77" i="8"/>
  <c r="G132" i="8"/>
  <c r="G126" i="8"/>
  <c r="G94" i="8"/>
  <c r="G84" i="8"/>
  <c r="G110" i="8"/>
  <c r="F245" i="8"/>
  <c r="F261" i="8"/>
  <c r="G289" i="8"/>
  <c r="G300" i="8"/>
  <c r="G274" i="8"/>
  <c r="G247" i="8"/>
  <c r="G263" i="8"/>
  <c r="F166" i="8"/>
  <c r="F84" i="8"/>
  <c r="F104" i="8"/>
  <c r="F120" i="8"/>
  <c r="G133" i="8"/>
  <c r="G141" i="8"/>
  <c r="G149" i="8"/>
  <c r="G173" i="8"/>
  <c r="F253" i="8"/>
  <c r="G255" i="8"/>
  <c r="F269" i="8"/>
  <c r="G279" i="8"/>
  <c r="F285" i="8"/>
  <c r="F289" i="8"/>
  <c r="F190" i="8"/>
  <c r="G232" i="8"/>
  <c r="F267" i="8"/>
  <c r="F109" i="8"/>
  <c r="G117" i="8"/>
  <c r="G154" i="8"/>
  <c r="G152" i="8"/>
  <c r="G144" i="8"/>
  <c r="F140" i="8"/>
  <c r="G166" i="8"/>
  <c r="D3" i="8"/>
  <c r="F71" i="8"/>
  <c r="F75" i="8"/>
  <c r="F206" i="8"/>
  <c r="G202" i="8"/>
  <c r="F281" i="8"/>
  <c r="F273" i="8"/>
  <c r="F265" i="8"/>
  <c r="F257" i="8"/>
  <c r="F249" i="8"/>
  <c r="G239" i="8"/>
  <c r="F227" i="8"/>
  <c r="G219" i="8"/>
  <c r="G242" i="8"/>
  <c r="F236" i="8"/>
  <c r="F230" i="8"/>
  <c r="F226" i="8"/>
  <c r="G222" i="8"/>
  <c r="F220" i="8"/>
  <c r="G293" i="8"/>
  <c r="F297" i="8"/>
  <c r="G301" i="8"/>
  <c r="F302" i="8"/>
  <c r="G187" i="8"/>
  <c r="G183" i="8"/>
  <c r="G179" i="8"/>
  <c r="G105" i="8"/>
  <c r="G215" i="8"/>
  <c r="G207" i="8"/>
  <c r="G175" i="8"/>
  <c r="G171" i="8"/>
  <c r="G167" i="8"/>
  <c r="G199" i="8"/>
  <c r="F191" i="8"/>
  <c r="F93" i="8"/>
  <c r="F101" i="8"/>
  <c r="G146" i="8"/>
  <c r="G292" i="8"/>
  <c r="G142" i="8"/>
  <c r="G138" i="8"/>
  <c r="G82" i="8"/>
  <c r="G96" i="8"/>
  <c r="F216" i="8"/>
  <c r="F213" i="8"/>
  <c r="G245" i="8"/>
  <c r="G261" i="8"/>
  <c r="G278" i="8"/>
  <c r="G270" i="8"/>
  <c r="G78" i="8"/>
  <c r="G68" i="8"/>
  <c r="G76" i="8"/>
  <c r="F108" i="8"/>
  <c r="F153" i="8"/>
  <c r="F144" i="8"/>
  <c r="G140" i="8"/>
  <c r="G102" i="8"/>
  <c r="F76" i="8"/>
  <c r="F92" i="8"/>
  <c r="F96" i="8"/>
  <c r="F124" i="8"/>
  <c r="F128" i="8"/>
  <c r="G153" i="8"/>
  <c r="G157" i="8"/>
  <c r="G169" i="8"/>
  <c r="G177" i="8"/>
  <c r="G193" i="8"/>
  <c r="G128" i="8"/>
  <c r="G156" i="8"/>
  <c r="G223" i="8"/>
  <c r="G227" i="8"/>
  <c r="G231" i="8"/>
  <c r="G235" i="8"/>
  <c r="G251" i="8"/>
  <c r="G259" i="8"/>
  <c r="G275" i="8"/>
  <c r="G283" i="8"/>
  <c r="G290" i="8"/>
  <c r="F293" i="8"/>
  <c r="G209" i="8"/>
  <c r="G224" i="8"/>
  <c r="G240" i="8"/>
  <c r="F242" i="8"/>
  <c r="F74" i="8"/>
  <c r="F137" i="8"/>
  <c r="F67" i="8"/>
  <c r="G80" i="8"/>
  <c r="G85" i="8"/>
  <c r="F97" i="8"/>
  <c r="F129" i="8"/>
  <c r="A238" i="4"/>
  <c r="H238" i="4" s="1"/>
  <c r="G46" i="8"/>
  <c r="F80" i="8"/>
  <c r="G93" i="8"/>
  <c r="G101" i="8"/>
  <c r="G109" i="8"/>
  <c r="G125" i="8"/>
  <c r="F136" i="8"/>
  <c r="F152" i="8"/>
  <c r="G191" i="8"/>
  <c r="G136" i="8"/>
  <c r="G211" i="8"/>
  <c r="F165" i="8"/>
  <c r="F161" i="8"/>
  <c r="F157" i="8"/>
  <c r="F119" i="8"/>
  <c r="G111" i="8"/>
  <c r="F87" i="8"/>
  <c r="D114" i="8"/>
  <c r="F117" i="8"/>
  <c r="G190" i="8"/>
  <c r="F270" i="8"/>
  <c r="F258" i="8"/>
  <c r="F254" i="8"/>
  <c r="F228" i="8"/>
  <c r="G220" i="8"/>
  <c r="F72" i="8"/>
  <c r="D25" i="8"/>
  <c r="D49" i="8"/>
  <c r="D53" i="8"/>
  <c r="D57" i="8"/>
  <c r="D65" i="8"/>
  <c r="G70" i="8"/>
  <c r="D76" i="8"/>
  <c r="F77" i="8"/>
  <c r="D79" i="8"/>
  <c r="D162" i="8"/>
  <c r="D152" i="8"/>
  <c r="D148" i="8"/>
  <c r="D144" i="8"/>
  <c r="D140" i="8"/>
  <c r="D116" i="8"/>
  <c r="D108" i="8"/>
  <c r="A9" i="4"/>
  <c r="H9" i="4" s="1"/>
  <c r="A210" i="4"/>
  <c r="H210" i="4" s="1"/>
  <c r="A194" i="4"/>
  <c r="H194" i="4" s="1"/>
  <c r="A150" i="4"/>
  <c r="H150" i="4" s="1"/>
  <c r="D142" i="8"/>
  <c r="D120" i="8"/>
  <c r="D112" i="8"/>
  <c r="A273" i="4"/>
  <c r="H273" i="4" s="1"/>
  <c r="A265" i="4"/>
  <c r="H265" i="4" s="1"/>
  <c r="A263" i="4"/>
  <c r="H263" i="4" s="1"/>
  <c r="A261" i="4"/>
  <c r="H261" i="4" s="1"/>
  <c r="A249" i="4"/>
  <c r="H249" i="4" s="1"/>
  <c r="A239" i="4"/>
  <c r="H239" i="4" s="1"/>
  <c r="A227" i="4"/>
  <c r="H227" i="4" s="1"/>
  <c r="A199" i="4"/>
  <c r="H199" i="4" s="1"/>
  <c r="A184" i="4"/>
  <c r="H184" i="4" s="1"/>
  <c r="F115" i="8"/>
  <c r="A200" i="4"/>
  <c r="H200" i="4" s="1"/>
  <c r="A187" i="4"/>
  <c r="H187" i="4" s="1"/>
  <c r="A183" i="4"/>
  <c r="H183" i="4" s="1"/>
  <c r="A179" i="4"/>
  <c r="H179" i="4" s="1"/>
  <c r="A175" i="4"/>
  <c r="H175" i="4" s="1"/>
  <c r="A171" i="4"/>
  <c r="H171" i="4" s="1"/>
  <c r="A167" i="4"/>
  <c r="H167" i="4" s="1"/>
  <c r="F145" i="8"/>
  <c r="A96" i="4"/>
  <c r="H96" i="4" s="1"/>
  <c r="A170" i="4"/>
  <c r="H170" i="4" s="1"/>
  <c r="A224" i="4"/>
  <c r="H224" i="4" s="1"/>
  <c r="A240" i="4"/>
  <c r="H240" i="4" s="1"/>
  <c r="A230" i="4"/>
  <c r="H230" i="4" s="1"/>
  <c r="F296" i="8"/>
  <c r="A304" i="4"/>
  <c r="H304" i="4" s="1"/>
  <c r="A308" i="4"/>
  <c r="H308" i="4" s="1"/>
  <c r="A312" i="4"/>
  <c r="H312" i="4" s="1"/>
  <c r="A316" i="4"/>
  <c r="H316" i="4" s="1"/>
  <c r="F299" i="8"/>
  <c r="F295" i="8"/>
  <c r="F291" i="8"/>
  <c r="F287" i="8"/>
  <c r="D279" i="8"/>
  <c r="D290" i="8"/>
  <c r="D298" i="8"/>
  <c r="D93" i="8"/>
  <c r="D67" i="8"/>
  <c r="D69" i="8"/>
  <c r="D18" i="8"/>
  <c r="D78" i="8"/>
  <c r="D80" i="8"/>
  <c r="D72" i="8"/>
  <c r="D82" i="8"/>
  <c r="A90" i="4"/>
  <c r="H90" i="4" s="1"/>
  <c r="F94" i="8"/>
  <c r="F102" i="8"/>
  <c r="A118" i="4"/>
  <c r="H118" i="4" s="1"/>
  <c r="A122" i="4"/>
  <c r="H122" i="4" s="1"/>
  <c r="F126" i="8"/>
  <c r="D159" i="8"/>
  <c r="D139" i="8"/>
  <c r="D213" i="8"/>
  <c r="D211" i="8"/>
  <c r="D209" i="8"/>
  <c r="A207" i="4"/>
  <c r="H207" i="4" s="1"/>
  <c r="D197" i="8"/>
  <c r="D195" i="8"/>
  <c r="D193" i="8"/>
  <c r="D191" i="8"/>
  <c r="D231" i="8"/>
  <c r="A264" i="4"/>
  <c r="H264" i="4" s="1"/>
  <c r="A262" i="4"/>
  <c r="H262" i="4" s="1"/>
  <c r="A241" i="4"/>
  <c r="H241" i="4" s="1"/>
  <c r="A221" i="4"/>
  <c r="H221" i="4" s="1"/>
  <c r="A188" i="4"/>
  <c r="H188" i="4" s="1"/>
  <c r="A180" i="4"/>
  <c r="H180" i="4" s="1"/>
  <c r="A172" i="4"/>
  <c r="H172" i="4" s="1"/>
  <c r="A131" i="4"/>
  <c r="H131" i="4" s="1"/>
  <c r="A99" i="4"/>
  <c r="H99" i="4" s="1"/>
  <c r="A245" i="4"/>
  <c r="H245" i="4" s="1"/>
  <c r="A243" i="4"/>
  <c r="H243" i="4" s="1"/>
  <c r="A217" i="4"/>
  <c r="H217" i="4" s="1"/>
  <c r="A202" i="4"/>
  <c r="H202" i="4" s="1"/>
  <c r="A189" i="4"/>
  <c r="H189" i="4" s="1"/>
  <c r="A185" i="4"/>
  <c r="H185" i="4" s="1"/>
  <c r="A181" i="4"/>
  <c r="H181" i="4" s="1"/>
  <c r="A177" i="4"/>
  <c r="H177" i="4" s="1"/>
  <c r="A173" i="4"/>
  <c r="H173" i="4" s="1"/>
  <c r="A169" i="4"/>
  <c r="H169" i="4" s="1"/>
  <c r="A164" i="4"/>
  <c r="H164" i="4" s="1"/>
  <c r="A133" i="4"/>
  <c r="H133" i="4" s="1"/>
  <c r="A104" i="4"/>
  <c r="H104" i="4" s="1"/>
  <c r="A86" i="4"/>
  <c r="H86" i="4" s="1"/>
  <c r="A158" i="4"/>
  <c r="H158" i="4" s="1"/>
  <c r="A178" i="4"/>
  <c r="H178" i="4" s="1"/>
  <c r="A220" i="4"/>
  <c r="H220" i="4" s="1"/>
  <c r="A228" i="4"/>
  <c r="H228" i="4" s="1"/>
  <c r="A236" i="4"/>
  <c r="H236" i="4" s="1"/>
  <c r="A303" i="4"/>
  <c r="H303" i="4" s="1"/>
  <c r="A307" i="4"/>
  <c r="H307" i="4" s="1"/>
  <c r="A311" i="4"/>
  <c r="H311" i="4" s="1"/>
  <c r="A315" i="4"/>
  <c r="H315" i="4" s="1"/>
  <c r="A253" i="4"/>
  <c r="H253" i="4" s="1"/>
  <c r="A269" i="4"/>
  <c r="H269" i="4" s="1"/>
  <c r="A306" i="4"/>
  <c r="H306" i="4" s="1"/>
  <c r="A310" i="4"/>
  <c r="H310" i="4" s="1"/>
  <c r="A314" i="4"/>
  <c r="H314" i="4" s="1"/>
  <c r="A318" i="4"/>
  <c r="H318" i="4" s="1"/>
  <c r="A270" i="4"/>
  <c r="H270" i="4" s="1"/>
  <c r="A254" i="4"/>
  <c r="H254" i="4" s="1"/>
  <c r="A234" i="4"/>
  <c r="H234" i="4" s="1"/>
  <c r="A151" i="4"/>
  <c r="H151" i="4" s="1"/>
  <c r="A255" i="4"/>
  <c r="H255" i="4" s="1"/>
  <c r="A271" i="4"/>
  <c r="H271" i="4" s="1"/>
  <c r="A166" i="4"/>
  <c r="H166" i="4" s="1"/>
  <c r="C58" i="7"/>
  <c r="C74" i="7"/>
  <c r="H303" i="8"/>
  <c r="H311" i="8"/>
  <c r="C77" i="7"/>
  <c r="H158" i="8"/>
  <c r="H173" i="8"/>
  <c r="H181" i="8"/>
  <c r="H189" i="8"/>
  <c r="H180" i="8"/>
  <c r="H178" i="8"/>
  <c r="H205" i="8"/>
  <c r="H220" i="8"/>
  <c r="H267" i="8"/>
  <c r="H271" i="8"/>
  <c r="H264" i="8"/>
  <c r="H238" i="8"/>
  <c r="H234" i="8"/>
  <c r="H304" i="8"/>
  <c r="H316" i="8"/>
  <c r="C28" i="7"/>
  <c r="C64" i="7"/>
  <c r="H307" i="8"/>
  <c r="H315" i="8"/>
  <c r="H161" i="8"/>
  <c r="H169" i="8"/>
  <c r="H177" i="8"/>
  <c r="H185" i="8"/>
  <c r="H172" i="8"/>
  <c r="H166" i="8"/>
  <c r="H188" i="8"/>
  <c r="H200" i="8"/>
  <c r="H228" i="8"/>
  <c r="H151" i="8"/>
  <c r="H251" i="8"/>
  <c r="H269" i="8"/>
  <c r="H230" i="8"/>
  <c r="H227" i="8"/>
  <c r="A259" i="4"/>
  <c r="H259" i="4" s="1"/>
  <c r="F259" i="8"/>
  <c r="A247" i="4"/>
  <c r="H247" i="4" s="1"/>
  <c r="F247" i="8"/>
  <c r="A235" i="4"/>
  <c r="H235" i="4" s="1"/>
  <c r="D235" i="8"/>
  <c r="A231" i="4"/>
  <c r="H231" i="4" s="1"/>
  <c r="F231" i="8"/>
  <c r="A223" i="4"/>
  <c r="H223" i="4" s="1"/>
  <c r="D223" i="8"/>
  <c r="A215" i="4"/>
  <c r="H215" i="4" s="1"/>
  <c r="D215" i="8"/>
  <c r="A176" i="4"/>
  <c r="H176" i="4" s="1"/>
  <c r="A168" i="4"/>
  <c r="H168" i="4" s="1"/>
  <c r="A154" i="4"/>
  <c r="H154" i="4" s="1"/>
  <c r="D154" i="8"/>
  <c r="A244" i="4"/>
  <c r="H244" i="4" s="1"/>
  <c r="D244" i="8"/>
  <c r="A218" i="4"/>
  <c r="H218" i="4" s="1"/>
  <c r="D218" i="8"/>
  <c r="A216" i="4"/>
  <c r="H216" i="4" s="1"/>
  <c r="A204" i="4"/>
  <c r="H204" i="4" s="1"/>
  <c r="D204" i="8"/>
  <c r="A137" i="4"/>
  <c r="H137" i="4" s="1"/>
  <c r="D137" i="8"/>
  <c r="A128" i="4"/>
  <c r="H128" i="4" s="1"/>
  <c r="D128" i="8"/>
  <c r="A74" i="4"/>
  <c r="H74" i="4" s="1"/>
  <c r="D74" i="8"/>
  <c r="H74" i="8" s="1"/>
  <c r="A143" i="4"/>
  <c r="H143" i="4" s="1"/>
  <c r="D143" i="8"/>
  <c r="A186" i="4"/>
  <c r="H186" i="4" s="1"/>
  <c r="D186" i="8"/>
  <c r="A201" i="4"/>
  <c r="H201" i="4" s="1"/>
  <c r="D201" i="8"/>
  <c r="A232" i="4"/>
  <c r="H232" i="4" s="1"/>
  <c r="D232" i="8"/>
  <c r="A305" i="4"/>
  <c r="H305" i="4" s="1"/>
  <c r="D305" i="8"/>
  <c r="A309" i="4"/>
  <c r="H309" i="4" s="1"/>
  <c r="D309" i="8"/>
  <c r="A313" i="4"/>
  <c r="H313" i="4" s="1"/>
  <c r="D313" i="8"/>
  <c r="A317" i="4"/>
  <c r="H317" i="4" s="1"/>
  <c r="D317" i="8"/>
  <c r="A182" i="4"/>
  <c r="H182" i="4" s="1"/>
  <c r="D182" i="8"/>
  <c r="A257" i="4"/>
  <c r="H257" i="4" s="1"/>
  <c r="D257" i="8"/>
  <c r="F288" i="8"/>
  <c r="F292" i="8"/>
  <c r="A268" i="4"/>
  <c r="H268" i="4" s="1"/>
  <c r="D268" i="8"/>
  <c r="A256" i="4"/>
  <c r="H256" i="4" s="1"/>
  <c r="D256" i="8"/>
  <c r="A252" i="4"/>
  <c r="H252" i="4" s="1"/>
  <c r="A226" i="4"/>
  <c r="H226" i="4" s="1"/>
  <c r="D226" i="8"/>
  <c r="A205" i="4"/>
  <c r="H205" i="4" s="1"/>
  <c r="A174" i="4"/>
  <c r="H174" i="4" s="1"/>
  <c r="A107" i="4"/>
  <c r="H107" i="4" s="1"/>
  <c r="A222" i="4"/>
  <c r="H222" i="4" s="1"/>
  <c r="D222" i="8"/>
  <c r="D286" i="8"/>
  <c r="F286" i="8"/>
  <c r="D294" i="8"/>
  <c r="F294" i="8"/>
  <c r="D302" i="8"/>
  <c r="G137" i="8"/>
  <c r="G145" i="8"/>
  <c r="G201" i="8"/>
  <c r="G205" i="8"/>
  <c r="G218" i="8"/>
  <c r="G226" i="8"/>
  <c r="G230" i="8"/>
  <c r="G238" i="8"/>
  <c r="G286" i="8"/>
  <c r="G294" i="8"/>
  <c r="G302" i="8"/>
  <c r="F170" i="8"/>
  <c r="F186" i="8"/>
  <c r="F167" i="8"/>
  <c r="F171" i="8"/>
  <c r="F175" i="8"/>
  <c r="F179" i="8"/>
  <c r="F183" i="8"/>
  <c r="F187" i="8"/>
  <c r="F199" i="8"/>
  <c r="F201" i="8"/>
  <c r="G228" i="8"/>
  <c r="G236" i="8"/>
  <c r="G244" i="8"/>
  <c r="G256" i="8"/>
  <c r="G272" i="8"/>
  <c r="G288" i="8"/>
  <c r="G296" i="8"/>
  <c r="F218" i="8"/>
  <c r="F252" i="8"/>
  <c r="F300" i="8"/>
  <c r="D107" i="8"/>
  <c r="F263" i="8"/>
  <c r="D84" i="8"/>
  <c r="H84" i="8" s="1"/>
  <c r="F110" i="8"/>
  <c r="D110" i="8"/>
  <c r="F155" i="8"/>
  <c r="G155" i="8"/>
  <c r="F149" i="8"/>
  <c r="F130" i="8"/>
  <c r="D96" i="8"/>
  <c r="D167" i="8"/>
  <c r="D171" i="8"/>
  <c r="D175" i="8"/>
  <c r="D179" i="8"/>
  <c r="D183" i="8"/>
  <c r="D187" i="8"/>
  <c r="D168" i="8"/>
  <c r="D176" i="8"/>
  <c r="D184" i="8"/>
  <c r="D199" i="8"/>
  <c r="D174" i="8"/>
  <c r="D216" i="8"/>
  <c r="D224" i="8"/>
  <c r="D170" i="8"/>
  <c r="F208" i="8"/>
  <c r="G186" i="8"/>
  <c r="G182" i="8"/>
  <c r="G174" i="8"/>
  <c r="G170" i="8"/>
  <c r="D247" i="8"/>
  <c r="D255" i="8"/>
  <c r="D240" i="8"/>
  <c r="F73" i="8"/>
  <c r="G87" i="8"/>
  <c r="G160" i="8"/>
  <c r="F154" i="8"/>
  <c r="F215" i="8"/>
  <c r="F205" i="8"/>
  <c r="F280" i="8"/>
  <c r="F272" i="8"/>
  <c r="F256" i="8"/>
  <c r="G252" i="8"/>
  <c r="G71" i="8"/>
  <c r="D194" i="8"/>
  <c r="F69" i="8"/>
  <c r="D239" i="8"/>
  <c r="D249" i="8"/>
  <c r="D263" i="8"/>
  <c r="G69" i="8"/>
  <c r="G73" i="8"/>
  <c r="G72" i="8"/>
  <c r="D31" i="8"/>
  <c r="C30" i="7" s="1"/>
  <c r="D39" i="8"/>
  <c r="D47" i="8"/>
  <c r="H47" i="8" s="1"/>
  <c r="D55" i="8"/>
  <c r="C54" i="7" s="1"/>
  <c r="D63" i="8"/>
  <c r="D210" i="8"/>
  <c r="G67" i="8"/>
  <c r="F122" i="8"/>
  <c r="F98" i="8"/>
  <c r="G79" i="8"/>
  <c r="F195" i="8"/>
  <c r="F162" i="8"/>
  <c r="F235" i="8"/>
  <c r="F219" i="8"/>
  <c r="D10" i="8"/>
  <c r="D71" i="8"/>
  <c r="H71" i="8" s="1"/>
  <c r="F91" i="8"/>
  <c r="G95" i="8"/>
  <c r="F95" i="8"/>
  <c r="G107" i="8"/>
  <c r="F107" i="8"/>
  <c r="F284" i="8"/>
  <c r="G284" i="8"/>
  <c r="F278" i="8"/>
  <c r="F276" i="8"/>
  <c r="G276" i="8"/>
  <c r="F268" i="8"/>
  <c r="G268" i="8"/>
  <c r="A260" i="4"/>
  <c r="H260" i="4" s="1"/>
  <c r="F260" i="8"/>
  <c r="G260" i="8"/>
  <c r="A248" i="4"/>
  <c r="H248" i="4" s="1"/>
  <c r="F248" i="8"/>
  <c r="A246" i="4"/>
  <c r="H246" i="4" s="1"/>
  <c r="F246" i="8"/>
  <c r="A237" i="4"/>
  <c r="H237" i="4" s="1"/>
  <c r="D237" i="8"/>
  <c r="A233" i="4"/>
  <c r="H233" i="4" s="1"/>
  <c r="D233" i="8"/>
  <c r="A229" i="4"/>
  <c r="H229" i="4" s="1"/>
  <c r="D229" i="8"/>
  <c r="A225" i="4"/>
  <c r="H225" i="4" s="1"/>
  <c r="D225" i="8"/>
  <c r="A203" i="4"/>
  <c r="H203" i="4" s="1"/>
  <c r="D203" i="8"/>
  <c r="A147" i="4"/>
  <c r="H147" i="4" s="1"/>
  <c r="D147" i="8"/>
  <c r="F210" i="8"/>
  <c r="F2" i="8"/>
  <c r="F143" i="8"/>
  <c r="G143" i="8"/>
  <c r="F141" i="8"/>
  <c r="F125" i="8"/>
  <c r="F111" i="8"/>
  <c r="D87" i="8"/>
  <c r="F83" i="8"/>
  <c r="F214" i="8"/>
  <c r="F212" i="8"/>
  <c r="G212" i="8"/>
  <c r="G204" i="8"/>
  <c r="F204" i="8"/>
  <c r="G200" i="8"/>
  <c r="F200" i="8"/>
  <c r="G198" i="8"/>
  <c r="A196" i="4"/>
  <c r="H196" i="4" s="1"/>
  <c r="F196" i="8"/>
  <c r="D192" i="8"/>
  <c r="F192" i="8"/>
  <c r="G188" i="8"/>
  <c r="F188" i="8"/>
  <c r="G184" i="8"/>
  <c r="F184" i="8"/>
  <c r="G180" i="8"/>
  <c r="F180" i="8"/>
  <c r="G176" i="8"/>
  <c r="F176" i="8"/>
  <c r="G172" i="8"/>
  <c r="F172" i="8"/>
  <c r="G168" i="8"/>
  <c r="F168" i="8"/>
  <c r="F163" i="8"/>
  <c r="D262" i="8"/>
  <c r="F189" i="8"/>
  <c r="D86" i="8"/>
  <c r="H86" i="8" s="1"/>
  <c r="F86" i="8"/>
  <c r="D104" i="8"/>
  <c r="G164" i="8"/>
  <c r="F158" i="8"/>
  <c r="D202" i="8"/>
  <c r="D217" i="8"/>
  <c r="F203" i="8"/>
  <c r="D245" i="8"/>
  <c r="D253" i="8"/>
  <c r="D236" i="8"/>
  <c r="D254" i="8"/>
  <c r="D270" i="8"/>
  <c r="D97" i="8"/>
  <c r="F123" i="8"/>
  <c r="D125" i="8"/>
  <c r="G151" i="8"/>
  <c r="F151" i="8"/>
  <c r="G147" i="8"/>
  <c r="F147" i="8"/>
  <c r="G139" i="8"/>
  <c r="F139" i="8"/>
  <c r="G135" i="8"/>
  <c r="F135" i="8"/>
  <c r="A212" i="4"/>
  <c r="H212" i="4" s="1"/>
  <c r="D208" i="8"/>
  <c r="G208" i="8"/>
  <c r="F159" i="8"/>
  <c r="D101" i="8"/>
  <c r="D105" i="8"/>
  <c r="D135" i="8"/>
  <c r="D73" i="8"/>
  <c r="C72" i="7" s="1"/>
  <c r="D77" i="8"/>
  <c r="G62" i="8"/>
  <c r="G54" i="8"/>
  <c r="G38" i="8"/>
  <c r="G30" i="8"/>
  <c r="G192" i="8"/>
  <c r="G194" i="8"/>
  <c r="G196" i="8"/>
  <c r="F266" i="8"/>
  <c r="F282" i="8"/>
  <c r="D150" i="8"/>
  <c r="F262" i="8"/>
  <c r="F106" i="8"/>
  <c r="F114" i="8"/>
  <c r="F150" i="8"/>
  <c r="F146" i="8"/>
  <c r="F142" i="8"/>
  <c r="F138" i="8"/>
  <c r="F134" i="8"/>
  <c r="D241" i="8"/>
  <c r="D248" i="8"/>
  <c r="F90" i="8"/>
  <c r="D281" i="8"/>
  <c r="A281" i="4"/>
  <c r="H281" i="4" s="1"/>
  <c r="A288" i="4"/>
  <c r="H288" i="4" s="1"/>
  <c r="D288" i="8"/>
  <c r="A292" i="4"/>
  <c r="H292" i="4" s="1"/>
  <c r="D292" i="8"/>
  <c r="A296" i="4"/>
  <c r="H296" i="4" s="1"/>
  <c r="D296" i="8"/>
  <c r="A300" i="4"/>
  <c r="H300" i="4" s="1"/>
  <c r="D300" i="8"/>
  <c r="D301" i="8"/>
  <c r="A301" i="4"/>
  <c r="H301" i="4" s="1"/>
  <c r="D299" i="8"/>
  <c r="A299" i="4"/>
  <c r="H299" i="4" s="1"/>
  <c r="D297" i="8"/>
  <c r="A297" i="4"/>
  <c r="H297" i="4" s="1"/>
  <c r="D295" i="8"/>
  <c r="A295" i="4"/>
  <c r="H295" i="4" s="1"/>
  <c r="D293" i="8"/>
  <c r="A293" i="4"/>
  <c r="H293" i="4" s="1"/>
  <c r="D291" i="8"/>
  <c r="A291" i="4"/>
  <c r="H291" i="4" s="1"/>
  <c r="D289" i="8"/>
  <c r="A289" i="4"/>
  <c r="H289" i="4" s="1"/>
  <c r="D287" i="8"/>
  <c r="A287" i="4"/>
  <c r="H287" i="4" s="1"/>
  <c r="D285" i="8"/>
  <c r="A285" i="4"/>
  <c r="H285" i="4" s="1"/>
  <c r="D272" i="8"/>
  <c r="A272" i="4"/>
  <c r="H272" i="4" s="1"/>
  <c r="D242" i="8"/>
  <c r="A242" i="4"/>
  <c r="H242" i="4" s="1"/>
  <c r="D277" i="8"/>
  <c r="A277" i="4"/>
  <c r="H277" i="4" s="1"/>
  <c r="D283" i="8"/>
  <c r="A283" i="4"/>
  <c r="H283" i="4" s="1"/>
  <c r="D258" i="8"/>
  <c r="A258" i="4"/>
  <c r="H258" i="4" s="1"/>
  <c r="D190" i="8"/>
  <c r="A190" i="4"/>
  <c r="H190" i="4" s="1"/>
  <c r="F85" i="8"/>
  <c r="F81" i="8"/>
  <c r="F239" i="8"/>
  <c r="F223" i="8"/>
  <c r="F89" i="8"/>
  <c r="F113" i="8"/>
  <c r="F121" i="8"/>
  <c r="F160" i="8"/>
  <c r="F164" i="8"/>
  <c r="F207" i="8"/>
  <c r="D33" i="8"/>
  <c r="F274" i="8"/>
  <c r="D37" i="8"/>
  <c r="C36" i="7" s="1"/>
  <c r="F82" i="8"/>
  <c r="D61" i="8"/>
  <c r="D90" i="8"/>
  <c r="D95" i="8"/>
  <c r="D118" i="8"/>
  <c r="D122" i="8"/>
  <c r="D127" i="8"/>
  <c r="F118" i="8"/>
  <c r="F264" i="8"/>
  <c r="G99" i="8"/>
  <c r="G131" i="8"/>
  <c r="D164" i="8"/>
  <c r="D243" i="8"/>
  <c r="D221" i="8"/>
  <c r="D260" i="8"/>
  <c r="D259" i="8"/>
  <c r="D261" i="8"/>
  <c r="D265" i="8"/>
  <c r="D273" i="8"/>
  <c r="D45" i="8"/>
  <c r="G75" i="8"/>
  <c r="D284" i="8"/>
  <c r="A284" i="4"/>
  <c r="H284" i="4" s="1"/>
  <c r="D282" i="8"/>
  <c r="A282" i="4"/>
  <c r="H282" i="4" s="1"/>
  <c r="D280" i="8"/>
  <c r="A280" i="4"/>
  <c r="H280" i="4" s="1"/>
  <c r="D278" i="8"/>
  <c r="A278" i="4"/>
  <c r="H278" i="4" s="1"/>
  <c r="D276" i="8"/>
  <c r="A276" i="4"/>
  <c r="H276" i="4" s="1"/>
  <c r="D274" i="8"/>
  <c r="A274" i="4"/>
  <c r="H274" i="4" s="1"/>
  <c r="D266" i="8"/>
  <c r="A266" i="4"/>
  <c r="H266" i="4" s="1"/>
  <c r="D250" i="8"/>
  <c r="A250" i="4"/>
  <c r="H250" i="4" s="1"/>
  <c r="D219" i="8"/>
  <c r="A219" i="4"/>
  <c r="H219" i="4" s="1"/>
  <c r="D206" i="8"/>
  <c r="A206" i="4"/>
  <c r="H206" i="4" s="1"/>
  <c r="H29" i="8"/>
  <c r="G103" i="8"/>
  <c r="G127" i="8"/>
  <c r="D207" i="8"/>
  <c r="D196" i="8"/>
  <c r="G123" i="8"/>
  <c r="D41" i="8"/>
  <c r="F68" i="8"/>
  <c r="D83" i="8"/>
  <c r="G83" i="8"/>
  <c r="G91" i="8"/>
  <c r="G115" i="8"/>
  <c r="G119" i="8"/>
  <c r="G162" i="8"/>
  <c r="D68" i="8"/>
  <c r="D214" i="8"/>
  <c r="A214" i="4"/>
  <c r="H214" i="4" s="1"/>
  <c r="A208" i="4"/>
  <c r="H208" i="4" s="1"/>
  <c r="D198" i="8"/>
  <c r="A198" i="4"/>
  <c r="H198" i="4" s="1"/>
  <c r="A192" i="4"/>
  <c r="H192" i="4" s="1"/>
  <c r="D155" i="8"/>
  <c r="A155" i="4"/>
  <c r="H155" i="4" s="1"/>
  <c r="A146" i="4"/>
  <c r="H146" i="4" s="1"/>
  <c r="A142" i="4"/>
  <c r="H142" i="4" s="1"/>
  <c r="D138" i="8"/>
  <c r="A138" i="4"/>
  <c r="H138" i="4" s="1"/>
  <c r="D134" i="8"/>
  <c r="A134" i="4"/>
  <c r="H134" i="4" s="1"/>
  <c r="A120" i="4"/>
  <c r="H120" i="4" s="1"/>
  <c r="A112" i="4"/>
  <c r="H112" i="4" s="1"/>
  <c r="A88" i="4"/>
  <c r="H88" i="4" s="1"/>
  <c r="D212" i="8"/>
  <c r="A213" i="4"/>
  <c r="H213" i="4" s="1"/>
  <c r="A211" i="4"/>
  <c r="H211" i="4" s="1"/>
  <c r="A209" i="4"/>
  <c r="H209" i="4" s="1"/>
  <c r="A197" i="4"/>
  <c r="H197" i="4" s="1"/>
  <c r="A195" i="4"/>
  <c r="H195" i="4" s="1"/>
  <c r="A193" i="4"/>
  <c r="H193" i="4" s="1"/>
  <c r="A191" i="4"/>
  <c r="H191" i="4" s="1"/>
  <c r="A161" i="4"/>
  <c r="H161" i="4" s="1"/>
  <c r="A157" i="4"/>
  <c r="H157" i="4" s="1"/>
  <c r="D117" i="8"/>
  <c r="A117" i="4"/>
  <c r="H117" i="4" s="1"/>
  <c r="D109" i="8"/>
  <c r="A109" i="4"/>
  <c r="H109" i="4" s="1"/>
  <c r="F78" i="8"/>
  <c r="H308" i="8"/>
  <c r="H312" i="8"/>
  <c r="H306" i="8"/>
  <c r="H310" i="8"/>
  <c r="H314" i="8"/>
  <c r="G26" i="8"/>
  <c r="G34" i="8"/>
  <c r="G42" i="8"/>
  <c r="G50" i="8"/>
  <c r="G58" i="8"/>
  <c r="G66" i="8"/>
  <c r="G24" i="8"/>
  <c r="G28" i="8"/>
  <c r="G32" i="8"/>
  <c r="G36" i="8"/>
  <c r="G40" i="8"/>
  <c r="G44" i="8"/>
  <c r="G48" i="8"/>
  <c r="G52" i="8"/>
  <c r="G56" i="8"/>
  <c r="G60" i="8"/>
  <c r="G64" i="8"/>
  <c r="A165" i="4"/>
  <c r="H165" i="4" s="1"/>
  <c r="D165" i="8"/>
  <c r="D163" i="8"/>
  <c r="A163" i="4"/>
  <c r="H163" i="4" s="1"/>
  <c r="A159" i="4"/>
  <c r="H159" i="4" s="1"/>
  <c r="D153" i="8"/>
  <c r="A153" i="4"/>
  <c r="H153" i="4" s="1"/>
  <c r="D149" i="8"/>
  <c r="A149" i="4"/>
  <c r="H149" i="4" s="1"/>
  <c r="D145" i="8"/>
  <c r="A145" i="4"/>
  <c r="H145" i="4" s="1"/>
  <c r="D141" i="8"/>
  <c r="A141" i="4"/>
  <c r="H141" i="4" s="1"/>
  <c r="A139" i="4"/>
  <c r="H139" i="4" s="1"/>
  <c r="A135" i="4"/>
  <c r="H135" i="4" s="1"/>
  <c r="A87" i="4"/>
  <c r="H87" i="4" s="1"/>
  <c r="A162" i="4"/>
  <c r="H162" i="4" s="1"/>
  <c r="D160" i="8"/>
  <c r="A160" i="4"/>
  <c r="H160" i="4" s="1"/>
  <c r="D156" i="8"/>
  <c r="A156" i="4"/>
  <c r="H156" i="4" s="1"/>
  <c r="A152" i="4"/>
  <c r="H152" i="4" s="1"/>
  <c r="A148" i="4"/>
  <c r="H148" i="4" s="1"/>
  <c r="A144" i="4"/>
  <c r="H144" i="4" s="1"/>
  <c r="A140" i="4"/>
  <c r="H140" i="4" s="1"/>
  <c r="D136" i="8"/>
  <c r="A136" i="4"/>
  <c r="H136" i="4" s="1"/>
  <c r="D132" i="8"/>
  <c r="A132" i="4"/>
  <c r="H132" i="4" s="1"/>
  <c r="A127" i="4"/>
  <c r="H127" i="4" s="1"/>
  <c r="D124" i="8"/>
  <c r="A124" i="4"/>
  <c r="H124" i="4" s="1"/>
  <c r="A121" i="4"/>
  <c r="H121" i="4" s="1"/>
  <c r="D121" i="8"/>
  <c r="A116" i="4"/>
  <c r="H116" i="4" s="1"/>
  <c r="D113" i="8"/>
  <c r="A113" i="4"/>
  <c r="H113" i="4" s="1"/>
  <c r="A108" i="4"/>
  <c r="H108" i="4" s="1"/>
  <c r="A103" i="4"/>
  <c r="H103" i="4" s="1"/>
  <c r="D100" i="8"/>
  <c r="A100" i="4"/>
  <c r="H100" i="4" s="1"/>
  <c r="A95" i="4"/>
  <c r="H95" i="4" s="1"/>
  <c r="D92" i="8"/>
  <c r="A92" i="4"/>
  <c r="H92" i="4" s="1"/>
  <c r="A89" i="4"/>
  <c r="H89" i="4" s="1"/>
  <c r="D89" i="8"/>
  <c r="A72" i="4"/>
  <c r="H72" i="4" s="1"/>
  <c r="A82" i="4"/>
  <c r="H82" i="4" s="1"/>
  <c r="A84" i="4"/>
  <c r="H84" i="4" s="1"/>
  <c r="D94" i="8"/>
  <c r="A94" i="4"/>
  <c r="H94" i="4" s="1"/>
  <c r="D98" i="8"/>
  <c r="A98" i="4"/>
  <c r="H98" i="4" s="1"/>
  <c r="D102" i="8"/>
  <c r="A102" i="4"/>
  <c r="H102" i="4" s="1"/>
  <c r="D106" i="8"/>
  <c r="A106" i="4"/>
  <c r="H106" i="4" s="1"/>
  <c r="A110" i="4"/>
  <c r="H110" i="4" s="1"/>
  <c r="A114" i="4"/>
  <c r="H114" i="4" s="1"/>
  <c r="D126" i="8"/>
  <c r="A126" i="4"/>
  <c r="H126" i="4" s="1"/>
  <c r="D130" i="8"/>
  <c r="A130" i="4"/>
  <c r="H130" i="4" s="1"/>
  <c r="A83" i="4"/>
  <c r="H83" i="4" s="1"/>
  <c r="D85" i="8"/>
  <c r="A85" i="4"/>
  <c r="H85" i="4" s="1"/>
  <c r="D91" i="8"/>
  <c r="A91" i="4"/>
  <c r="H91" i="4" s="1"/>
  <c r="A93" i="4"/>
  <c r="H93" i="4" s="1"/>
  <c r="A97" i="4"/>
  <c r="H97" i="4" s="1"/>
  <c r="A101" i="4"/>
  <c r="H101" i="4" s="1"/>
  <c r="A105" i="4"/>
  <c r="H105" i="4" s="1"/>
  <c r="D111" i="8"/>
  <c r="A111" i="4"/>
  <c r="H111" i="4" s="1"/>
  <c r="D115" i="8"/>
  <c r="A115" i="4"/>
  <c r="H115" i="4" s="1"/>
  <c r="D119" i="8"/>
  <c r="A119" i="4"/>
  <c r="H119" i="4" s="1"/>
  <c r="D123" i="8"/>
  <c r="A123" i="4"/>
  <c r="H123" i="4" s="1"/>
  <c r="A125" i="4"/>
  <c r="H125" i="4" s="1"/>
  <c r="A129" i="4"/>
  <c r="H129" i="4" s="1"/>
  <c r="A18" i="4"/>
  <c r="H18" i="4" s="1"/>
  <c r="A71" i="4"/>
  <c r="H71" i="4" s="1"/>
  <c r="A75" i="4"/>
  <c r="H75" i="4" s="1"/>
  <c r="A78" i="4"/>
  <c r="H78" i="4" s="1"/>
  <c r="A80" i="4"/>
  <c r="H80" i="4" s="1"/>
  <c r="A73" i="4"/>
  <c r="H73" i="4" s="1"/>
  <c r="A77" i="4"/>
  <c r="H77" i="4" s="1"/>
  <c r="A79" i="4"/>
  <c r="H79" i="4" s="1"/>
  <c r="D81" i="8"/>
  <c r="A81" i="4"/>
  <c r="H81" i="4" s="1"/>
  <c r="A22" i="4"/>
  <c r="H22" i="4" s="1"/>
  <c r="A10" i="4"/>
  <c r="H10" i="4" s="1"/>
  <c r="A25" i="4"/>
  <c r="H25" i="4" s="1"/>
  <c r="A29" i="4"/>
  <c r="H29" i="4" s="1"/>
  <c r="A33" i="4"/>
  <c r="H33" i="4" s="1"/>
  <c r="A37" i="4"/>
  <c r="H37" i="4" s="1"/>
  <c r="A41" i="4"/>
  <c r="H41" i="4" s="1"/>
  <c r="A45" i="4"/>
  <c r="H45" i="4" s="1"/>
  <c r="A49" i="4"/>
  <c r="H49" i="4" s="1"/>
  <c r="A53" i="4"/>
  <c r="H53" i="4" s="1"/>
  <c r="A57" i="4"/>
  <c r="H57" i="4" s="1"/>
  <c r="A61" i="4"/>
  <c r="H61" i="4" s="1"/>
  <c r="A65" i="4"/>
  <c r="H65" i="4" s="1"/>
  <c r="A68" i="4"/>
  <c r="H68" i="4" s="1"/>
  <c r="F70" i="8"/>
  <c r="A70" i="4"/>
  <c r="H70" i="4" s="1"/>
  <c r="D70" i="8"/>
  <c r="A76" i="4"/>
  <c r="H76" i="4" s="1"/>
  <c r="F5" i="8"/>
  <c r="F9" i="8"/>
  <c r="F13" i="8"/>
  <c r="F17" i="8"/>
  <c r="F21" i="8"/>
  <c r="A14" i="4"/>
  <c r="H14" i="4" s="1"/>
  <c r="A27" i="4"/>
  <c r="H27" i="4" s="1"/>
  <c r="A31" i="4"/>
  <c r="H31" i="4" s="1"/>
  <c r="A35" i="4"/>
  <c r="H35" i="4" s="1"/>
  <c r="A39" i="4"/>
  <c r="H39" i="4" s="1"/>
  <c r="A43" i="4"/>
  <c r="H43" i="4" s="1"/>
  <c r="A47" i="4"/>
  <c r="H47" i="4" s="1"/>
  <c r="A51" i="4"/>
  <c r="H51" i="4" s="1"/>
  <c r="A55" i="4"/>
  <c r="H55" i="4" s="1"/>
  <c r="A59" i="4"/>
  <c r="H59" i="4" s="1"/>
  <c r="A63" i="4"/>
  <c r="H63" i="4" s="1"/>
  <c r="A67" i="4"/>
  <c r="H67" i="4" s="1"/>
  <c r="A69" i="4"/>
  <c r="H69" i="4" s="1"/>
  <c r="H59" i="8"/>
  <c r="H88" i="8"/>
  <c r="H318" i="8"/>
  <c r="H75" i="8"/>
  <c r="H99" i="8"/>
  <c r="H103" i="8"/>
  <c r="H129" i="8"/>
  <c r="H131" i="8"/>
  <c r="H133" i="8"/>
  <c r="H146" i="8"/>
  <c r="H157" i="8"/>
  <c r="D45" i="4"/>
  <c r="C50" i="7"/>
  <c r="E45" i="4"/>
  <c r="E47" i="4"/>
  <c r="E49" i="4"/>
  <c r="C5" i="7"/>
  <c r="D6" i="4"/>
  <c r="C13" i="7"/>
  <c r="D14" i="4"/>
  <c r="C21" i="7"/>
  <c r="D22" i="4"/>
  <c r="C26" i="7"/>
  <c r="D27" i="4"/>
  <c r="C34" i="7"/>
  <c r="D35" i="4"/>
  <c r="C42" i="7"/>
  <c r="D43" i="4"/>
  <c r="D10" i="4"/>
  <c r="D18" i="4"/>
  <c r="D25" i="4"/>
  <c r="D33" i="4"/>
  <c r="H14" i="8"/>
  <c r="E6" i="4"/>
  <c r="E14" i="4"/>
  <c r="E22" i="4"/>
  <c r="D31" i="4"/>
  <c r="D39" i="4"/>
  <c r="D47" i="4"/>
  <c r="E10" i="4"/>
  <c r="E18" i="4"/>
  <c r="E27" i="4"/>
  <c r="D41" i="4"/>
  <c r="D49" i="4"/>
  <c r="H35" i="8"/>
  <c r="D2" i="4"/>
  <c r="E2" i="4"/>
  <c r="H6" i="8"/>
  <c r="H22" i="8"/>
  <c r="H27" i="8"/>
  <c r="H43" i="8"/>
  <c r="H51" i="8"/>
  <c r="D66" i="8"/>
  <c r="A66" i="4"/>
  <c r="H66" i="4" s="1"/>
  <c r="D64" i="8"/>
  <c r="F64" i="8"/>
  <c r="A64" i="4"/>
  <c r="H64" i="4" s="1"/>
  <c r="D62" i="8"/>
  <c r="A62" i="4"/>
  <c r="H62" i="4" s="1"/>
  <c r="D60" i="8"/>
  <c r="F60" i="8"/>
  <c r="A60" i="4"/>
  <c r="H60" i="4" s="1"/>
  <c r="D58" i="8"/>
  <c r="A58" i="4"/>
  <c r="H58" i="4" s="1"/>
  <c r="D56" i="8"/>
  <c r="F56" i="8"/>
  <c r="A56" i="4"/>
  <c r="H56" i="4" s="1"/>
  <c r="D54" i="8"/>
  <c r="A54" i="4"/>
  <c r="H54" i="4" s="1"/>
  <c r="D52" i="8"/>
  <c r="F52" i="8"/>
  <c r="A52" i="4"/>
  <c r="H52" i="4" s="1"/>
  <c r="D50" i="8"/>
  <c r="A50" i="4"/>
  <c r="H50" i="4" s="1"/>
  <c r="D48" i="8"/>
  <c r="F48" i="8"/>
  <c r="A48" i="4"/>
  <c r="H48" i="4" s="1"/>
  <c r="D46" i="8"/>
  <c r="A46" i="4"/>
  <c r="H46" i="4" s="1"/>
  <c r="D44" i="8"/>
  <c r="F44" i="8"/>
  <c r="A44" i="4"/>
  <c r="H44" i="4" s="1"/>
  <c r="D42" i="8"/>
  <c r="A42" i="4"/>
  <c r="H42" i="4" s="1"/>
  <c r="D40" i="8"/>
  <c r="F40" i="8"/>
  <c r="A40" i="4"/>
  <c r="H40" i="4" s="1"/>
  <c r="D38" i="8"/>
  <c r="A38" i="4"/>
  <c r="H38" i="4" s="1"/>
  <c r="D36" i="8"/>
  <c r="F36" i="8"/>
  <c r="A36" i="4"/>
  <c r="H36" i="4" s="1"/>
  <c r="D34" i="8"/>
  <c r="A34" i="4"/>
  <c r="H34" i="4" s="1"/>
  <c r="D32" i="8"/>
  <c r="F32" i="8"/>
  <c r="A32" i="4"/>
  <c r="H32" i="4" s="1"/>
  <c r="D30" i="8"/>
  <c r="A30" i="4"/>
  <c r="H30" i="4" s="1"/>
  <c r="D28" i="8"/>
  <c r="F28" i="8"/>
  <c r="A28" i="4"/>
  <c r="H28" i="4" s="1"/>
  <c r="D26" i="8"/>
  <c r="A26" i="4"/>
  <c r="H26" i="4" s="1"/>
  <c r="D24" i="8"/>
  <c r="F24" i="8"/>
  <c r="A24" i="4"/>
  <c r="H24" i="4" s="1"/>
  <c r="D20" i="8"/>
  <c r="A20" i="4"/>
  <c r="H20" i="4" s="1"/>
  <c r="D16" i="8"/>
  <c r="A16" i="4"/>
  <c r="H16" i="4" s="1"/>
  <c r="D12" i="8"/>
  <c r="A12" i="4"/>
  <c r="H12" i="4" s="1"/>
  <c r="D8" i="8"/>
  <c r="D4" i="8"/>
  <c r="A4" i="4"/>
  <c r="H4" i="4" s="1"/>
  <c r="F26" i="8"/>
  <c r="F42" i="8"/>
  <c r="F58" i="8"/>
  <c r="F30" i="8"/>
  <c r="F46" i="8"/>
  <c r="F62" i="8"/>
  <c r="F304" i="8"/>
  <c r="G304" i="8"/>
  <c r="F306" i="8"/>
  <c r="G306" i="8"/>
  <c r="F308" i="8"/>
  <c r="G308" i="8"/>
  <c r="F310" i="8"/>
  <c r="G310" i="8"/>
  <c r="F312" i="8"/>
  <c r="G312" i="8"/>
  <c r="F314" i="8"/>
  <c r="G314" i="8"/>
  <c r="F316" i="8"/>
  <c r="G316" i="8"/>
  <c r="F318" i="8"/>
  <c r="G318" i="8"/>
  <c r="F65" i="8"/>
  <c r="G65" i="8"/>
  <c r="F63" i="8"/>
  <c r="G63" i="8"/>
  <c r="F61" i="8"/>
  <c r="G61" i="8"/>
  <c r="F59" i="8"/>
  <c r="G59" i="8"/>
  <c r="F57" i="8"/>
  <c r="G57" i="8"/>
  <c r="F55" i="8"/>
  <c r="G55" i="8"/>
  <c r="F53" i="8"/>
  <c r="G53" i="8"/>
  <c r="F51" i="8"/>
  <c r="G51" i="8"/>
  <c r="F49" i="8"/>
  <c r="G49" i="8"/>
  <c r="F47" i="8"/>
  <c r="G47" i="8"/>
  <c r="F45" i="8"/>
  <c r="G45" i="8"/>
  <c r="F43" i="8"/>
  <c r="G43" i="8"/>
  <c r="F41" i="8"/>
  <c r="G41" i="8"/>
  <c r="F39" i="8"/>
  <c r="G39" i="8"/>
  <c r="F37" i="8"/>
  <c r="G37" i="8"/>
  <c r="F35" i="8"/>
  <c r="G35" i="8"/>
  <c r="F33" i="8"/>
  <c r="G33" i="8"/>
  <c r="F31" i="8"/>
  <c r="G31" i="8"/>
  <c r="F29" i="8"/>
  <c r="G29" i="8"/>
  <c r="F27" i="8"/>
  <c r="G27" i="8"/>
  <c r="F25" i="8"/>
  <c r="G25" i="8"/>
  <c r="F34" i="8"/>
  <c r="F50" i="8"/>
  <c r="F66" i="8"/>
  <c r="F38" i="8"/>
  <c r="F54" i="8"/>
  <c r="F303" i="8"/>
  <c r="G303" i="8"/>
  <c r="F305" i="8"/>
  <c r="G305" i="8"/>
  <c r="F307" i="8"/>
  <c r="G307" i="8"/>
  <c r="F309" i="8"/>
  <c r="G309" i="8"/>
  <c r="F311" i="8"/>
  <c r="G311" i="8"/>
  <c r="F313" i="8"/>
  <c r="G313" i="8"/>
  <c r="F315" i="8"/>
  <c r="G315" i="8"/>
  <c r="F317" i="8"/>
  <c r="G317" i="8"/>
  <c r="B319" i="8"/>
  <c r="C319" i="8"/>
  <c r="A320" i="8"/>
  <c r="F4" i="8"/>
  <c r="G4" i="8"/>
  <c r="F6" i="8"/>
  <c r="G6" i="8"/>
  <c r="F8" i="8"/>
  <c r="G8" i="8"/>
  <c r="F10" i="8"/>
  <c r="G10" i="8"/>
  <c r="F12" i="8"/>
  <c r="G12" i="8"/>
  <c r="F14" i="8"/>
  <c r="G14" i="8"/>
  <c r="F16" i="8"/>
  <c r="G16" i="8"/>
  <c r="F18" i="8"/>
  <c r="G18" i="8"/>
  <c r="F20" i="8"/>
  <c r="G20" i="8"/>
  <c r="F22" i="8"/>
  <c r="G22" i="8"/>
  <c r="G3" i="8"/>
  <c r="A3" i="4"/>
  <c r="H3" i="4" s="1"/>
  <c r="G5" i="8"/>
  <c r="D5" i="8"/>
  <c r="A5" i="4"/>
  <c r="H5" i="4" s="1"/>
  <c r="G7" i="8"/>
  <c r="D7" i="8"/>
  <c r="G9" i="8"/>
  <c r="D9" i="8"/>
  <c r="G11" i="8"/>
  <c r="D11" i="8"/>
  <c r="A11" i="4"/>
  <c r="H11" i="4" s="1"/>
  <c r="G13" i="8"/>
  <c r="D13" i="8"/>
  <c r="A13" i="4"/>
  <c r="H13" i="4" s="1"/>
  <c r="G15" i="8"/>
  <c r="D15" i="8"/>
  <c r="A15" i="4"/>
  <c r="H15" i="4" s="1"/>
  <c r="G17" i="8"/>
  <c r="D17" i="8"/>
  <c r="A17" i="4"/>
  <c r="H17" i="4" s="1"/>
  <c r="G19" i="8"/>
  <c r="D19" i="8"/>
  <c r="A19" i="4"/>
  <c r="H19" i="4" s="1"/>
  <c r="G21" i="8"/>
  <c r="D21" i="8"/>
  <c r="A21" i="4"/>
  <c r="H21" i="4" s="1"/>
  <c r="G23" i="8"/>
  <c r="D23" i="8"/>
  <c r="A23" i="4"/>
  <c r="H23" i="4" s="1"/>
  <c r="F3" i="8"/>
  <c r="F7" i="8"/>
  <c r="F11" i="8"/>
  <c r="F15" i="8"/>
  <c r="F19" i="8"/>
  <c r="F23" i="8"/>
  <c r="C38" i="7" l="1"/>
  <c r="H275" i="8"/>
  <c r="H2" i="8"/>
  <c r="D174" i="6"/>
  <c r="C175" i="6"/>
  <c r="D212" i="6"/>
  <c r="C213" i="6"/>
  <c r="D186" i="6"/>
  <c r="C187" i="6"/>
  <c r="D236" i="6"/>
  <c r="C237" i="6"/>
  <c r="C200" i="6"/>
  <c r="D199" i="6"/>
  <c r="D224" i="6"/>
  <c r="C225" i="6"/>
  <c r="C17" i="7"/>
  <c r="H110" i="8"/>
  <c r="H114" i="8"/>
  <c r="H69" i="8"/>
  <c r="H18" i="8"/>
  <c r="H386" i="3"/>
  <c r="K386" i="3"/>
  <c r="E388" i="3"/>
  <c r="G388" i="3"/>
  <c r="I388" i="3"/>
  <c r="M388" i="3"/>
  <c r="D388" i="3"/>
  <c r="F388" i="3"/>
  <c r="J388" i="3"/>
  <c r="N386" i="3"/>
  <c r="J386" i="3"/>
  <c r="M386" i="3"/>
  <c r="E386" i="3"/>
  <c r="N371" i="3"/>
  <c r="H159" i="8"/>
  <c r="H78" i="8"/>
  <c r="I44" i="7"/>
  <c r="H195" i="8"/>
  <c r="H213" i="8"/>
  <c r="H139" i="8"/>
  <c r="H82" i="8"/>
  <c r="H72" i="8"/>
  <c r="H80" i="8"/>
  <c r="C66" i="7"/>
  <c r="H191" i="8"/>
  <c r="H209" i="8"/>
  <c r="C71" i="7"/>
  <c r="O4" i="7"/>
  <c r="H231" i="8"/>
  <c r="H193" i="8"/>
  <c r="H197" i="8"/>
  <c r="H211" i="8"/>
  <c r="C81" i="7"/>
  <c r="C79" i="7"/>
  <c r="H144" i="8"/>
  <c r="H137" i="8"/>
  <c r="H76" i="8"/>
  <c r="H10" i="8"/>
  <c r="H39" i="8"/>
  <c r="C48" i="7"/>
  <c r="H79" i="8"/>
  <c r="H55" i="8"/>
  <c r="C78" i="7"/>
  <c r="C52" i="7"/>
  <c r="H152" i="8"/>
  <c r="H120" i="8"/>
  <c r="H154" i="8"/>
  <c r="H65" i="8"/>
  <c r="H116" i="8"/>
  <c r="H93" i="8"/>
  <c r="C75" i="7"/>
  <c r="C56" i="7"/>
  <c r="H25" i="8"/>
  <c r="H49" i="8"/>
  <c r="C24" i="7"/>
  <c r="C9" i="7"/>
  <c r="H148" i="8"/>
  <c r="H140" i="8"/>
  <c r="H162" i="8"/>
  <c r="H142" i="8"/>
  <c r="H108" i="8"/>
  <c r="H53" i="8"/>
  <c r="H112" i="8"/>
  <c r="H57" i="8"/>
  <c r="H135" i="8"/>
  <c r="I67" i="7"/>
  <c r="I49" i="7"/>
  <c r="I84" i="7"/>
  <c r="H107" i="8"/>
  <c r="C68" i="7"/>
  <c r="H67" i="8"/>
  <c r="H150" i="8"/>
  <c r="H101" i="8"/>
  <c r="H298" i="8"/>
  <c r="H290" i="8"/>
  <c r="H279" i="8"/>
  <c r="E9" i="4"/>
  <c r="E46" i="4"/>
  <c r="E48" i="4"/>
  <c r="E23" i="4"/>
  <c r="E21" i="4"/>
  <c r="E19" i="4"/>
  <c r="E17" i="4"/>
  <c r="E15" i="4"/>
  <c r="E13" i="4"/>
  <c r="E11" i="4"/>
  <c r="E7" i="4"/>
  <c r="E5" i="4"/>
  <c r="E3" i="4"/>
  <c r="C59" i="7"/>
  <c r="I53" i="7"/>
  <c r="H100" i="8"/>
  <c r="H136" i="8"/>
  <c r="H109" i="8"/>
  <c r="H117" i="8"/>
  <c r="I55" i="7"/>
  <c r="I76" i="7"/>
  <c r="C44" i="7"/>
  <c r="H265" i="8"/>
  <c r="H259" i="8"/>
  <c r="H221" i="8"/>
  <c r="H164" i="8"/>
  <c r="H95" i="8"/>
  <c r="H242" i="8"/>
  <c r="H285" i="8"/>
  <c r="H287" i="8"/>
  <c r="H289" i="8"/>
  <c r="H291" i="8"/>
  <c r="H293" i="8"/>
  <c r="H295" i="8"/>
  <c r="H299" i="8"/>
  <c r="H301" i="8"/>
  <c r="H281" i="8"/>
  <c r="H241" i="8"/>
  <c r="H73" i="8"/>
  <c r="H208" i="8"/>
  <c r="H254" i="8"/>
  <c r="H253" i="8"/>
  <c r="H202" i="8"/>
  <c r="C85" i="7"/>
  <c r="H262" i="8"/>
  <c r="H87" i="8"/>
  <c r="H210" i="8"/>
  <c r="C62" i="7"/>
  <c r="C46" i="7"/>
  <c r="H31" i="8"/>
  <c r="H263" i="8"/>
  <c r="H239" i="8"/>
  <c r="H194" i="8"/>
  <c r="H240" i="8"/>
  <c r="H247" i="8"/>
  <c r="H170" i="8"/>
  <c r="H216" i="8"/>
  <c r="H199" i="8"/>
  <c r="H176" i="8"/>
  <c r="H187" i="8"/>
  <c r="H179" i="8"/>
  <c r="H171" i="8"/>
  <c r="H96" i="8"/>
  <c r="C83" i="7"/>
  <c r="H302" i="8"/>
  <c r="H294" i="8"/>
  <c r="H286" i="8"/>
  <c r="H226" i="8"/>
  <c r="H268" i="8"/>
  <c r="H257" i="8"/>
  <c r="H317" i="8"/>
  <c r="H309" i="8"/>
  <c r="H143" i="8"/>
  <c r="C73" i="7"/>
  <c r="H128" i="8"/>
  <c r="H204" i="8"/>
  <c r="H218" i="8"/>
  <c r="H244" i="8"/>
  <c r="H215" i="8"/>
  <c r="H223" i="8"/>
  <c r="H235" i="8"/>
  <c r="C55" i="7"/>
  <c r="C63" i="7"/>
  <c r="I58" i="7"/>
  <c r="I12" i="7"/>
  <c r="I8" i="7"/>
  <c r="C84" i="7"/>
  <c r="I74" i="7"/>
  <c r="I80" i="7"/>
  <c r="I83" i="7"/>
  <c r="C67" i="7"/>
  <c r="C82" i="7"/>
  <c r="H41" i="8"/>
  <c r="I86" i="7"/>
  <c r="I79" i="7"/>
  <c r="H250" i="8"/>
  <c r="H266" i="8"/>
  <c r="H282" i="8"/>
  <c r="H284" i="8"/>
  <c r="H273" i="8"/>
  <c r="H261" i="8"/>
  <c r="H260" i="8"/>
  <c r="H243" i="8"/>
  <c r="H90" i="8"/>
  <c r="C60" i="7"/>
  <c r="H37" i="8"/>
  <c r="H33" i="8"/>
  <c r="H190" i="8"/>
  <c r="H258" i="8"/>
  <c r="H283" i="8"/>
  <c r="H277" i="8"/>
  <c r="H300" i="8"/>
  <c r="H296" i="8"/>
  <c r="H292" i="8"/>
  <c r="H288" i="8"/>
  <c r="H248" i="8"/>
  <c r="H77" i="8"/>
  <c r="H105" i="8"/>
  <c r="H125" i="8"/>
  <c r="H97" i="8"/>
  <c r="H270" i="8"/>
  <c r="H236" i="8"/>
  <c r="H245" i="8"/>
  <c r="H217" i="8"/>
  <c r="H104" i="8"/>
  <c r="H192" i="8"/>
  <c r="H147" i="8"/>
  <c r="H225" i="8"/>
  <c r="H229" i="8"/>
  <c r="H233" i="8"/>
  <c r="H237" i="8"/>
  <c r="C70" i="7"/>
  <c r="H249" i="8"/>
  <c r="H255" i="8"/>
  <c r="H224" i="8"/>
  <c r="H174" i="8"/>
  <c r="H184" i="8"/>
  <c r="H168" i="8"/>
  <c r="H183" i="8"/>
  <c r="H175" i="8"/>
  <c r="H167" i="8"/>
  <c r="H222" i="8"/>
  <c r="H256" i="8"/>
  <c r="H182" i="8"/>
  <c r="H313" i="8"/>
  <c r="H305" i="8"/>
  <c r="H232" i="8"/>
  <c r="H201" i="8"/>
  <c r="H186" i="8"/>
  <c r="I85" i="7"/>
  <c r="C86" i="7"/>
  <c r="H63" i="8"/>
  <c r="I73" i="7"/>
  <c r="H45" i="8"/>
  <c r="C76" i="7"/>
  <c r="H203" i="8"/>
  <c r="I82" i="7"/>
  <c r="H122" i="8"/>
  <c r="I10" i="7"/>
  <c r="I56" i="7"/>
  <c r="I42" i="7"/>
  <c r="I20" i="7"/>
  <c r="I6" i="7"/>
  <c r="H118" i="8"/>
  <c r="I24" i="7"/>
  <c r="I16" i="7"/>
  <c r="C32" i="7"/>
  <c r="H127" i="8"/>
  <c r="H61" i="8"/>
  <c r="I14" i="7"/>
  <c r="H196" i="8"/>
  <c r="I81" i="7"/>
  <c r="H272" i="8"/>
  <c r="H297" i="8"/>
  <c r="I4" i="7"/>
  <c r="I2" i="7"/>
  <c r="I37" i="7"/>
  <c r="H206" i="8"/>
  <c r="H219" i="8"/>
  <c r="H274" i="8"/>
  <c r="H276" i="8"/>
  <c r="H278" i="8"/>
  <c r="H280" i="8"/>
  <c r="I61" i="7"/>
  <c r="H214" i="8"/>
  <c r="H198" i="8"/>
  <c r="C40" i="7"/>
  <c r="H83" i="8"/>
  <c r="H68" i="8"/>
  <c r="H207" i="8"/>
  <c r="I41" i="7"/>
  <c r="H212" i="8"/>
  <c r="I71" i="7"/>
  <c r="H134" i="8"/>
  <c r="H138" i="8"/>
  <c r="H155" i="8"/>
  <c r="I69" i="7"/>
  <c r="I66" i="7"/>
  <c r="I64" i="7"/>
  <c r="I78" i="7"/>
  <c r="I22" i="7"/>
  <c r="I32" i="7"/>
  <c r="C80" i="7"/>
  <c r="I45" i="7"/>
  <c r="I75" i="7"/>
  <c r="I40" i="7"/>
  <c r="I34" i="7"/>
  <c r="I77" i="7"/>
  <c r="I68" i="7"/>
  <c r="I62" i="7"/>
  <c r="H149" i="8"/>
  <c r="I70" i="7"/>
  <c r="I33" i="7"/>
  <c r="C69" i="7"/>
  <c r="I50" i="7"/>
  <c r="I18" i="7"/>
  <c r="I72" i="7"/>
  <c r="C61" i="7"/>
  <c r="I35" i="7"/>
  <c r="I54" i="7"/>
  <c r="I48" i="7"/>
  <c r="H126" i="8"/>
  <c r="I59" i="7"/>
  <c r="H132" i="8"/>
  <c r="I65" i="7"/>
  <c r="C65" i="7"/>
  <c r="H130" i="8"/>
  <c r="I63" i="7"/>
  <c r="I46" i="7"/>
  <c r="H124" i="8"/>
  <c r="I57" i="7"/>
  <c r="H89" i="8"/>
  <c r="I28" i="7"/>
  <c r="H121" i="8"/>
  <c r="I60" i="7"/>
  <c r="H156" i="8"/>
  <c r="H141" i="8"/>
  <c r="H145" i="8"/>
  <c r="H153" i="8"/>
  <c r="H163" i="8"/>
  <c r="H165" i="8"/>
  <c r="I27" i="7"/>
  <c r="C57" i="7"/>
  <c r="H92" i="8"/>
  <c r="I31" i="7"/>
  <c r="H113" i="8"/>
  <c r="I52" i="7"/>
  <c r="H160" i="8"/>
  <c r="H123" i="8"/>
  <c r="H119" i="8"/>
  <c r="H115" i="8"/>
  <c r="O2" i="7"/>
  <c r="H111" i="8"/>
  <c r="H91" i="8"/>
  <c r="I36" i="7"/>
  <c r="H85" i="8"/>
  <c r="I30" i="7"/>
  <c r="H94" i="8"/>
  <c r="I39" i="7"/>
  <c r="I26" i="7"/>
  <c r="I51" i="7"/>
  <c r="H106" i="8"/>
  <c r="H102" i="8"/>
  <c r="I47" i="7"/>
  <c r="I43" i="7"/>
  <c r="H98" i="8"/>
  <c r="H81" i="8"/>
  <c r="I38" i="7"/>
  <c r="I25" i="7"/>
  <c r="O3" i="7"/>
  <c r="I29" i="7"/>
  <c r="H70" i="8"/>
  <c r="O1" i="7"/>
  <c r="O5" i="7"/>
  <c r="D9" i="4"/>
  <c r="D7" i="4"/>
  <c r="D5" i="4"/>
  <c r="D3" i="4"/>
  <c r="D4" i="4"/>
  <c r="D8" i="4"/>
  <c r="D21" i="4"/>
  <c r="D17" i="4"/>
  <c r="D15" i="4"/>
  <c r="D13" i="4"/>
  <c r="D11" i="4"/>
  <c r="D12" i="4"/>
  <c r="D20" i="4"/>
  <c r="D24" i="4"/>
  <c r="D30" i="4"/>
  <c r="D32" i="4"/>
  <c r="D38" i="4"/>
  <c r="D40" i="4"/>
  <c r="C53" i="7"/>
  <c r="D23" i="4"/>
  <c r="D19" i="4"/>
  <c r="D16" i="4"/>
  <c r="D26" i="4"/>
  <c r="D28" i="4"/>
  <c r="D34" i="4"/>
  <c r="D36" i="4"/>
  <c r="D42" i="4"/>
  <c r="C51" i="7"/>
  <c r="E50" i="4"/>
  <c r="D50" i="4"/>
  <c r="C49" i="7"/>
  <c r="E12" i="4"/>
  <c r="E20" i="4"/>
  <c r="E24" i="4"/>
  <c r="E30" i="4"/>
  <c r="E32" i="4"/>
  <c r="E38" i="4"/>
  <c r="E40" i="4"/>
  <c r="C43" i="7"/>
  <c r="D44" i="4"/>
  <c r="E8" i="4"/>
  <c r="E16" i="4"/>
  <c r="E26" i="4"/>
  <c r="E28" i="4"/>
  <c r="E34" i="4"/>
  <c r="E36" i="4"/>
  <c r="E42" i="4"/>
  <c r="E44" i="4"/>
  <c r="C45" i="7"/>
  <c r="D46" i="4"/>
  <c r="C47" i="7"/>
  <c r="D48" i="4"/>
  <c r="E4" i="4"/>
  <c r="I87" i="7"/>
  <c r="C87" i="7"/>
  <c r="F319" i="8"/>
  <c r="G319" i="8"/>
  <c r="C3" i="7"/>
  <c r="H4" i="8"/>
  <c r="C7" i="7"/>
  <c r="H8" i="8"/>
  <c r="C15" i="7"/>
  <c r="H16" i="8"/>
  <c r="C25" i="7"/>
  <c r="H26" i="8"/>
  <c r="C27" i="7"/>
  <c r="H28" i="8"/>
  <c r="C33" i="7"/>
  <c r="H34" i="8"/>
  <c r="C35" i="7"/>
  <c r="H36" i="8"/>
  <c r="C41" i="7"/>
  <c r="H42" i="8"/>
  <c r="H44" i="8"/>
  <c r="I1" i="7"/>
  <c r="I7" i="7"/>
  <c r="H50" i="8"/>
  <c r="I9" i="7"/>
  <c r="H52" i="8"/>
  <c r="I15" i="7"/>
  <c r="H58" i="8"/>
  <c r="I17" i="7"/>
  <c r="H60" i="8"/>
  <c r="I23" i="7"/>
  <c r="H66" i="8"/>
  <c r="B320" i="8"/>
  <c r="C320" i="8"/>
  <c r="A321" i="8"/>
  <c r="D319" i="8"/>
  <c r="O6" i="7" s="1"/>
  <c r="A319" i="4"/>
  <c r="H319" i="4" s="1"/>
  <c r="C11" i="7"/>
  <c r="H12" i="8"/>
  <c r="C19" i="7"/>
  <c r="H20" i="8"/>
  <c r="C23" i="7"/>
  <c r="H24" i="8"/>
  <c r="C29" i="7"/>
  <c r="H30" i="8"/>
  <c r="C31" i="7"/>
  <c r="H32" i="8"/>
  <c r="C37" i="7"/>
  <c r="H38" i="8"/>
  <c r="C39" i="7"/>
  <c r="H40" i="8"/>
  <c r="I3" i="7"/>
  <c r="H46" i="8"/>
  <c r="I5" i="7"/>
  <c r="H48" i="8"/>
  <c r="I11" i="7"/>
  <c r="H54" i="8"/>
  <c r="I13" i="7"/>
  <c r="H56" i="8"/>
  <c r="I19" i="7"/>
  <c r="H62" i="8"/>
  <c r="I21" i="7"/>
  <c r="H64" i="8"/>
  <c r="C8" i="7"/>
  <c r="C22" i="7"/>
  <c r="C20" i="7"/>
  <c r="C18" i="7"/>
  <c r="C16" i="7"/>
  <c r="C14" i="7"/>
  <c r="C12" i="7"/>
  <c r="C10" i="7"/>
  <c r="C6" i="7"/>
  <c r="C4" i="7"/>
  <c r="C2" i="7"/>
  <c r="H23" i="8"/>
  <c r="H21" i="8"/>
  <c r="H19" i="8"/>
  <c r="H17" i="8"/>
  <c r="H15" i="8"/>
  <c r="H13" i="8"/>
  <c r="H11" i="8"/>
  <c r="H7" i="8"/>
  <c r="H5" i="8"/>
  <c r="H3" i="8"/>
  <c r="H9" i="8"/>
  <c r="D200" i="6" l="1"/>
  <c r="C201" i="6"/>
  <c r="D237" i="6"/>
  <c r="C238" i="6"/>
  <c r="D187" i="6"/>
  <c r="C188" i="6"/>
  <c r="D213" i="6"/>
  <c r="C214" i="6"/>
  <c r="D175" i="6"/>
  <c r="C176" i="6"/>
  <c r="D225" i="6"/>
  <c r="C226" i="6"/>
  <c r="N364" i="3"/>
  <c r="J379" i="3"/>
  <c r="H379" i="3"/>
  <c r="E379" i="3"/>
  <c r="M379" i="3"/>
  <c r="N379" i="3"/>
  <c r="K379" i="3"/>
  <c r="H319" i="8"/>
  <c r="I88" i="7"/>
  <c r="C88" i="7"/>
  <c r="F320" i="8"/>
  <c r="G320" i="8"/>
  <c r="B321" i="8"/>
  <c r="C321" i="8"/>
  <c r="A322" i="8"/>
  <c r="D320" i="8"/>
  <c r="A320" i="4"/>
  <c r="H320" i="4" s="1"/>
  <c r="D176" i="6" l="1"/>
  <c r="C177" i="6"/>
  <c r="D188" i="6"/>
  <c r="C189" i="6"/>
  <c r="D238" i="6"/>
  <c r="C239" i="6"/>
  <c r="D214" i="6"/>
  <c r="C215" i="6"/>
  <c r="D201" i="6"/>
  <c r="C202" i="6"/>
  <c r="D226" i="6"/>
  <c r="C227" i="6"/>
  <c r="O7" i="7"/>
  <c r="H320" i="8"/>
  <c r="I89" i="7"/>
  <c r="C89" i="7"/>
  <c r="F321" i="8"/>
  <c r="G321" i="8"/>
  <c r="B322" i="8"/>
  <c r="C322" i="8"/>
  <c r="A323" i="8"/>
  <c r="D321" i="8"/>
  <c r="A321" i="4"/>
  <c r="H321" i="4" s="1"/>
  <c r="D239" i="6" l="1"/>
  <c r="C240" i="6"/>
  <c r="D215" i="6"/>
  <c r="C216" i="6"/>
  <c r="D189" i="6"/>
  <c r="C190" i="6"/>
  <c r="C203" i="6"/>
  <c r="D202" i="6"/>
  <c r="D227" i="6"/>
  <c r="C228" i="6"/>
  <c r="D177" i="6"/>
  <c r="C178" i="6"/>
  <c r="O8" i="7"/>
  <c r="H321" i="8"/>
  <c r="I90" i="7"/>
  <c r="C90" i="7"/>
  <c r="F322" i="8"/>
  <c r="G322" i="8"/>
  <c r="B323" i="8"/>
  <c r="C323" i="8"/>
  <c r="A324" i="8"/>
  <c r="D322" i="8"/>
  <c r="O9" i="7" s="1"/>
  <c r="A322" i="4"/>
  <c r="H322" i="4" s="1"/>
  <c r="D228" i="6" l="1"/>
  <c r="C229" i="6"/>
  <c r="D203" i="6"/>
  <c r="C204" i="6"/>
  <c r="D190" i="6"/>
  <c r="C191" i="6"/>
  <c r="D216" i="6"/>
  <c r="C217" i="6"/>
  <c r="D240" i="6"/>
  <c r="C241" i="6"/>
  <c r="D178" i="6"/>
  <c r="C179" i="6"/>
  <c r="H322" i="8"/>
  <c r="F323" i="8"/>
  <c r="G323" i="8"/>
  <c r="I91" i="7"/>
  <c r="C91" i="7"/>
  <c r="B324" i="8"/>
  <c r="C324" i="8"/>
  <c r="A325" i="8"/>
  <c r="D323" i="8"/>
  <c r="O10" i="7" s="1"/>
  <c r="A323" i="4"/>
  <c r="H323" i="4" s="1"/>
  <c r="D241" i="6" l="1"/>
  <c r="C242" i="6"/>
  <c r="D242" i="6" s="1"/>
  <c r="D217" i="6"/>
  <c r="C218" i="6"/>
  <c r="D218" i="6" s="1"/>
  <c r="D191" i="6"/>
  <c r="C192" i="6"/>
  <c r="D204" i="6"/>
  <c r="C205" i="6"/>
  <c r="D229" i="6"/>
  <c r="C230" i="6"/>
  <c r="D230" i="6" s="1"/>
  <c r="D179" i="6"/>
  <c r="C180" i="6"/>
  <c r="H323" i="8"/>
  <c r="F324" i="8"/>
  <c r="G324" i="8"/>
  <c r="I92" i="7"/>
  <c r="C92" i="7"/>
  <c r="B325" i="8"/>
  <c r="C325" i="8"/>
  <c r="A326" i="8"/>
  <c r="D324" i="8"/>
  <c r="A324" i="4"/>
  <c r="H324" i="4" s="1"/>
  <c r="C206" i="6" l="1"/>
  <c r="D206" i="6" s="1"/>
  <c r="D205" i="6"/>
  <c r="D192" i="6"/>
  <c r="C193" i="6"/>
  <c r="D180" i="6"/>
  <c r="C181" i="6"/>
  <c r="O11" i="7"/>
  <c r="H324" i="8"/>
  <c r="F325" i="8"/>
  <c r="G325" i="8"/>
  <c r="I93" i="7"/>
  <c r="C93" i="7"/>
  <c r="B326" i="8"/>
  <c r="C326" i="8"/>
  <c r="A327" i="8"/>
  <c r="D325" i="8"/>
  <c r="A325" i="4"/>
  <c r="H325" i="4" s="1"/>
  <c r="D193" i="6" l="1"/>
  <c r="C194" i="6"/>
  <c r="D194" i="6" s="1"/>
  <c r="D181" i="6"/>
  <c r="C182" i="6"/>
  <c r="D182" i="6" s="1"/>
  <c r="O12" i="7"/>
  <c r="H325" i="8"/>
  <c r="F326" i="8"/>
  <c r="G326" i="8"/>
  <c r="I94" i="7"/>
  <c r="C94" i="7"/>
  <c r="B327" i="8"/>
  <c r="C327" i="8"/>
  <c r="A328" i="8"/>
  <c r="D326" i="8"/>
  <c r="A326" i="4"/>
  <c r="H326" i="4" s="1"/>
  <c r="O13" i="7" l="1"/>
  <c r="H326" i="8"/>
  <c r="F327" i="8"/>
  <c r="G327" i="8"/>
  <c r="I95" i="7"/>
  <c r="C95" i="7"/>
  <c r="B328" i="8"/>
  <c r="C328" i="8"/>
  <c r="A329" i="8"/>
  <c r="D327" i="8"/>
  <c r="A327" i="4"/>
  <c r="H327" i="4" s="1"/>
  <c r="O14" i="7" l="1"/>
  <c r="H327" i="8"/>
  <c r="F328" i="8"/>
  <c r="G328" i="8"/>
  <c r="I96" i="7"/>
  <c r="C96" i="7"/>
  <c r="B329" i="8"/>
  <c r="C329" i="8"/>
  <c r="A330" i="8"/>
  <c r="D328" i="8"/>
  <c r="A328" i="4"/>
  <c r="H328" i="4" s="1"/>
  <c r="O15" i="7" l="1"/>
  <c r="H328" i="8"/>
  <c r="F329" i="8"/>
  <c r="G329" i="8"/>
  <c r="I97" i="7"/>
  <c r="C97" i="7"/>
  <c r="B330" i="8"/>
  <c r="C330" i="8"/>
  <c r="A331" i="8"/>
  <c r="D329" i="8"/>
  <c r="A329" i="4"/>
  <c r="H329" i="4" s="1"/>
  <c r="O16" i="7" l="1"/>
  <c r="H329" i="8"/>
  <c r="F330" i="8"/>
  <c r="G330" i="8"/>
  <c r="I98" i="7"/>
  <c r="C98" i="7"/>
  <c r="B331" i="8"/>
  <c r="C331" i="8"/>
  <c r="A332" i="8"/>
  <c r="D330" i="8"/>
  <c r="A330" i="4"/>
  <c r="H330" i="4" s="1"/>
  <c r="O17" i="7" l="1"/>
  <c r="H330" i="8"/>
  <c r="F331" i="8"/>
  <c r="G331" i="8"/>
  <c r="I99" i="7"/>
  <c r="C99" i="7"/>
  <c r="B332" i="8"/>
  <c r="C332" i="8"/>
  <c r="A333" i="8"/>
  <c r="D331" i="8"/>
  <c r="A331" i="4"/>
  <c r="H331" i="4" s="1"/>
  <c r="O18" i="7" l="1"/>
  <c r="H331" i="8"/>
  <c r="F332" i="8"/>
  <c r="G332" i="8"/>
  <c r="I100" i="7"/>
  <c r="C100" i="7"/>
  <c r="B333" i="8"/>
  <c r="C333" i="8"/>
  <c r="A334" i="8"/>
  <c r="D332" i="8"/>
  <c r="A332" i="4"/>
  <c r="H332" i="4" s="1"/>
  <c r="O19" i="7" l="1"/>
  <c r="H332" i="8"/>
  <c r="F333" i="8"/>
  <c r="G333" i="8"/>
  <c r="I101" i="7"/>
  <c r="C101" i="7"/>
  <c r="B334" i="8"/>
  <c r="C334" i="8"/>
  <c r="A335" i="8"/>
  <c r="D333" i="8"/>
  <c r="A333" i="4"/>
  <c r="H333" i="4" s="1"/>
  <c r="O20" i="7" l="1"/>
  <c r="H333" i="8"/>
  <c r="F334" i="8"/>
  <c r="G334" i="8"/>
  <c r="I102" i="7"/>
  <c r="C102" i="7"/>
  <c r="B335" i="8"/>
  <c r="C335" i="8"/>
  <c r="A336" i="8"/>
  <c r="D334" i="8"/>
  <c r="A334" i="4"/>
  <c r="H334" i="4" s="1"/>
  <c r="O21" i="7" l="1"/>
  <c r="H334" i="8"/>
  <c r="F335" i="8"/>
  <c r="G335" i="8"/>
  <c r="I103" i="7"/>
  <c r="C103" i="7"/>
  <c r="B336" i="8"/>
  <c r="C336" i="8"/>
  <c r="A337" i="8"/>
  <c r="D335" i="8"/>
  <c r="O22" i="7" s="1"/>
  <c r="A335" i="4"/>
  <c r="H335" i="4" s="1"/>
  <c r="H335" i="8" l="1"/>
  <c r="F336" i="8"/>
  <c r="G336" i="8"/>
  <c r="I104" i="7"/>
  <c r="C104" i="7"/>
  <c r="B337" i="8"/>
  <c r="C337" i="8"/>
  <c r="A338" i="8"/>
  <c r="D336" i="8"/>
  <c r="O23" i="7" s="1"/>
  <c r="A336" i="4"/>
  <c r="H336" i="4" s="1"/>
  <c r="H336" i="8" l="1"/>
  <c r="F337" i="8"/>
  <c r="G337" i="8"/>
  <c r="I105" i="7"/>
  <c r="C105" i="7"/>
  <c r="B338" i="8"/>
  <c r="C338" i="8"/>
  <c r="A339" i="8"/>
  <c r="D337" i="8"/>
  <c r="O24" i="7" s="1"/>
  <c r="A337" i="4"/>
  <c r="H337" i="4" s="1"/>
  <c r="H337" i="8" l="1"/>
  <c r="F338" i="8"/>
  <c r="G338" i="8"/>
  <c r="I106" i="7"/>
  <c r="C106" i="7"/>
  <c r="B339" i="8"/>
  <c r="C339" i="8"/>
  <c r="A340" i="8"/>
  <c r="D338" i="8"/>
  <c r="A338" i="4"/>
  <c r="H338" i="4" s="1"/>
  <c r="O25" i="7" l="1"/>
  <c r="H338" i="8"/>
  <c r="F339" i="8"/>
  <c r="G339" i="8"/>
  <c r="I107" i="7"/>
  <c r="C107" i="7"/>
  <c r="B340" i="8"/>
  <c r="C340" i="8"/>
  <c r="A341" i="8"/>
  <c r="D339" i="8"/>
  <c r="A339" i="4"/>
  <c r="H339" i="4" s="1"/>
  <c r="O26" i="7" l="1"/>
  <c r="H339" i="8"/>
  <c r="F340" i="8"/>
  <c r="G340" i="8"/>
  <c r="I108" i="7"/>
  <c r="C108" i="7"/>
  <c r="B341" i="8"/>
  <c r="C341" i="8"/>
  <c r="A342" i="8"/>
  <c r="D340" i="8"/>
  <c r="A340" i="4"/>
  <c r="H340" i="4" s="1"/>
  <c r="O27" i="7" l="1"/>
  <c r="H340" i="8"/>
  <c r="F341" i="8"/>
  <c r="G341" i="8"/>
  <c r="I109" i="7"/>
  <c r="C109" i="7"/>
  <c r="B342" i="8"/>
  <c r="C342" i="8"/>
  <c r="A343" i="8"/>
  <c r="D341" i="8"/>
  <c r="A341" i="4"/>
  <c r="H341" i="4" s="1"/>
  <c r="O28" i="7" l="1"/>
  <c r="H341" i="8"/>
  <c r="F342" i="8"/>
  <c r="G342" i="8"/>
  <c r="I110" i="7"/>
  <c r="C110" i="7"/>
  <c r="B343" i="8"/>
  <c r="C343" i="8"/>
  <c r="A344" i="8"/>
  <c r="D342" i="8"/>
  <c r="A342" i="4"/>
  <c r="H342" i="4" s="1"/>
  <c r="O29" i="7" l="1"/>
  <c r="H342" i="8"/>
  <c r="F343" i="8"/>
  <c r="G343" i="8"/>
  <c r="I111" i="7"/>
  <c r="C111" i="7"/>
  <c r="B344" i="8"/>
  <c r="C344" i="8"/>
  <c r="A345" i="8"/>
  <c r="D343" i="8"/>
  <c r="A343" i="4"/>
  <c r="H343" i="4" s="1"/>
  <c r="O30" i="7" l="1"/>
  <c r="H343" i="8"/>
  <c r="F344" i="8"/>
  <c r="G344" i="8"/>
  <c r="I112" i="7"/>
  <c r="C112" i="7"/>
  <c r="B345" i="8"/>
  <c r="C345" i="8"/>
  <c r="A346" i="8"/>
  <c r="D344" i="8"/>
  <c r="O31" i="7" s="1"/>
  <c r="A344" i="4"/>
  <c r="H344" i="4" s="1"/>
  <c r="H344" i="8" l="1"/>
  <c r="F345" i="8"/>
  <c r="G345" i="8"/>
  <c r="I113" i="7"/>
  <c r="C113" i="7"/>
  <c r="B346" i="8"/>
  <c r="C346" i="8"/>
  <c r="A347" i="8"/>
  <c r="D345" i="8"/>
  <c r="O32" i="7" s="1"/>
  <c r="A345" i="4"/>
  <c r="H345" i="4" s="1"/>
  <c r="H345" i="8" l="1"/>
  <c r="F346" i="8"/>
  <c r="G346" i="8"/>
  <c r="I114" i="7"/>
  <c r="C114" i="7"/>
  <c r="B347" i="8"/>
  <c r="C347" i="8"/>
  <c r="A348" i="8"/>
  <c r="D346" i="8"/>
  <c r="O33" i="7" s="1"/>
  <c r="A346" i="4"/>
  <c r="H346" i="4" s="1"/>
  <c r="H346" i="8" l="1"/>
  <c r="F347" i="8"/>
  <c r="G347" i="8"/>
  <c r="I115" i="7"/>
  <c r="C115" i="7"/>
  <c r="B348" i="8"/>
  <c r="C348" i="8"/>
  <c r="A349" i="8"/>
  <c r="D347" i="8"/>
  <c r="O34" i="7" s="1"/>
  <c r="A347" i="4"/>
  <c r="H347" i="4" s="1"/>
  <c r="H347" i="8" l="1"/>
  <c r="F348" i="8"/>
  <c r="G348" i="8"/>
  <c r="I116" i="7"/>
  <c r="C116" i="7"/>
  <c r="B349" i="8"/>
  <c r="C349" i="8"/>
  <c r="A350" i="8"/>
  <c r="D348" i="8"/>
  <c r="O35" i="7" s="1"/>
  <c r="A348" i="4"/>
  <c r="H348" i="4" s="1"/>
  <c r="H348" i="8" l="1"/>
  <c r="F349" i="8"/>
  <c r="G349" i="8"/>
  <c r="I117" i="7"/>
  <c r="C117" i="7"/>
  <c r="B350" i="8"/>
  <c r="C350" i="8"/>
  <c r="A351" i="8"/>
  <c r="D349" i="8"/>
  <c r="O36" i="7" s="1"/>
  <c r="A349" i="4"/>
  <c r="H349" i="4" s="1"/>
  <c r="H349" i="8" l="1"/>
  <c r="F350" i="8"/>
  <c r="G350" i="8"/>
  <c r="I118" i="7"/>
  <c r="C118" i="7"/>
  <c r="B351" i="8"/>
  <c r="C351" i="8"/>
  <c r="A352" i="8"/>
  <c r="D350" i="8"/>
  <c r="O37" i="7" s="1"/>
  <c r="A350" i="4"/>
  <c r="H350" i="4" s="1"/>
  <c r="H350" i="8" l="1"/>
  <c r="F351" i="8"/>
  <c r="G351" i="8"/>
  <c r="I119" i="7"/>
  <c r="C119" i="7"/>
  <c r="B352" i="8"/>
  <c r="C352" i="8"/>
  <c r="A353" i="8"/>
  <c r="D351" i="8"/>
  <c r="O38" i="7" s="1"/>
  <c r="A351" i="4"/>
  <c r="H351" i="4" s="1"/>
  <c r="O62" i="7" l="1"/>
  <c r="O50" i="7"/>
  <c r="O86" i="7"/>
  <c r="O74" i="7"/>
  <c r="O98" i="7"/>
  <c r="O110" i="7"/>
  <c r="H351" i="8"/>
  <c r="F352" i="8"/>
  <c r="G352" i="8"/>
  <c r="I120" i="7"/>
  <c r="C120" i="7"/>
  <c r="B353" i="8"/>
  <c r="C353" i="8"/>
  <c r="A354" i="8"/>
  <c r="D352" i="8"/>
  <c r="O39" i="7" s="1"/>
  <c r="A352" i="4"/>
  <c r="H352" i="4" s="1"/>
  <c r="O63" i="7" l="1"/>
  <c r="O51" i="7"/>
  <c r="O87" i="7"/>
  <c r="O75" i="7"/>
  <c r="O99" i="7"/>
  <c r="O111" i="7"/>
  <c r="H352" i="8"/>
  <c r="F353" i="8"/>
  <c r="G353" i="8"/>
  <c r="B354" i="8"/>
  <c r="C354" i="8"/>
  <c r="A355" i="8"/>
  <c r="D353" i="8"/>
  <c r="O40" i="7" s="1"/>
  <c r="A353" i="4"/>
  <c r="H353" i="4" s="1"/>
  <c r="O64" i="7" l="1"/>
  <c r="O52" i="7"/>
  <c r="O88" i="7"/>
  <c r="O76" i="7"/>
  <c r="O100" i="7"/>
  <c r="O112" i="7"/>
  <c r="H353" i="8"/>
  <c r="F354" i="8"/>
  <c r="G354" i="8"/>
  <c r="B355" i="8"/>
  <c r="C355" i="8"/>
  <c r="A356" i="8"/>
  <c r="D354" i="8"/>
  <c r="O41" i="7" s="1"/>
  <c r="A354" i="4"/>
  <c r="H354" i="4" s="1"/>
  <c r="O65" i="7" l="1"/>
  <c r="O53" i="7"/>
  <c r="O89" i="7"/>
  <c r="O77" i="7"/>
  <c r="O101" i="7"/>
  <c r="O113" i="7"/>
  <c r="H354" i="8"/>
  <c r="F355" i="8"/>
  <c r="G355" i="8"/>
  <c r="B356" i="8"/>
  <c r="C356" i="8"/>
  <c r="A357" i="8"/>
  <c r="D355" i="8"/>
  <c r="O42" i="7" s="1"/>
  <c r="A355" i="4"/>
  <c r="H355" i="4" s="1"/>
  <c r="O66" i="7" l="1"/>
  <c r="O54" i="7"/>
  <c r="O90" i="7"/>
  <c r="O78" i="7"/>
  <c r="O102" i="7"/>
  <c r="O114" i="7"/>
  <c r="H355" i="8"/>
  <c r="F356" i="8"/>
  <c r="G356" i="8"/>
  <c r="B357" i="8"/>
  <c r="C357" i="8"/>
  <c r="A358" i="8"/>
  <c r="D356" i="8"/>
  <c r="O43" i="7" s="1"/>
  <c r="A356" i="4"/>
  <c r="H356" i="4" s="1"/>
  <c r="O67" i="7" l="1"/>
  <c r="O55" i="7"/>
  <c r="O91" i="7"/>
  <c r="O79" i="7"/>
  <c r="O103" i="7"/>
  <c r="O115" i="7"/>
  <c r="H356" i="8"/>
  <c r="B358" i="8"/>
  <c r="C358" i="8"/>
  <c r="A359" i="8"/>
  <c r="D357" i="8"/>
  <c r="O44" i="7" s="1"/>
  <c r="A357" i="4"/>
  <c r="H357" i="4" s="1"/>
  <c r="F357" i="8"/>
  <c r="G357" i="8"/>
  <c r="O68" i="7" l="1"/>
  <c r="O56" i="7"/>
  <c r="O92" i="7"/>
  <c r="O80" i="7"/>
  <c r="O104" i="7"/>
  <c r="O116" i="7"/>
  <c r="H357" i="8"/>
  <c r="F358" i="8"/>
  <c r="G358" i="8"/>
  <c r="B359" i="8"/>
  <c r="C359" i="8"/>
  <c r="A360" i="8"/>
  <c r="D358" i="8"/>
  <c r="O45" i="7" s="1"/>
  <c r="A358" i="4"/>
  <c r="H358" i="4" s="1"/>
  <c r="O69" i="7" l="1"/>
  <c r="O57" i="7"/>
  <c r="O93" i="7"/>
  <c r="O81" i="7"/>
  <c r="O105" i="7"/>
  <c r="O117" i="7"/>
  <c r="H358" i="8"/>
  <c r="F359" i="8"/>
  <c r="G359" i="8"/>
  <c r="B360" i="8"/>
  <c r="C360" i="8"/>
  <c r="A361" i="8"/>
  <c r="D359" i="8"/>
  <c r="O46" i="7" s="1"/>
  <c r="A359" i="4"/>
  <c r="H359" i="4" s="1"/>
  <c r="O70" i="7" l="1"/>
  <c r="O58" i="7"/>
  <c r="O94" i="7"/>
  <c r="O82" i="7"/>
  <c r="O106" i="7"/>
  <c r="O118" i="7"/>
  <c r="H359" i="8"/>
  <c r="F360" i="8"/>
  <c r="G360" i="8"/>
  <c r="B361" i="8"/>
  <c r="C361" i="8"/>
  <c r="A362" i="8"/>
  <c r="A363" i="8" s="1"/>
  <c r="D360" i="8"/>
  <c r="O47" i="7" s="1"/>
  <c r="A360" i="4"/>
  <c r="H360" i="4" s="1"/>
  <c r="A364" i="8" l="1"/>
  <c r="B363" i="8"/>
  <c r="D363" i="8" s="1"/>
  <c r="C363" i="8"/>
  <c r="O71" i="7"/>
  <c r="O59" i="7"/>
  <c r="O95" i="7"/>
  <c r="O83" i="7"/>
  <c r="O107" i="7"/>
  <c r="O119" i="7"/>
  <c r="A361" i="4"/>
  <c r="H361" i="4" s="1"/>
  <c r="H360" i="8"/>
  <c r="F361" i="8"/>
  <c r="G361" i="8"/>
  <c r="B362" i="8"/>
  <c r="C362" i="8"/>
  <c r="D361" i="8"/>
  <c r="G363" i="8" l="1"/>
  <c r="F363" i="8"/>
  <c r="H363" i="8"/>
  <c r="A365" i="8"/>
  <c r="B364" i="8"/>
  <c r="D364" i="8" s="1"/>
  <c r="C364" i="8"/>
  <c r="O60" i="7"/>
  <c r="O48" i="7"/>
  <c r="O84" i="7"/>
  <c r="O72" i="7"/>
  <c r="O96" i="7"/>
  <c r="O108" i="7"/>
  <c r="O120" i="7"/>
  <c r="H361" i="8"/>
  <c r="F362" i="8"/>
  <c r="G362" i="8"/>
  <c r="D362" i="8"/>
  <c r="H364" i="8" l="1"/>
  <c r="A366" i="8"/>
  <c r="B365" i="8"/>
  <c r="D365" i="8" s="1"/>
  <c r="C365" i="8"/>
  <c r="G364" i="8"/>
  <c r="F364" i="8"/>
  <c r="O61" i="7"/>
  <c r="O49" i="7"/>
  <c r="O73" i="7"/>
  <c r="O85" i="7"/>
  <c r="O97" i="7"/>
  <c r="H362" i="8"/>
  <c r="O109" i="7"/>
  <c r="F365" i="8" l="1"/>
  <c r="G365" i="8"/>
  <c r="H365" i="8"/>
  <c r="A367" i="8"/>
  <c r="B366" i="8"/>
  <c r="D366" i="8" s="1"/>
  <c r="C366" i="8"/>
  <c r="F366" i="8" l="1"/>
  <c r="G366" i="8"/>
  <c r="H366" i="8"/>
  <c r="A368" i="8"/>
  <c r="B367" i="8"/>
  <c r="D367" i="8" s="1"/>
  <c r="C367" i="8"/>
  <c r="G367" i="8" l="1"/>
  <c r="F367" i="8"/>
  <c r="H367" i="8"/>
  <c r="A369" i="8"/>
  <c r="B368" i="8"/>
  <c r="D368" i="8" s="1"/>
  <c r="C368" i="8"/>
  <c r="H368" i="8" l="1"/>
  <c r="A370" i="8"/>
  <c r="B369" i="8"/>
  <c r="D369" i="8" s="1"/>
  <c r="C369" i="8"/>
  <c r="G368" i="8"/>
  <c r="F368" i="8"/>
  <c r="G369" i="8" l="1"/>
  <c r="F369" i="8"/>
  <c r="H369" i="8"/>
  <c r="A371" i="8"/>
  <c r="B370" i="8"/>
  <c r="D370" i="8" s="1"/>
  <c r="C370" i="8"/>
  <c r="G370" i="8" l="1"/>
  <c r="F370" i="8"/>
  <c r="A372" i="8"/>
  <c r="B371" i="8"/>
  <c r="D371" i="8" s="1"/>
  <c r="C371" i="8"/>
  <c r="H370" i="8"/>
  <c r="H371" i="8" l="1"/>
  <c r="A373" i="8"/>
  <c r="B372" i="8"/>
  <c r="D372" i="8" s="1"/>
  <c r="C372" i="8"/>
  <c r="G371" i="8"/>
  <c r="F371" i="8"/>
  <c r="H372" i="8" l="1"/>
  <c r="G372" i="8"/>
  <c r="F372" i="8"/>
  <c r="A374" i="8"/>
  <c r="B373" i="8"/>
  <c r="D373" i="8" s="1"/>
  <c r="C373" i="8"/>
  <c r="H373" i="8" l="1"/>
  <c r="A375" i="8"/>
  <c r="B374" i="8"/>
  <c r="D374" i="8" s="1"/>
  <c r="C374" i="8"/>
  <c r="G373" i="8"/>
  <c r="F373" i="8"/>
  <c r="G374" i="8" l="1"/>
  <c r="F374" i="8"/>
  <c r="A376" i="8"/>
  <c r="B375" i="8"/>
  <c r="D375" i="8" s="1"/>
  <c r="C375" i="8"/>
  <c r="H374" i="8"/>
  <c r="G375" i="8" l="1"/>
  <c r="F375" i="8"/>
  <c r="H375" i="8"/>
  <c r="A377" i="8"/>
  <c r="B376" i="8"/>
  <c r="D376" i="8" s="1"/>
  <c r="C376" i="8"/>
  <c r="G376" i="8" l="1"/>
  <c r="F376" i="8"/>
  <c r="A378" i="8"/>
  <c r="B377" i="8"/>
  <c r="D377" i="8" s="1"/>
  <c r="C377" i="8"/>
  <c r="H376" i="8"/>
  <c r="G377" i="8" l="1"/>
  <c r="F377" i="8"/>
  <c r="H377" i="8"/>
  <c r="A379" i="8"/>
  <c r="B378" i="8"/>
  <c r="D378" i="8" s="1"/>
  <c r="C378" i="8"/>
  <c r="H378" i="8" l="1"/>
  <c r="A380" i="8"/>
  <c r="B379" i="8"/>
  <c r="D379" i="8" s="1"/>
  <c r="C379" i="8"/>
  <c r="G378" i="8"/>
  <c r="F378" i="8"/>
  <c r="H379" i="8" l="1"/>
  <c r="A381" i="8"/>
  <c r="B380" i="8"/>
  <c r="D380" i="8" s="1"/>
  <c r="C380" i="8"/>
  <c r="G379" i="8"/>
  <c r="F379" i="8"/>
  <c r="H380" i="8" l="1"/>
  <c r="G380" i="8"/>
  <c r="F380" i="8"/>
  <c r="A382" i="8"/>
  <c r="B381" i="8"/>
  <c r="D381" i="8" s="1"/>
  <c r="C381" i="8"/>
  <c r="F381" i="8" l="1"/>
  <c r="G381" i="8"/>
  <c r="H381" i="8"/>
  <c r="A383" i="8"/>
  <c r="B382" i="8"/>
  <c r="D382" i="8" s="1"/>
  <c r="C382" i="8"/>
  <c r="F382" i="8" l="1"/>
  <c r="G382" i="8"/>
  <c r="A384" i="8"/>
  <c r="B383" i="8"/>
  <c r="D383" i="8" s="1"/>
  <c r="C383" i="8"/>
  <c r="H382" i="8"/>
  <c r="F383" i="8" l="1"/>
  <c r="G383" i="8"/>
  <c r="H383" i="8"/>
  <c r="A385" i="8"/>
  <c r="B384" i="8"/>
  <c r="D384" i="8" s="1"/>
  <c r="C384" i="8"/>
  <c r="H384" i="8" l="1"/>
  <c r="A386" i="8"/>
  <c r="C385" i="8"/>
  <c r="B385" i="8"/>
  <c r="D385" i="8" s="1"/>
  <c r="F384" i="8"/>
  <c r="G384" i="8"/>
  <c r="H385" i="8" l="1"/>
  <c r="F385" i="8"/>
  <c r="G385" i="8"/>
  <c r="A387" i="8"/>
  <c r="B386" i="8"/>
  <c r="D386" i="8" s="1"/>
  <c r="C386" i="8"/>
  <c r="H386" i="8" l="1"/>
  <c r="G386" i="8"/>
  <c r="F386" i="8"/>
  <c r="A388" i="8"/>
  <c r="B387" i="8"/>
  <c r="D387" i="8" s="1"/>
  <c r="C387" i="8"/>
  <c r="G387" i="8" l="1"/>
  <c r="F387" i="8"/>
  <c r="A389" i="8"/>
  <c r="C388" i="8"/>
  <c r="B388" i="8"/>
  <c r="D388" i="8" s="1"/>
  <c r="H387" i="8"/>
  <c r="G388" i="8" l="1"/>
  <c r="F388" i="8"/>
  <c r="H388" i="8"/>
  <c r="A390" i="8"/>
  <c r="B389" i="8"/>
  <c r="D389" i="8" s="1"/>
  <c r="C389" i="8"/>
  <c r="H389" i="8" l="1"/>
  <c r="A391" i="8"/>
  <c r="B390" i="8"/>
  <c r="D390" i="8" s="1"/>
  <c r="C390" i="8"/>
  <c r="G389" i="8"/>
  <c r="F389" i="8"/>
  <c r="G390" i="8" l="1"/>
  <c r="F390" i="8"/>
  <c r="H390" i="8"/>
  <c r="A392" i="8"/>
  <c r="B391" i="8"/>
  <c r="D391" i="8" s="1"/>
  <c r="C391" i="8"/>
  <c r="H391" i="8" l="1"/>
  <c r="G391" i="8"/>
  <c r="F391" i="8"/>
  <c r="A393" i="8"/>
  <c r="B392" i="8"/>
  <c r="D392" i="8" s="1"/>
  <c r="C392" i="8"/>
  <c r="H392" i="8" l="1"/>
  <c r="A394" i="8"/>
  <c r="B393" i="8"/>
  <c r="D393" i="8" s="1"/>
  <c r="C393" i="8"/>
  <c r="F392" i="8"/>
  <c r="G392" i="8"/>
  <c r="H393" i="8" l="1"/>
  <c r="G393" i="8"/>
  <c r="F393" i="8"/>
  <c r="A395" i="8"/>
  <c r="B394" i="8"/>
  <c r="D394" i="8" s="1"/>
  <c r="C394" i="8"/>
  <c r="H394" i="8" l="1"/>
  <c r="G394" i="8"/>
  <c r="F394" i="8"/>
  <c r="A396" i="8"/>
  <c r="B395" i="8"/>
  <c r="D395" i="8" s="1"/>
  <c r="C395" i="8"/>
  <c r="G395" i="8" l="1"/>
  <c r="F395" i="8"/>
  <c r="H395" i="8"/>
  <c r="A397" i="8"/>
  <c r="B396" i="8"/>
  <c r="D396" i="8" s="1"/>
  <c r="C396" i="8"/>
  <c r="H396" i="8" l="1"/>
  <c r="G396" i="8"/>
  <c r="F396" i="8"/>
  <c r="A398" i="8"/>
  <c r="B397" i="8"/>
  <c r="D397" i="8" s="1"/>
  <c r="C397" i="8"/>
  <c r="G397" i="8" l="1"/>
  <c r="F397" i="8"/>
  <c r="A399" i="8"/>
  <c r="B398" i="8"/>
  <c r="D398" i="8" s="1"/>
  <c r="C398" i="8"/>
  <c r="H397" i="8"/>
  <c r="G398" i="8" l="1"/>
  <c r="F398" i="8"/>
  <c r="H398" i="8"/>
  <c r="A400" i="8"/>
  <c r="B399" i="8"/>
  <c r="D399" i="8" s="1"/>
  <c r="C399" i="8"/>
  <c r="G399" i="8" l="1"/>
  <c r="F399" i="8"/>
  <c r="H399" i="8"/>
  <c r="A401" i="8"/>
  <c r="B400" i="8"/>
  <c r="D400" i="8" s="1"/>
  <c r="C400" i="8"/>
  <c r="G400" i="8" l="1"/>
  <c r="F400" i="8"/>
  <c r="H400" i="8"/>
  <c r="A402" i="8"/>
  <c r="B401" i="8"/>
  <c r="D401" i="8" s="1"/>
  <c r="C401" i="8"/>
  <c r="G401" i="8" l="1"/>
  <c r="F401" i="8"/>
  <c r="H401" i="8"/>
  <c r="A403" i="8"/>
  <c r="B402" i="8"/>
  <c r="D402" i="8" s="1"/>
  <c r="C402" i="8"/>
  <c r="H402" i="8" l="1"/>
  <c r="A404" i="8"/>
  <c r="B403" i="8"/>
  <c r="D403" i="8" s="1"/>
  <c r="C403" i="8"/>
  <c r="G402" i="8"/>
  <c r="F402" i="8"/>
  <c r="H403" i="8" l="1"/>
  <c r="G403" i="8"/>
  <c r="F403" i="8"/>
  <c r="A405" i="8"/>
  <c r="B404" i="8"/>
  <c r="D404" i="8" s="1"/>
  <c r="C404" i="8"/>
  <c r="G404" i="8" l="1"/>
  <c r="F404" i="8"/>
  <c r="A406" i="8"/>
  <c r="B405" i="8"/>
  <c r="D405" i="8" s="1"/>
  <c r="C405" i="8"/>
  <c r="H404" i="8"/>
  <c r="G405" i="8" l="1"/>
  <c r="F405" i="8"/>
  <c r="A407" i="8"/>
  <c r="B406" i="8"/>
  <c r="D406" i="8" s="1"/>
  <c r="C406" i="8"/>
  <c r="H405" i="8"/>
  <c r="H406" i="8" l="1"/>
  <c r="G406" i="8"/>
  <c r="F406" i="8"/>
  <c r="A408" i="8"/>
  <c r="B407" i="8"/>
  <c r="D407" i="8" s="1"/>
  <c r="C407" i="8"/>
  <c r="G407" i="8" l="1"/>
  <c r="F407" i="8"/>
  <c r="A409" i="8"/>
  <c r="B408" i="8"/>
  <c r="D408" i="8" s="1"/>
  <c r="C408" i="8"/>
  <c r="H407" i="8"/>
  <c r="E224" i="8"/>
  <c r="E263" i="8"/>
  <c r="E273" i="8"/>
  <c r="E107" i="8"/>
  <c r="E119" i="8"/>
  <c r="E113" i="8"/>
  <c r="E116" i="8"/>
  <c r="E88" i="8"/>
  <c r="E100" i="8"/>
  <c r="E101" i="8"/>
  <c r="E93" i="8"/>
  <c r="E256" i="8"/>
  <c r="E261" i="8"/>
  <c r="E236" i="8"/>
  <c r="E175" i="8"/>
  <c r="E215" i="8"/>
  <c r="E269" i="8"/>
  <c r="E111" i="8"/>
  <c r="E52" i="8"/>
  <c r="E82" i="8"/>
  <c r="E304" i="8"/>
  <c r="E188" i="8"/>
  <c r="E318" i="8"/>
  <c r="E166" i="8"/>
  <c r="E173" i="8"/>
  <c r="E310" i="8"/>
  <c r="E311" i="8"/>
  <c r="E307" i="8"/>
  <c r="E206" i="8"/>
  <c r="E78" i="8"/>
  <c r="E31" i="8"/>
  <c r="E80" i="8"/>
  <c r="E200" i="8"/>
  <c r="E35" i="8"/>
  <c r="E176" i="8"/>
  <c r="E181" i="8"/>
  <c r="E308" i="8"/>
  <c r="E303" i="8"/>
  <c r="E185" i="8"/>
  <c r="E179" i="8"/>
  <c r="E142" i="8"/>
  <c r="E192" i="8"/>
  <c r="E194" i="8"/>
  <c r="E233" i="8"/>
  <c r="E247" i="8"/>
  <c r="E199" i="8"/>
  <c r="E218" i="8"/>
  <c r="E186" i="8"/>
  <c r="E43" i="8"/>
  <c r="E235" i="8"/>
  <c r="E148" i="8"/>
  <c r="E37" i="8"/>
  <c r="E154" i="8"/>
  <c r="E22" i="8"/>
  <c r="E268" i="8"/>
  <c r="E77" i="8"/>
  <c r="E221" i="8"/>
  <c r="E209" i="8"/>
  <c r="E198" i="8"/>
  <c r="E257" i="8"/>
  <c r="E226" i="8"/>
  <c r="E143" i="8"/>
  <c r="E222" i="8"/>
  <c r="E41" i="8"/>
  <c r="F386" i="3" s="1"/>
  <c r="F379" i="3" s="1"/>
  <c r="E65" i="8"/>
  <c r="E76" i="8"/>
  <c r="H371" i="3" s="1"/>
  <c r="H364" i="3" s="1"/>
  <c r="E286" i="8"/>
  <c r="E56" i="8"/>
  <c r="E58" i="8"/>
  <c r="E66" i="8"/>
  <c r="E57" i="8"/>
  <c r="E147" i="8"/>
  <c r="E232" i="8"/>
  <c r="E242" i="8"/>
  <c r="E79" i="8"/>
  <c r="E130" i="8"/>
  <c r="E102" i="8"/>
  <c r="E94" i="8"/>
  <c r="E122" i="8"/>
  <c r="E23" i="8"/>
  <c r="E223" i="8"/>
  <c r="E183" i="8"/>
  <c r="E253" i="8"/>
  <c r="E262" i="8"/>
  <c r="E217" i="8"/>
  <c r="E134" i="8"/>
  <c r="E260" i="8"/>
  <c r="E272" i="8"/>
  <c r="E292" i="8"/>
  <c r="E159" i="8"/>
  <c r="E167" i="8"/>
  <c r="E211" i="8"/>
  <c r="E191" i="8"/>
  <c r="E284" i="8"/>
  <c r="L373" i="3" s="1"/>
  <c r="E276" i="8"/>
  <c r="L358" i="3" s="1"/>
  <c r="E278" i="8"/>
  <c r="E136" i="8"/>
  <c r="E196" i="8"/>
  <c r="E126" i="8"/>
  <c r="E156" i="8"/>
  <c r="E145" i="8"/>
  <c r="E85" i="8"/>
  <c r="E170" i="8"/>
  <c r="E182" i="8"/>
  <c r="E29" i="8"/>
  <c r="E32" i="8"/>
  <c r="E371" i="3" s="1"/>
  <c r="E364" i="3" s="1"/>
  <c r="E46" i="8"/>
  <c r="E168" i="8"/>
  <c r="E12" i="8"/>
  <c r="E20" i="8"/>
  <c r="E24" i="8"/>
  <c r="E30" i="8"/>
  <c r="E38" i="8"/>
  <c r="E356" i="3" s="1"/>
  <c r="E349" i="3" s="1"/>
  <c r="E8" i="8"/>
  <c r="E34" i="8"/>
  <c r="E36" i="8"/>
  <c r="E42" i="8"/>
  <c r="E44" i="8"/>
  <c r="E160" i="8"/>
  <c r="E162" i="8"/>
  <c r="E306" i="8"/>
  <c r="E204" i="8"/>
  <c r="E207" i="8"/>
  <c r="E313" i="8"/>
  <c r="E285" i="8"/>
  <c r="E174" i="8"/>
  <c r="E163" i="8"/>
  <c r="E205" i="8"/>
  <c r="E212" i="8"/>
  <c r="E312" i="8"/>
  <c r="E241" i="8"/>
  <c r="E299" i="8"/>
  <c r="E9" i="8"/>
  <c r="E21" i="8"/>
  <c r="E17" i="8"/>
  <c r="D386" i="3" s="1"/>
  <c r="D379" i="3" s="1"/>
  <c r="E13" i="8"/>
  <c r="C386" i="3" s="1"/>
  <c r="C379" i="3" s="1"/>
  <c r="E7" i="8"/>
  <c r="E4" i="8"/>
  <c r="E45" i="8"/>
  <c r="E99" i="8"/>
  <c r="E51" i="8"/>
  <c r="E139" i="8"/>
  <c r="E149" i="8"/>
  <c r="E74" i="8"/>
  <c r="E81" i="8"/>
  <c r="E83" i="8"/>
  <c r="E151" i="8"/>
  <c r="E150" i="8"/>
  <c r="E96" i="8"/>
  <c r="E106" i="8"/>
  <c r="E103" i="8"/>
  <c r="E33" i="8"/>
  <c r="E133" i="8"/>
  <c r="E84" i="8"/>
  <c r="E47" i="8"/>
  <c r="E152" i="8"/>
  <c r="E155" i="8"/>
  <c r="E141" i="8"/>
  <c r="E48" i="8"/>
  <c r="E104" i="8"/>
  <c r="E255" i="8"/>
  <c r="E290" i="8"/>
  <c r="E197" i="8"/>
  <c r="E120" i="8"/>
  <c r="E309" i="8"/>
  <c r="E195" i="8"/>
  <c r="E358" i="3" s="1"/>
  <c r="E69" i="8"/>
  <c r="E60" i="8"/>
  <c r="E25" i="8"/>
  <c r="E92" i="8"/>
  <c r="E294" i="8"/>
  <c r="E254" i="8"/>
  <c r="E90" i="8"/>
  <c r="E293" i="8"/>
  <c r="E300" i="8"/>
  <c r="E283" i="8"/>
  <c r="E297" i="8"/>
  <c r="E287" i="8"/>
  <c r="E234" i="8"/>
  <c r="E250" i="8"/>
  <c r="E153" i="8"/>
  <c r="E109" i="8"/>
  <c r="E121" i="8"/>
  <c r="E115" i="8"/>
  <c r="E277" i="8"/>
  <c r="E271" i="8"/>
  <c r="E258" i="8"/>
  <c r="E19" i="8"/>
  <c r="E15" i="8"/>
  <c r="E14" i="8"/>
  <c r="E128" i="8"/>
  <c r="E87" i="8"/>
  <c r="E117" i="8"/>
  <c r="E59" i="8"/>
  <c r="E75" i="8"/>
  <c r="E301" i="8"/>
  <c r="E288" i="8"/>
  <c r="E249" i="8"/>
  <c r="E193" i="8"/>
  <c r="E161" i="8"/>
  <c r="E291" i="8"/>
  <c r="E251" i="8"/>
  <c r="E245" i="8"/>
  <c r="E184" i="8"/>
  <c r="E275" i="8"/>
  <c r="E231" i="8"/>
  <c r="E244" i="8"/>
  <c r="E203" i="8"/>
  <c r="E240" i="8"/>
  <c r="E177" i="8"/>
  <c r="F343" i="3" s="1"/>
  <c r="E208" i="8"/>
  <c r="E220" i="8"/>
  <c r="E202" i="8"/>
  <c r="E178" i="8"/>
  <c r="E305" i="8"/>
  <c r="E281" i="8"/>
  <c r="E230" i="8"/>
  <c r="E246" i="8"/>
  <c r="E187" i="8"/>
  <c r="E228" i="8"/>
  <c r="E201" i="8"/>
  <c r="E280" i="8"/>
  <c r="E219" i="8"/>
  <c r="E274" i="8"/>
  <c r="E213" i="8"/>
  <c r="E216" i="8"/>
  <c r="H358" i="3" s="1"/>
  <c r="E210" i="8"/>
  <c r="E282" i="8"/>
  <c r="E165" i="8"/>
  <c r="E229" i="8"/>
  <c r="E267" i="8"/>
  <c r="E72" i="8"/>
  <c r="E61" i="8"/>
  <c r="E50" i="8"/>
  <c r="E108" i="8"/>
  <c r="E11" i="8"/>
  <c r="E63" i="8"/>
  <c r="E127" i="8"/>
  <c r="E62" i="8"/>
  <c r="E131" i="8"/>
  <c r="E73" i="8"/>
  <c r="E125" i="8"/>
  <c r="E71" i="8"/>
  <c r="E118" i="8"/>
  <c r="E10" i="8"/>
  <c r="E129" i="8"/>
  <c r="E67" i="8"/>
  <c r="E64" i="8"/>
  <c r="E91" i="8"/>
  <c r="E140" i="8"/>
  <c r="E53" i="8"/>
  <c r="E135" i="8"/>
  <c r="M371" i="3" s="1"/>
  <c r="M364" i="3" s="1"/>
  <c r="E97" i="8"/>
  <c r="E40" i="8"/>
  <c r="E18" i="8"/>
  <c r="E270" i="8"/>
  <c r="E252" i="8"/>
  <c r="E298" i="8"/>
  <c r="E259" i="8"/>
  <c r="E238" i="8"/>
  <c r="E169" i="8"/>
  <c r="E227" i="8"/>
  <c r="E243" i="8"/>
  <c r="E295" i="8"/>
  <c r="E225" i="8"/>
  <c r="E237" i="8"/>
  <c r="E302" i="8"/>
  <c r="E279" i="8"/>
  <c r="N358" i="3" s="1"/>
  <c r="E171" i="8"/>
  <c r="E54" i="8"/>
  <c r="E68" i="8"/>
  <c r="E16" i="8"/>
  <c r="E26" i="8"/>
  <c r="E39" i="8"/>
  <c r="E28" i="8"/>
  <c r="E157" i="8"/>
  <c r="E98" i="8"/>
  <c r="E49" i="8"/>
  <c r="E137" i="8"/>
  <c r="E70" i="8"/>
  <c r="E55" i="8"/>
  <c r="E86" i="8"/>
  <c r="E138" i="8"/>
  <c r="E158" i="8"/>
  <c r="E248" i="8"/>
  <c r="E95" i="8"/>
  <c r="E326" i="8"/>
  <c r="E105" i="8"/>
  <c r="E336" i="8"/>
  <c r="E265" i="8"/>
  <c r="K373" i="3" s="1"/>
  <c r="E266" i="8"/>
  <c r="E110" i="8"/>
  <c r="K371" i="3" s="1"/>
  <c r="K364" i="3" s="1"/>
  <c r="E112" i="8"/>
  <c r="E344" i="8"/>
  <c r="E346" i="8"/>
  <c r="E347" i="8"/>
  <c r="E364" i="8"/>
  <c r="E389" i="8"/>
  <c r="E366" i="8"/>
  <c r="E390" i="8"/>
  <c r="E367" i="8"/>
  <c r="E404" i="8"/>
  <c r="E356" i="8"/>
  <c r="E369" i="8"/>
  <c r="E408" i="8"/>
  <c r="E396" i="8"/>
  <c r="E385" i="8"/>
  <c r="E397" i="8"/>
  <c r="E374" i="8"/>
  <c r="E398" i="8"/>
  <c r="E316" i="8"/>
  <c r="E349" i="8"/>
  <c r="E323" i="8"/>
  <c r="E333" i="8"/>
  <c r="E331" i="8"/>
  <c r="E386" i="8"/>
  <c r="E5" i="8"/>
  <c r="E4" i="7" s="1"/>
  <c r="E368" i="8"/>
  <c r="E360" i="8"/>
  <c r="E391" i="8"/>
  <c r="E325" i="8"/>
  <c r="E355" i="8"/>
  <c r="E342" i="8"/>
  <c r="E359" i="8"/>
  <c r="E320" i="8"/>
  <c r="E343" i="8"/>
  <c r="E352" i="8"/>
  <c r="E370" i="8"/>
  <c r="E350" i="8"/>
  <c r="E384" i="8"/>
  <c r="E363" i="8"/>
  <c r="E406" i="8"/>
  <c r="E392" i="8"/>
  <c r="E321" i="8"/>
  <c r="E340" i="8"/>
  <c r="E351" i="8"/>
  <c r="E335" i="8"/>
  <c r="E393" i="8"/>
  <c r="E322" i="8"/>
  <c r="E123" i="8"/>
  <c r="E27" i="8"/>
  <c r="E377" i="8"/>
  <c r="E334" i="8"/>
  <c r="E332" i="8"/>
  <c r="E371" i="8"/>
  <c r="E373" i="8"/>
  <c r="E365" i="8"/>
  <c r="E362" i="8"/>
  <c r="E319" i="8"/>
  <c r="E403" i="8"/>
  <c r="E379" i="8"/>
  <c r="E338" i="8"/>
  <c r="E317" i="8"/>
  <c r="E361" i="8"/>
  <c r="E341" i="8"/>
  <c r="E376" i="8"/>
  <c r="E330" i="8"/>
  <c r="E405" i="8"/>
  <c r="E372" i="8"/>
  <c r="E394" i="8"/>
  <c r="E353" i="8"/>
  <c r="E345" i="8"/>
  <c r="K270" i="3" s="1"/>
  <c r="E407" i="8"/>
  <c r="E180" i="8"/>
  <c r="D343" i="3" s="1"/>
  <c r="E190" i="8"/>
  <c r="E339" i="8"/>
  <c r="E114" i="8"/>
  <c r="E214" i="8"/>
  <c r="E289" i="8"/>
  <c r="M373" i="3" s="1"/>
  <c r="E89" i="8"/>
  <c r="E6" i="8"/>
  <c r="C371" i="3" s="1"/>
  <c r="C364" i="3" s="1"/>
  <c r="E144" i="8"/>
  <c r="M326" i="3" s="1"/>
  <c r="M319" i="3" s="1"/>
  <c r="E132" i="8"/>
  <c r="M341" i="3" s="1"/>
  <c r="M334" i="3" s="1"/>
  <c r="E401" i="8"/>
  <c r="E387" i="8"/>
  <c r="E383" i="8"/>
  <c r="E358" i="8"/>
  <c r="E381" i="8"/>
  <c r="E388" i="8"/>
  <c r="E315" i="8"/>
  <c r="E400" i="8"/>
  <c r="E375" i="8"/>
  <c r="E328" i="8"/>
  <c r="E380" i="8"/>
  <c r="E124" i="8"/>
  <c r="L386" i="3" s="1"/>
  <c r="L379" i="3" s="1"/>
  <c r="E357" i="8"/>
  <c r="E329" i="8"/>
  <c r="E146" i="8"/>
  <c r="E3" i="8"/>
  <c r="C356" i="3" s="1"/>
  <c r="C349" i="3" s="1"/>
  <c r="E399" i="8"/>
  <c r="E324" i="8"/>
  <c r="E378" i="8"/>
  <c r="E337" i="8"/>
  <c r="E382" i="8"/>
  <c r="E395" i="8"/>
  <c r="E327" i="8"/>
  <c r="E354" i="8"/>
  <c r="E402" i="8"/>
  <c r="E296" i="8"/>
  <c r="E172" i="8"/>
  <c r="E264" i="8"/>
  <c r="E239" i="8"/>
  <c r="E348" i="8"/>
  <c r="E189" i="8"/>
  <c r="E314" i="8"/>
  <c r="E164" i="8"/>
  <c r="E328" i="3" s="1"/>
  <c r="E2" i="8"/>
  <c r="C12" i="3" l="1"/>
  <c r="G408" i="8"/>
  <c r="F408" i="8"/>
  <c r="H408" i="8"/>
  <c r="A410" i="8"/>
  <c r="B409" i="8"/>
  <c r="C409" i="8"/>
  <c r="E326" i="3"/>
  <c r="E319" i="3" s="1"/>
  <c r="F371" i="3"/>
  <c r="F364" i="3" s="1"/>
  <c r="E373" i="3"/>
  <c r="C373" i="3"/>
  <c r="C328" i="3"/>
  <c r="C341" i="3"/>
  <c r="C334" i="3" s="1"/>
  <c r="L328" i="3"/>
  <c r="I356" i="3"/>
  <c r="I349" i="3" s="1"/>
  <c r="K356" i="3"/>
  <c r="K349" i="3" s="1"/>
  <c r="J373" i="3"/>
  <c r="H373" i="3"/>
  <c r="G373" i="3"/>
  <c r="D371" i="3"/>
  <c r="D364" i="3" s="1"/>
  <c r="C326" i="3"/>
  <c r="C319" i="3" s="1"/>
  <c r="Q41" i="7"/>
  <c r="L356" i="3"/>
  <c r="L349" i="3" s="1"/>
  <c r="I343" i="3"/>
  <c r="E343" i="3"/>
  <c r="F313" i="3"/>
  <c r="G358" i="3"/>
  <c r="I373" i="3"/>
  <c r="F373" i="3"/>
  <c r="I358" i="3"/>
  <c r="G356" i="3"/>
  <c r="G349" i="3" s="1"/>
  <c r="E341" i="3"/>
  <c r="E334" i="3" s="1"/>
  <c r="G341" i="3"/>
  <c r="G334" i="3" s="1"/>
  <c r="K328" i="3"/>
  <c r="C311" i="3"/>
  <c r="C304" i="3" s="1"/>
  <c r="J266" i="3"/>
  <c r="J259" i="3" s="1"/>
  <c r="J326" i="3"/>
  <c r="J319" i="3" s="1"/>
  <c r="K298" i="3"/>
  <c r="G313" i="3"/>
  <c r="C13" i="3"/>
  <c r="J311" i="3"/>
  <c r="J304" i="3" s="1"/>
  <c r="E105" i="7"/>
  <c r="K341" i="3"/>
  <c r="K334" i="3" s="1"/>
  <c r="E313" i="3"/>
  <c r="D358" i="3"/>
  <c r="G371" i="3"/>
  <c r="G364" i="3" s="1"/>
  <c r="I326" i="3"/>
  <c r="I319" i="3" s="1"/>
  <c r="I371" i="3"/>
  <c r="I364" i="3" s="1"/>
  <c r="L341" i="3"/>
  <c r="L334" i="3" s="1"/>
  <c r="E113" i="7"/>
  <c r="L371" i="3"/>
  <c r="L364" i="3" s="1"/>
  <c r="C358" i="3"/>
  <c r="C388" i="3"/>
  <c r="D373" i="3"/>
  <c r="K343" i="3"/>
  <c r="F358" i="3"/>
  <c r="D341" i="3"/>
  <c r="D334" i="3" s="1"/>
  <c r="J356" i="3"/>
  <c r="J349" i="3" s="1"/>
  <c r="N341" i="3"/>
  <c r="N334" i="3" s="1"/>
  <c r="G343" i="3"/>
  <c r="F356" i="3"/>
  <c r="F349" i="3" s="1"/>
  <c r="L388" i="3"/>
  <c r="M358" i="3"/>
  <c r="H356" i="3"/>
  <c r="H349" i="3" s="1"/>
  <c r="J328" i="3"/>
  <c r="M120" i="3"/>
  <c r="M135" i="3"/>
  <c r="Q81" i="7"/>
  <c r="H326" i="3"/>
  <c r="H319" i="3" s="1"/>
  <c r="H343" i="3"/>
  <c r="N343" i="3"/>
  <c r="K281" i="3"/>
  <c r="K274" i="3" s="1"/>
  <c r="C343" i="3"/>
  <c r="L300" i="3"/>
  <c r="G255" i="3"/>
  <c r="I311" i="3"/>
  <c r="I304" i="3" s="1"/>
  <c r="H341" i="3"/>
  <c r="H334" i="3" s="1"/>
  <c r="F341" i="3"/>
  <c r="F334" i="3" s="1"/>
  <c r="J343" i="3"/>
  <c r="G311" i="3"/>
  <c r="G304" i="3" s="1"/>
  <c r="L238" i="3"/>
  <c r="M283" i="3"/>
  <c r="G240" i="3"/>
  <c r="C313" i="3"/>
  <c r="G326" i="3"/>
  <c r="G319" i="3" s="1"/>
  <c r="N328" i="3"/>
  <c r="D206" i="3"/>
  <c r="D199" i="3" s="1"/>
  <c r="C270" i="3"/>
  <c r="I328" i="3"/>
  <c r="D326" i="3"/>
  <c r="D319" i="3" s="1"/>
  <c r="Q120" i="7"/>
  <c r="Q62" i="7"/>
  <c r="J283" i="3"/>
  <c r="Q66" i="7"/>
  <c r="Q80" i="7"/>
  <c r="Q53" i="7"/>
  <c r="L26" i="3"/>
  <c r="L19" i="3" s="1"/>
  <c r="J341" i="3"/>
  <c r="J334" i="3" s="1"/>
  <c r="F326" i="3"/>
  <c r="F319" i="3" s="1"/>
  <c r="G328" i="3"/>
  <c r="D328" i="3"/>
  <c r="Q89" i="7"/>
  <c r="L240" i="3"/>
  <c r="Q94" i="7"/>
  <c r="C165" i="3"/>
  <c r="N268" i="3"/>
  <c r="F311" i="3"/>
  <c r="F304" i="3" s="1"/>
  <c r="N105" i="3"/>
  <c r="E283" i="3"/>
  <c r="H90" i="3"/>
  <c r="G296" i="3"/>
  <c r="G289" i="3" s="1"/>
  <c r="J296" i="3"/>
  <c r="J289" i="3" s="1"/>
  <c r="L180" i="3"/>
  <c r="K283" i="3"/>
  <c r="E95" i="7"/>
  <c r="L311" i="3"/>
  <c r="L304" i="3" s="1"/>
  <c r="C251" i="3"/>
  <c r="C244" i="3" s="1"/>
  <c r="C298" i="3"/>
  <c r="L298" i="3"/>
  <c r="H311" i="3"/>
  <c r="H304" i="3" s="1"/>
  <c r="D251" i="3"/>
  <c r="D244" i="3" s="1"/>
  <c r="D313" i="3"/>
  <c r="G298" i="3"/>
  <c r="F283" i="3"/>
  <c r="F328" i="3"/>
  <c r="I313" i="3"/>
  <c r="L296" i="3"/>
  <c r="L289" i="3" s="1"/>
  <c r="N311" i="3"/>
  <c r="N304" i="3" s="1"/>
  <c r="G253" i="3"/>
  <c r="M240" i="3"/>
  <c r="L255" i="3"/>
  <c r="N240" i="3"/>
  <c r="M180" i="3"/>
  <c r="D311" i="3"/>
  <c r="D304" i="3" s="1"/>
  <c r="D253" i="3"/>
  <c r="M296" i="3"/>
  <c r="M289" i="3" s="1"/>
  <c r="M251" i="3"/>
  <c r="M244" i="3" s="1"/>
  <c r="D300" i="3"/>
  <c r="D356" i="3"/>
  <c r="D349" i="3" s="1"/>
  <c r="E311" i="3"/>
  <c r="E304" i="3" s="1"/>
  <c r="H313" i="3"/>
  <c r="K313" i="3"/>
  <c r="J313" i="3"/>
  <c r="H270" i="3"/>
  <c r="M268" i="3"/>
  <c r="J253" i="3"/>
  <c r="N253" i="3"/>
  <c r="F266" i="3"/>
  <c r="F259" i="3" s="1"/>
  <c r="L15" i="3"/>
  <c r="D178" i="3"/>
  <c r="N238" i="3"/>
  <c r="J165" i="3"/>
  <c r="Q51" i="7"/>
  <c r="N120" i="3"/>
  <c r="E30" i="3"/>
  <c r="L30" i="3"/>
  <c r="Q40" i="7"/>
  <c r="Q90" i="7"/>
  <c r="Q35" i="7"/>
  <c r="Q14" i="7"/>
  <c r="Q70" i="7"/>
  <c r="Q114" i="7"/>
  <c r="Q50" i="7"/>
  <c r="D283" i="3"/>
  <c r="N356" i="3"/>
  <c r="N349" i="3" s="1"/>
  <c r="E111" i="7"/>
  <c r="K311" i="3"/>
  <c r="K304" i="3" s="1"/>
  <c r="K109" i="7"/>
  <c r="K388" i="3"/>
  <c r="N326" i="3"/>
  <c r="N319" i="3" s="1"/>
  <c r="M313" i="3"/>
  <c r="M328" i="3"/>
  <c r="N388" i="3"/>
  <c r="H296" i="3"/>
  <c r="H289" i="3" s="1"/>
  <c r="G386" i="3"/>
  <c r="G379" i="3" s="1"/>
  <c r="H328" i="3"/>
  <c r="E285" i="3"/>
  <c r="K358" i="3"/>
  <c r="N313" i="3"/>
  <c r="N373" i="3"/>
  <c r="E109" i="7"/>
  <c r="K326" i="3"/>
  <c r="K319" i="3" s="1"/>
  <c r="K118" i="3"/>
  <c r="J371" i="3"/>
  <c r="J364" i="3" s="1"/>
  <c r="L343" i="3"/>
  <c r="J358" i="3"/>
  <c r="E91" i="7"/>
  <c r="I341" i="3"/>
  <c r="I334" i="3" s="1"/>
  <c r="L326" i="3"/>
  <c r="L319" i="3" s="1"/>
  <c r="M343" i="3"/>
  <c r="K251" i="3"/>
  <c r="K244" i="3" s="1"/>
  <c r="I386" i="3"/>
  <c r="I379" i="3" s="1"/>
  <c r="L313" i="3"/>
  <c r="M356" i="3"/>
  <c r="M349" i="3" s="1"/>
  <c r="M311" i="3"/>
  <c r="M304" i="3" s="1"/>
  <c r="M298" i="3"/>
  <c r="H388" i="3"/>
  <c r="C56" i="3"/>
  <c r="C49" i="3" s="1"/>
  <c r="D312" i="3"/>
  <c r="F312" i="3"/>
  <c r="H312" i="3"/>
  <c r="J312" i="3"/>
  <c r="L312" i="3"/>
  <c r="N312" i="3"/>
  <c r="C312" i="3"/>
  <c r="E312" i="3"/>
  <c r="G312" i="3"/>
  <c r="I312" i="3"/>
  <c r="K312" i="3"/>
  <c r="M312" i="3"/>
  <c r="D327" i="3"/>
  <c r="F327" i="3"/>
  <c r="H327" i="3"/>
  <c r="J327" i="3"/>
  <c r="L327" i="3"/>
  <c r="N327" i="3"/>
  <c r="C327" i="3"/>
  <c r="E327" i="3"/>
  <c r="G327" i="3"/>
  <c r="G320" i="3" s="1"/>
  <c r="I327" i="3"/>
  <c r="K327" i="3"/>
  <c r="M327" i="3"/>
  <c r="M320" i="3" s="1"/>
  <c r="D342" i="3"/>
  <c r="F342" i="3"/>
  <c r="H342" i="3"/>
  <c r="J342" i="3"/>
  <c r="J335" i="3" s="1"/>
  <c r="L342" i="3"/>
  <c r="L335" i="3" s="1"/>
  <c r="N342" i="3"/>
  <c r="C357" i="3"/>
  <c r="C350" i="3" s="1"/>
  <c r="E357" i="3"/>
  <c r="E350" i="3" s="1"/>
  <c r="G357" i="3"/>
  <c r="G350" i="3" s="1"/>
  <c r="I357" i="3"/>
  <c r="K357" i="3"/>
  <c r="K350" i="3" s="1"/>
  <c r="M357" i="3"/>
  <c r="C342" i="3"/>
  <c r="C335" i="3" s="1"/>
  <c r="E342" i="3"/>
  <c r="G342" i="3"/>
  <c r="I342" i="3"/>
  <c r="K342" i="3"/>
  <c r="M342" i="3"/>
  <c r="M335" i="3" s="1"/>
  <c r="D357" i="3"/>
  <c r="F357" i="3"/>
  <c r="H357" i="3"/>
  <c r="J357" i="3"/>
  <c r="L357" i="3"/>
  <c r="N357" i="3"/>
  <c r="D372" i="3"/>
  <c r="F372" i="3"/>
  <c r="H372" i="3"/>
  <c r="H365" i="3" s="1"/>
  <c r="J372" i="3"/>
  <c r="L372" i="3"/>
  <c r="L365" i="3" s="1"/>
  <c r="N372" i="3"/>
  <c r="N365" i="3" s="1"/>
  <c r="C387" i="3"/>
  <c r="C380" i="3" s="1"/>
  <c r="E387" i="3"/>
  <c r="E380" i="3" s="1"/>
  <c r="G387" i="3"/>
  <c r="I387" i="3"/>
  <c r="K387" i="3"/>
  <c r="K380" i="3" s="1"/>
  <c r="M387" i="3"/>
  <c r="M380" i="3" s="1"/>
  <c r="C372" i="3"/>
  <c r="C365" i="3" s="1"/>
  <c r="E372" i="3"/>
  <c r="E365" i="3" s="1"/>
  <c r="G372" i="3"/>
  <c r="I372" i="3"/>
  <c r="K372" i="3"/>
  <c r="K365" i="3" s="1"/>
  <c r="M372" i="3"/>
  <c r="M365" i="3" s="1"/>
  <c r="D387" i="3"/>
  <c r="D380" i="3" s="1"/>
  <c r="F387" i="3"/>
  <c r="F380" i="3" s="1"/>
  <c r="H387" i="3"/>
  <c r="H380" i="3" s="1"/>
  <c r="J387" i="3"/>
  <c r="J380" i="3" s="1"/>
  <c r="L387" i="3"/>
  <c r="L380" i="3" s="1"/>
  <c r="N387" i="3"/>
  <c r="N380" i="3" s="1"/>
  <c r="D314" i="3"/>
  <c r="F314" i="3"/>
  <c r="H314" i="3"/>
  <c r="J314" i="3"/>
  <c r="L314" i="3"/>
  <c r="N314" i="3"/>
  <c r="C314" i="3"/>
  <c r="E314" i="3"/>
  <c r="G314" i="3"/>
  <c r="I314" i="3"/>
  <c r="K314" i="3"/>
  <c r="M314" i="3"/>
  <c r="D329" i="3"/>
  <c r="F329" i="3"/>
  <c r="H329" i="3"/>
  <c r="J329" i="3"/>
  <c r="L329" i="3"/>
  <c r="N329" i="3"/>
  <c r="C329" i="3"/>
  <c r="E329" i="3"/>
  <c r="G329" i="3"/>
  <c r="I329" i="3"/>
  <c r="K329" i="3"/>
  <c r="M329" i="3"/>
  <c r="D344" i="3"/>
  <c r="F344" i="3"/>
  <c r="H344" i="3"/>
  <c r="J344" i="3"/>
  <c r="L344" i="3"/>
  <c r="N344" i="3"/>
  <c r="C359" i="3"/>
  <c r="E359" i="3"/>
  <c r="G359" i="3"/>
  <c r="I359" i="3"/>
  <c r="K359" i="3"/>
  <c r="M359" i="3"/>
  <c r="C344" i="3"/>
  <c r="E344" i="3"/>
  <c r="G344" i="3"/>
  <c r="I344" i="3"/>
  <c r="K344" i="3"/>
  <c r="M344" i="3"/>
  <c r="D359" i="3"/>
  <c r="F359" i="3"/>
  <c r="H359" i="3"/>
  <c r="J359" i="3"/>
  <c r="L359" i="3"/>
  <c r="N359" i="3"/>
  <c r="D374" i="3"/>
  <c r="F374" i="3"/>
  <c r="H374" i="3"/>
  <c r="J374" i="3"/>
  <c r="L374" i="3"/>
  <c r="N374" i="3"/>
  <c r="C389" i="3"/>
  <c r="E389" i="3"/>
  <c r="G389" i="3"/>
  <c r="I389" i="3"/>
  <c r="K389" i="3"/>
  <c r="M389" i="3"/>
  <c r="C374" i="3"/>
  <c r="E374" i="3"/>
  <c r="G374" i="3"/>
  <c r="I374" i="3"/>
  <c r="K374" i="3"/>
  <c r="M374" i="3"/>
  <c r="D389" i="3"/>
  <c r="F389" i="3"/>
  <c r="H389" i="3"/>
  <c r="J389" i="3"/>
  <c r="L389" i="3"/>
  <c r="N389" i="3"/>
  <c r="Q65" i="7"/>
  <c r="Q111" i="7"/>
  <c r="Q44" i="7"/>
  <c r="H285" i="3"/>
  <c r="M73" i="3"/>
  <c r="Q63" i="7"/>
  <c r="N390" i="3"/>
  <c r="I375" i="3"/>
  <c r="E360" i="3"/>
  <c r="L390" i="3"/>
  <c r="G345" i="3"/>
  <c r="N375" i="3"/>
  <c r="I330" i="3"/>
  <c r="C375" i="3"/>
  <c r="L345" i="3"/>
  <c r="H315" i="3"/>
  <c r="M390" i="3"/>
  <c r="J345" i="3"/>
  <c r="D390" i="3"/>
  <c r="K360" i="3"/>
  <c r="F375" i="3"/>
  <c r="N330" i="3"/>
  <c r="G390" i="3"/>
  <c r="D345" i="3"/>
  <c r="K315" i="3"/>
  <c r="E390" i="3"/>
  <c r="M330" i="3"/>
  <c r="G375" i="3"/>
  <c r="C360" i="3"/>
  <c r="J360" i="3"/>
  <c r="F330" i="3"/>
  <c r="L375" i="3"/>
  <c r="G330" i="3"/>
  <c r="C330" i="3"/>
  <c r="J375" i="3"/>
  <c r="E330" i="3"/>
  <c r="K390" i="3"/>
  <c r="H345" i="3"/>
  <c r="M345" i="3"/>
  <c r="I315" i="3"/>
  <c r="D375" i="3"/>
  <c r="L330" i="3"/>
  <c r="C315" i="3"/>
  <c r="N360" i="3"/>
  <c r="J330" i="3"/>
  <c r="C390" i="3"/>
  <c r="J390" i="3"/>
  <c r="E345" i="3"/>
  <c r="N315" i="3"/>
  <c r="H360" i="3"/>
  <c r="D330" i="3"/>
  <c r="H330" i="3"/>
  <c r="F360" i="3"/>
  <c r="M315" i="3"/>
  <c r="H375" i="3"/>
  <c r="M375" i="3"/>
  <c r="I360" i="3"/>
  <c r="F315" i="3"/>
  <c r="K345" i="3"/>
  <c r="G315" i="3"/>
  <c r="K330" i="3"/>
  <c r="I345" i="3"/>
  <c r="E315" i="3"/>
  <c r="L360" i="3"/>
  <c r="E375" i="3"/>
  <c r="N345" i="3"/>
  <c r="H390" i="3"/>
  <c r="C345" i="3"/>
  <c r="L315" i="3"/>
  <c r="F390" i="3"/>
  <c r="M360" i="3"/>
  <c r="J315" i="3"/>
  <c r="D360" i="3"/>
  <c r="I390" i="3"/>
  <c r="F345" i="3"/>
  <c r="K375" i="3"/>
  <c r="G360" i="3"/>
  <c r="D315" i="3"/>
  <c r="Q22" i="7"/>
  <c r="G86" i="3"/>
  <c r="G79" i="3" s="1"/>
  <c r="D316" i="3"/>
  <c r="F316" i="3"/>
  <c r="H316" i="3"/>
  <c r="J316" i="3"/>
  <c r="L316" i="3"/>
  <c r="N316" i="3"/>
  <c r="C316" i="3"/>
  <c r="E316" i="3"/>
  <c r="G316" i="3"/>
  <c r="I316" i="3"/>
  <c r="K316" i="3"/>
  <c r="M316" i="3"/>
  <c r="D331" i="3"/>
  <c r="F331" i="3"/>
  <c r="H331" i="3"/>
  <c r="J331" i="3"/>
  <c r="L331" i="3"/>
  <c r="N331" i="3"/>
  <c r="C331" i="3"/>
  <c r="E331" i="3"/>
  <c r="G331" i="3"/>
  <c r="I331" i="3"/>
  <c r="K331" i="3"/>
  <c r="M331" i="3"/>
  <c r="D346" i="3"/>
  <c r="F346" i="3"/>
  <c r="H346" i="3"/>
  <c r="J346" i="3"/>
  <c r="L346" i="3"/>
  <c r="N346" i="3"/>
  <c r="C361" i="3"/>
  <c r="E361" i="3"/>
  <c r="G361" i="3"/>
  <c r="I361" i="3"/>
  <c r="K361" i="3"/>
  <c r="M361" i="3"/>
  <c r="C346" i="3"/>
  <c r="E346" i="3"/>
  <c r="G346" i="3"/>
  <c r="I346" i="3"/>
  <c r="K346" i="3"/>
  <c r="M346" i="3"/>
  <c r="D361" i="3"/>
  <c r="F361" i="3"/>
  <c r="H361" i="3"/>
  <c r="J361" i="3"/>
  <c r="L361" i="3"/>
  <c r="N361" i="3"/>
  <c r="D376" i="3"/>
  <c r="F376" i="3"/>
  <c r="H376" i="3"/>
  <c r="J376" i="3"/>
  <c r="L376" i="3"/>
  <c r="N376" i="3"/>
  <c r="C391" i="3"/>
  <c r="E391" i="3"/>
  <c r="G391" i="3"/>
  <c r="K391" i="3"/>
  <c r="C376" i="3"/>
  <c r="E376" i="3"/>
  <c r="G376" i="3"/>
  <c r="I376" i="3"/>
  <c r="K376" i="3"/>
  <c r="M376" i="3"/>
  <c r="D391" i="3"/>
  <c r="F391" i="3"/>
  <c r="H391" i="3"/>
  <c r="J391" i="3"/>
  <c r="L391" i="3"/>
  <c r="N391" i="3"/>
  <c r="I391" i="3"/>
  <c r="M391" i="3"/>
  <c r="Q104" i="7"/>
  <c r="C180" i="3"/>
  <c r="Q18" i="7"/>
  <c r="C150" i="3"/>
  <c r="J206" i="3"/>
  <c r="J199" i="3" s="1"/>
  <c r="M223" i="3"/>
  <c r="N135" i="3"/>
  <c r="Q82" i="7"/>
  <c r="M300" i="3"/>
  <c r="C221" i="3"/>
  <c r="C214" i="3" s="1"/>
  <c r="N300" i="3"/>
  <c r="Q52" i="7"/>
  <c r="Q54" i="7"/>
  <c r="G210" i="3"/>
  <c r="I270" i="3"/>
  <c r="H283" i="3"/>
  <c r="N296" i="3"/>
  <c r="N289" i="3" s="1"/>
  <c r="Q87" i="7"/>
  <c r="Q88" i="7"/>
  <c r="Q113" i="7"/>
  <c r="N285" i="3"/>
  <c r="Q73" i="7"/>
  <c r="N225" i="3"/>
  <c r="I150" i="3"/>
  <c r="C281" i="3"/>
  <c r="C274" i="3" s="1"/>
  <c r="H165" i="3"/>
  <c r="D281" i="3"/>
  <c r="D274" i="3" s="1"/>
  <c r="D266" i="3"/>
  <c r="D259" i="3" s="1"/>
  <c r="M178" i="3"/>
  <c r="C210" i="3"/>
  <c r="C300" i="3"/>
  <c r="K255" i="3"/>
  <c r="J255" i="3"/>
  <c r="D103" i="3"/>
  <c r="H268" i="3"/>
  <c r="Q86" i="7"/>
  <c r="Q116" i="7"/>
  <c r="Q48" i="7"/>
  <c r="Q93" i="7"/>
  <c r="Q102" i="7"/>
  <c r="N255" i="3"/>
  <c r="L266" i="3"/>
  <c r="L259" i="3" s="1"/>
  <c r="M236" i="3"/>
  <c r="M229" i="3" s="1"/>
  <c r="N176" i="3"/>
  <c r="N169" i="3" s="1"/>
  <c r="L206" i="3"/>
  <c r="L199" i="3" s="1"/>
  <c r="I296" i="3"/>
  <c r="I289" i="3" s="1"/>
  <c r="E253" i="3"/>
  <c r="F298" i="3"/>
  <c r="J236" i="3"/>
  <c r="J229" i="3" s="1"/>
  <c r="J281" i="3"/>
  <c r="J274" i="3" s="1"/>
  <c r="H255" i="3"/>
  <c r="E86" i="3"/>
  <c r="E79" i="3" s="1"/>
  <c r="K195" i="3"/>
  <c r="K238" i="3"/>
  <c r="I238" i="3"/>
  <c r="M221" i="3"/>
  <c r="M214" i="3" s="1"/>
  <c r="G270" i="3"/>
  <c r="G268" i="3"/>
  <c r="H298" i="3"/>
  <c r="J268" i="3"/>
  <c r="Q24" i="7"/>
  <c r="Q25" i="7"/>
  <c r="Q117" i="7"/>
  <c r="E268" i="3"/>
  <c r="F253" i="3"/>
  <c r="Q74" i="7"/>
  <c r="Q6" i="7"/>
  <c r="I255" i="3"/>
  <c r="N180" i="3"/>
  <c r="L285" i="3"/>
  <c r="Q118" i="7"/>
  <c r="Q97" i="7"/>
  <c r="Q78" i="7"/>
  <c r="Q61" i="7"/>
  <c r="Q115" i="7"/>
  <c r="M255" i="3"/>
  <c r="I268" i="3"/>
  <c r="I180" i="3"/>
  <c r="E281" i="3"/>
  <c r="E274" i="3" s="1"/>
  <c r="F281" i="3"/>
  <c r="F274" i="3" s="1"/>
  <c r="J148" i="3"/>
  <c r="D298" i="3"/>
  <c r="M266" i="3"/>
  <c r="M259" i="3" s="1"/>
  <c r="K119" i="7"/>
  <c r="L210" i="3"/>
  <c r="Q75" i="7"/>
  <c r="Q92" i="7"/>
  <c r="M285" i="3"/>
  <c r="L135" i="3"/>
  <c r="Q79" i="7"/>
  <c r="Q71" i="7"/>
  <c r="Q107" i="7"/>
  <c r="Q43" i="7"/>
  <c r="Q76" i="7"/>
  <c r="I206" i="3"/>
  <c r="I199" i="3" s="1"/>
  <c r="F225" i="3"/>
  <c r="K266" i="3"/>
  <c r="K259" i="3" s="1"/>
  <c r="C266" i="3"/>
  <c r="C259" i="3" s="1"/>
  <c r="J298" i="3"/>
  <c r="E300" i="3"/>
  <c r="L253" i="3"/>
  <c r="L281" i="3"/>
  <c r="L274" i="3" s="1"/>
  <c r="I178" i="3"/>
  <c r="D270" i="3"/>
  <c r="D101" i="3"/>
  <c r="D94" i="3" s="1"/>
  <c r="C236" i="3"/>
  <c r="C229" i="3" s="1"/>
  <c r="Q60" i="7"/>
  <c r="N270" i="3"/>
  <c r="Q98" i="7"/>
  <c r="Q103" i="7"/>
  <c r="Q109" i="7"/>
  <c r="Q96" i="7"/>
  <c r="Q106" i="7"/>
  <c r="J161" i="3"/>
  <c r="J154" i="3" s="1"/>
  <c r="I281" i="3"/>
  <c r="I274" i="3" s="1"/>
  <c r="J210" i="3"/>
  <c r="D240" i="3"/>
  <c r="K96" i="7"/>
  <c r="K111" i="7"/>
  <c r="I283" i="3"/>
  <c r="H240" i="3"/>
  <c r="Q100" i="7"/>
  <c r="Q110" i="7"/>
  <c r="Q108" i="7"/>
  <c r="M225" i="3"/>
  <c r="Q112" i="7"/>
  <c r="Q95" i="7"/>
  <c r="Q105" i="7"/>
  <c r="N210" i="3"/>
  <c r="H193" i="3"/>
  <c r="C283" i="3"/>
  <c r="K240" i="3"/>
  <c r="M238" i="3"/>
  <c r="I240" i="3"/>
  <c r="I253" i="3"/>
  <c r="G283" i="3"/>
  <c r="K105" i="7"/>
  <c r="N283" i="3"/>
  <c r="M165" i="3"/>
  <c r="Q59" i="7"/>
  <c r="E133" i="3"/>
  <c r="N146" i="3"/>
  <c r="N139" i="3" s="1"/>
  <c r="L208" i="3"/>
  <c r="F176" i="3"/>
  <c r="F169" i="3" s="1"/>
  <c r="E251" i="3"/>
  <c r="E244" i="3" s="1"/>
  <c r="K84" i="7"/>
  <c r="G225" i="3"/>
  <c r="G146" i="3"/>
  <c r="G139" i="3" s="1"/>
  <c r="D221" i="3"/>
  <c r="D214" i="3" s="1"/>
  <c r="D236" i="3"/>
  <c r="D229" i="3" s="1"/>
  <c r="E240" i="3"/>
  <c r="K75" i="7"/>
  <c r="H206" i="3"/>
  <c r="H199" i="3" s="1"/>
  <c r="G238" i="3"/>
  <c r="K208" i="3"/>
  <c r="Q84" i="7"/>
  <c r="Q91" i="7"/>
  <c r="M131" i="3"/>
  <c r="M124" i="3" s="1"/>
  <c r="H236" i="3"/>
  <c r="H229" i="3" s="1"/>
  <c r="K163" i="3"/>
  <c r="F238" i="3"/>
  <c r="N193" i="3"/>
  <c r="L223" i="3"/>
  <c r="J240" i="3"/>
  <c r="K100" i="7"/>
  <c r="I210" i="3"/>
  <c r="F255" i="3"/>
  <c r="K178" i="3"/>
  <c r="M195" i="3"/>
  <c r="E135" i="3"/>
  <c r="D176" i="3"/>
  <c r="D169" i="3" s="1"/>
  <c r="F210" i="3"/>
  <c r="E206" i="3"/>
  <c r="E199" i="3" s="1"/>
  <c r="E221" i="3"/>
  <c r="E214" i="3" s="1"/>
  <c r="J221" i="3"/>
  <c r="J214" i="3" s="1"/>
  <c r="F206" i="3"/>
  <c r="F199" i="3" s="1"/>
  <c r="G208" i="3"/>
  <c r="K221" i="3"/>
  <c r="K214" i="3" s="1"/>
  <c r="C178" i="3"/>
  <c r="D191" i="3"/>
  <c r="D184" i="3" s="1"/>
  <c r="F163" i="3"/>
  <c r="J223" i="3"/>
  <c r="N150" i="3"/>
  <c r="I225" i="3"/>
  <c r="N30" i="3"/>
  <c r="Q16" i="7"/>
  <c r="Q67" i="7"/>
  <c r="Q26" i="7"/>
  <c r="Q49" i="7"/>
  <c r="Q21" i="7"/>
  <c r="Q85" i="7"/>
  <c r="Q72" i="7"/>
  <c r="Q77" i="7"/>
  <c r="Q34" i="7"/>
  <c r="N101" i="3"/>
  <c r="N94" i="3" s="1"/>
  <c r="K223" i="3"/>
  <c r="M118" i="3"/>
  <c r="N165" i="3"/>
  <c r="K225" i="3"/>
  <c r="G193" i="3"/>
  <c r="E176" i="3"/>
  <c r="E169" i="3" s="1"/>
  <c r="C223" i="3"/>
  <c r="D208" i="3"/>
  <c r="K85" i="7"/>
  <c r="M191" i="3"/>
  <c r="M184" i="3" s="1"/>
  <c r="Q83" i="7"/>
  <c r="K180" i="3"/>
  <c r="M210" i="3"/>
  <c r="D146" i="3"/>
  <c r="D139" i="3" s="1"/>
  <c r="K55" i="7"/>
  <c r="I191" i="3"/>
  <c r="I184" i="3" s="1"/>
  <c r="H221" i="3"/>
  <c r="H214" i="3" s="1"/>
  <c r="D195" i="3"/>
  <c r="E120" i="3"/>
  <c r="K90" i="7"/>
  <c r="K210" i="3"/>
  <c r="K23" i="7"/>
  <c r="N223" i="3"/>
  <c r="Q58" i="7"/>
  <c r="Q8" i="7"/>
  <c r="L225" i="3"/>
  <c r="L176" i="3"/>
  <c r="L169" i="3" s="1"/>
  <c r="G191" i="3"/>
  <c r="G184" i="3" s="1"/>
  <c r="F221" i="3"/>
  <c r="F214" i="3" s="1"/>
  <c r="C193" i="3"/>
  <c r="J191" i="3"/>
  <c r="J184" i="3" s="1"/>
  <c r="N178" i="3"/>
  <c r="K161" i="3"/>
  <c r="K154" i="3" s="1"/>
  <c r="M148" i="3"/>
  <c r="J251" i="3"/>
  <c r="J244" i="3" s="1"/>
  <c r="F148" i="3"/>
  <c r="F15" i="3"/>
  <c r="M176" i="3"/>
  <c r="M169" i="3" s="1"/>
  <c r="G120" i="3"/>
  <c r="J178" i="3"/>
  <c r="L150" i="3"/>
  <c r="G178" i="3"/>
  <c r="G165" i="3"/>
  <c r="G150" i="3"/>
  <c r="I116" i="3"/>
  <c r="I109" i="3" s="1"/>
  <c r="E150" i="3"/>
  <c r="E195" i="3"/>
  <c r="I195" i="3"/>
  <c r="N116" i="3"/>
  <c r="N109" i="3" s="1"/>
  <c r="N163" i="3"/>
  <c r="J193" i="3"/>
  <c r="N195" i="3"/>
  <c r="C86" i="3"/>
  <c r="C79" i="3" s="1"/>
  <c r="E180" i="3"/>
  <c r="M193" i="3"/>
  <c r="F161" i="3"/>
  <c r="F154" i="3" s="1"/>
  <c r="H146" i="3"/>
  <c r="H139" i="3" s="1"/>
  <c r="H148" i="3"/>
  <c r="H178" i="3"/>
  <c r="M101" i="3"/>
  <c r="M94" i="3" s="1"/>
  <c r="L193" i="3"/>
  <c r="N148" i="3"/>
  <c r="J118" i="3"/>
  <c r="L131" i="3"/>
  <c r="L124" i="3" s="1"/>
  <c r="E163" i="3"/>
  <c r="M161" i="3"/>
  <c r="M154" i="3" s="1"/>
  <c r="K146" i="3"/>
  <c r="K139" i="3" s="1"/>
  <c r="E64" i="7"/>
  <c r="L191" i="3"/>
  <c r="L184" i="3" s="1"/>
  <c r="J163" i="3"/>
  <c r="I148" i="3"/>
  <c r="I118" i="3"/>
  <c r="L163" i="3"/>
  <c r="K148" i="3"/>
  <c r="H163" i="3"/>
  <c r="L178" i="3"/>
  <c r="G131" i="3"/>
  <c r="G124" i="3" s="1"/>
  <c r="F191" i="3"/>
  <c r="F184" i="3" s="1"/>
  <c r="L165" i="3"/>
  <c r="I101" i="3"/>
  <c r="I94" i="3" s="1"/>
  <c r="K86" i="3"/>
  <c r="K79" i="3" s="1"/>
  <c r="K52" i="7"/>
  <c r="K78" i="7"/>
  <c r="K76" i="7"/>
  <c r="I161" i="3"/>
  <c r="I154" i="3" s="1"/>
  <c r="C131" i="3"/>
  <c r="C124" i="3" s="1"/>
  <c r="C161" i="3"/>
  <c r="C154" i="3" s="1"/>
  <c r="D165" i="3"/>
  <c r="Q57" i="7"/>
  <c r="Q47" i="7"/>
  <c r="K38" i="7"/>
  <c r="I163" i="3"/>
  <c r="G56" i="3"/>
  <c r="G49" i="3" s="1"/>
  <c r="D116" i="3"/>
  <c r="D109" i="3" s="1"/>
  <c r="G116" i="3"/>
  <c r="G109" i="3" s="1"/>
  <c r="Q56" i="7"/>
  <c r="D120" i="3"/>
  <c r="F131" i="3"/>
  <c r="F124" i="3" s="1"/>
  <c r="M13" i="3"/>
  <c r="L101" i="3"/>
  <c r="L94" i="3" s="1"/>
  <c r="J131" i="3"/>
  <c r="J124" i="3" s="1"/>
  <c r="M150" i="3"/>
  <c r="K64" i="7"/>
  <c r="K120" i="3"/>
  <c r="H120" i="3"/>
  <c r="K105" i="3"/>
  <c r="K133" i="3"/>
  <c r="N133" i="3"/>
  <c r="N236" i="3"/>
  <c r="N229" i="3" s="1"/>
  <c r="L120" i="3"/>
  <c r="I88" i="3"/>
  <c r="F133" i="3"/>
  <c r="H133" i="3"/>
  <c r="F120" i="3"/>
  <c r="H101" i="3"/>
  <c r="H94" i="3" s="1"/>
  <c r="F116" i="3"/>
  <c r="F109" i="3" s="1"/>
  <c r="D135" i="3"/>
  <c r="N103" i="3"/>
  <c r="F105" i="3"/>
  <c r="I133" i="3"/>
  <c r="E90" i="3"/>
  <c r="I45" i="3"/>
  <c r="G60" i="3"/>
  <c r="F103" i="3"/>
  <c r="M281" i="3"/>
  <c r="M274" i="3" s="1"/>
  <c r="J135" i="3"/>
  <c r="C120" i="3"/>
  <c r="Q37" i="7"/>
  <c r="J101" i="3"/>
  <c r="J94" i="3" s="1"/>
  <c r="H131" i="3"/>
  <c r="H124" i="3" s="1"/>
  <c r="E105" i="3"/>
  <c r="E50" i="7"/>
  <c r="N131" i="3"/>
  <c r="N124" i="3" s="1"/>
  <c r="G101" i="3"/>
  <c r="G94" i="3" s="1"/>
  <c r="E57" i="7"/>
  <c r="C133" i="3"/>
  <c r="K49" i="7"/>
  <c r="D118" i="3"/>
  <c r="J146" i="3"/>
  <c r="J139" i="3" s="1"/>
  <c r="L118" i="3"/>
  <c r="L11" i="3"/>
  <c r="L4" i="3" s="1"/>
  <c r="N41" i="3"/>
  <c r="N34" i="3" s="1"/>
  <c r="Q42" i="7"/>
  <c r="M105" i="3"/>
  <c r="L60" i="3"/>
  <c r="C105" i="3"/>
  <c r="N86" i="3"/>
  <c r="N79" i="3" s="1"/>
  <c r="E103" i="3"/>
  <c r="J88" i="3"/>
  <c r="E102" i="7"/>
  <c r="H105" i="3"/>
  <c r="G90" i="3"/>
  <c r="Q38" i="7"/>
  <c r="I13" i="3"/>
  <c r="D88" i="3"/>
  <c r="E98" i="7"/>
  <c r="F90" i="3"/>
  <c r="K5" i="7"/>
  <c r="N90" i="3"/>
  <c r="E15" i="3"/>
  <c r="J103" i="3"/>
  <c r="E116" i="7"/>
  <c r="L105" i="3"/>
  <c r="D105" i="3"/>
  <c r="J86" i="3"/>
  <c r="J79" i="3" s="1"/>
  <c r="I86" i="3"/>
  <c r="I79" i="3" s="1"/>
  <c r="M90" i="3"/>
  <c r="K37" i="7"/>
  <c r="L90" i="3"/>
  <c r="K26" i="3"/>
  <c r="K19" i="3" s="1"/>
  <c r="E71" i="3"/>
  <c r="E64" i="3" s="1"/>
  <c r="K25" i="7"/>
  <c r="K56" i="3"/>
  <c r="K49" i="3" s="1"/>
  <c r="M75" i="3"/>
  <c r="K33" i="7"/>
  <c r="M15" i="3"/>
  <c r="Q36" i="7"/>
  <c r="Q33" i="7"/>
  <c r="I41" i="3"/>
  <c r="I34" i="3" s="1"/>
  <c r="M88" i="3"/>
  <c r="K16" i="7"/>
  <c r="J75" i="3"/>
  <c r="E43" i="3"/>
  <c r="D43" i="3"/>
  <c r="K43" i="3"/>
  <c r="M26" i="3"/>
  <c r="M19" i="3" s="1"/>
  <c r="L45" i="3"/>
  <c r="H60" i="3"/>
  <c r="K13" i="3"/>
  <c r="G45" i="3"/>
  <c r="C30" i="3"/>
  <c r="H30" i="3"/>
  <c r="I30" i="3"/>
  <c r="F75" i="3"/>
  <c r="L43" i="3"/>
  <c r="J15" i="3"/>
  <c r="G13" i="3"/>
  <c r="G28" i="3"/>
  <c r="G71" i="3"/>
  <c r="G64" i="3" s="1"/>
  <c r="C58" i="3"/>
  <c r="M71" i="3"/>
  <c r="M64" i="3" s="1"/>
  <c r="E60" i="3"/>
  <c r="N26" i="3"/>
  <c r="N19" i="3" s="1"/>
  <c r="N71" i="3"/>
  <c r="N64" i="3" s="1"/>
  <c r="L41" i="3"/>
  <c r="L34" i="3" s="1"/>
  <c r="L75" i="3"/>
  <c r="H45" i="3"/>
  <c r="E8" i="7"/>
  <c r="F11" i="3"/>
  <c r="F4" i="3" s="1"/>
  <c r="E20" i="7"/>
  <c r="J11" i="3"/>
  <c r="J4" i="3" s="1"/>
  <c r="M56" i="3"/>
  <c r="M49" i="3" s="1"/>
  <c r="M41" i="3"/>
  <c r="M34" i="3" s="1"/>
  <c r="N15" i="3"/>
  <c r="C43" i="3"/>
  <c r="C73" i="3"/>
  <c r="E43" i="7"/>
  <c r="H58" i="3"/>
  <c r="J26" i="3"/>
  <c r="J19" i="3" s="1"/>
  <c r="M30" i="3"/>
  <c r="L13" i="3"/>
  <c r="N43" i="3"/>
  <c r="I71" i="3"/>
  <c r="I64" i="3" s="1"/>
  <c r="N60" i="3"/>
  <c r="Q30" i="7"/>
  <c r="Q7" i="7"/>
  <c r="Q12" i="7"/>
  <c r="C75" i="3"/>
  <c r="Q11" i="7"/>
  <c r="M45" i="3"/>
  <c r="Q15" i="7"/>
  <c r="Q17" i="7"/>
  <c r="Q19" i="7"/>
  <c r="Q9" i="7"/>
  <c r="G75" i="3"/>
  <c r="L28" i="3"/>
  <c r="E34" i="7"/>
  <c r="D13" i="3"/>
  <c r="E2" i="7"/>
  <c r="C26" i="3"/>
  <c r="C19" i="3" s="1"/>
  <c r="N75" i="3"/>
  <c r="F41" i="3"/>
  <c r="F34" i="3" s="1"/>
  <c r="F30" i="3"/>
  <c r="C45" i="3"/>
  <c r="E14" i="7"/>
  <c r="H56" i="3"/>
  <c r="H49" i="3" s="1"/>
  <c r="E6" i="7"/>
  <c r="E26" i="3"/>
  <c r="E19" i="3" s="1"/>
  <c r="L71" i="3"/>
  <c r="L64" i="3" s="1"/>
  <c r="K10" i="7"/>
  <c r="J60" i="3"/>
  <c r="L58" i="3"/>
  <c r="N56" i="3"/>
  <c r="N49" i="3" s="1"/>
  <c r="E26" i="7"/>
  <c r="M11" i="3"/>
  <c r="M4" i="3" s="1"/>
  <c r="H15" i="3"/>
  <c r="E24" i="7"/>
  <c r="L56" i="3"/>
  <c r="L49" i="3" s="1"/>
  <c r="E47" i="7"/>
  <c r="I58" i="3"/>
  <c r="E80" i="7"/>
  <c r="J45" i="3"/>
  <c r="E33" i="7"/>
  <c r="D73" i="3"/>
  <c r="E37" i="7"/>
  <c r="E73" i="3"/>
  <c r="G26" i="3"/>
  <c r="G19" i="3" s="1"/>
  <c r="E45" i="7"/>
  <c r="H28" i="3"/>
  <c r="K13" i="7"/>
  <c r="E56" i="7"/>
  <c r="M43" i="3"/>
  <c r="K19" i="7"/>
  <c r="Q5" i="7"/>
  <c r="I251" i="3"/>
  <c r="I244" i="3" s="1"/>
  <c r="M60" i="3"/>
  <c r="E5" i="7"/>
  <c r="D56" i="3"/>
  <c r="D49" i="3" s="1"/>
  <c r="Q28" i="7"/>
  <c r="M28" i="3"/>
  <c r="E13" i="7"/>
  <c r="H71" i="3"/>
  <c r="H64" i="3" s="1"/>
  <c r="N13" i="3"/>
  <c r="E83" i="7"/>
  <c r="K75" i="3"/>
  <c r="E82" i="7"/>
  <c r="K45" i="3"/>
  <c r="E3" i="7"/>
  <c r="D11" i="3"/>
  <c r="D4" i="3" s="1"/>
  <c r="E35" i="7"/>
  <c r="D28" i="3"/>
  <c r="E7" i="7"/>
  <c r="E56" i="3"/>
  <c r="E49" i="3" s="1"/>
  <c r="K11" i="7"/>
  <c r="E31" i="7"/>
  <c r="E40" i="7"/>
  <c r="F58" i="3"/>
  <c r="K11" i="3"/>
  <c r="K4" i="3" s="1"/>
  <c r="E36" i="7"/>
  <c r="E13" i="3"/>
  <c r="K24" i="7"/>
  <c r="E79" i="7"/>
  <c r="J30" i="3"/>
  <c r="E77" i="7"/>
  <c r="I75" i="3"/>
  <c r="M206" i="3"/>
  <c r="M199" i="3" s="1"/>
  <c r="C176" i="3"/>
  <c r="C169" i="3" s="1"/>
  <c r="E89" i="7"/>
  <c r="D131" i="3"/>
  <c r="D124" i="3" s="1"/>
  <c r="E119" i="7"/>
  <c r="E103" i="7"/>
  <c r="F240" i="3"/>
  <c r="E75" i="3"/>
  <c r="F135" i="3"/>
  <c r="C15" i="3"/>
  <c r="L283" i="3"/>
  <c r="K115" i="7"/>
  <c r="K66" i="7"/>
  <c r="L251" i="3"/>
  <c r="L244" i="3" s="1"/>
  <c r="E101" i="7"/>
  <c r="H150" i="3"/>
  <c r="L116" i="3"/>
  <c r="L109" i="3" s="1"/>
  <c r="J116" i="3"/>
  <c r="J109" i="3" s="1"/>
  <c r="I176" i="3"/>
  <c r="I169" i="3" s="1"/>
  <c r="J56" i="3"/>
  <c r="J49" i="3" s="1"/>
  <c r="C206" i="3"/>
  <c r="C199" i="3" s="1"/>
  <c r="N191" i="3"/>
  <c r="N184" i="3" s="1"/>
  <c r="E21" i="7"/>
  <c r="E266" i="3"/>
  <c r="E259" i="3" s="1"/>
  <c r="K116" i="3"/>
  <c r="K109" i="3" s="1"/>
  <c r="L161" i="3"/>
  <c r="L154" i="3" s="1"/>
  <c r="H223" i="3"/>
  <c r="J90" i="3"/>
  <c r="E45" i="3"/>
  <c r="F150" i="3"/>
  <c r="I135" i="3"/>
  <c r="G15" i="3"/>
  <c r="J285" i="3"/>
  <c r="K90" i="3"/>
  <c r="K60" i="3"/>
  <c r="D225" i="3"/>
  <c r="K285" i="3"/>
  <c r="G105" i="3"/>
  <c r="E225" i="3"/>
  <c r="F300" i="3"/>
  <c r="D75" i="3"/>
  <c r="E270" i="3"/>
  <c r="E165" i="3"/>
  <c r="C135" i="3"/>
  <c r="I165" i="3"/>
  <c r="X23" i="5"/>
  <c r="I23" i="5" s="1"/>
  <c r="I236" i="3"/>
  <c r="I229" i="3" s="1"/>
  <c r="M146" i="3"/>
  <c r="M139" i="3" s="1"/>
  <c r="E236" i="3"/>
  <c r="E229" i="3" s="1"/>
  <c r="C88" i="3"/>
  <c r="H73" i="3"/>
  <c r="K69" i="7"/>
  <c r="G133" i="3"/>
  <c r="I26" i="3"/>
  <c r="I19" i="3" s="1"/>
  <c r="N118" i="3"/>
  <c r="N58" i="3"/>
  <c r="K67" i="7"/>
  <c r="N222" i="3"/>
  <c r="L297" i="3"/>
  <c r="M27" i="3"/>
  <c r="E132" i="3"/>
  <c r="I237" i="3"/>
  <c r="K132" i="3"/>
  <c r="K222" i="3"/>
  <c r="M87" i="3"/>
  <c r="E297" i="3"/>
  <c r="H267" i="3"/>
  <c r="N162" i="3"/>
  <c r="F102" i="3"/>
  <c r="K42" i="3"/>
  <c r="I132" i="3"/>
  <c r="C177" i="3"/>
  <c r="D162" i="3"/>
  <c r="F57" i="3"/>
  <c r="K297" i="3"/>
  <c r="J147" i="3"/>
  <c r="I177" i="3"/>
  <c r="C72" i="3"/>
  <c r="I27" i="3"/>
  <c r="J42" i="3"/>
  <c r="D72" i="3"/>
  <c r="E102" i="3"/>
  <c r="M117" i="3"/>
  <c r="N267" i="3"/>
  <c r="K102" i="3"/>
  <c r="L162" i="3"/>
  <c r="E237" i="3"/>
  <c r="G267" i="3"/>
  <c r="M192" i="3"/>
  <c r="L12" i="3"/>
  <c r="M267" i="3"/>
  <c r="G252" i="3"/>
  <c r="M282" i="3"/>
  <c r="J252" i="3"/>
  <c r="N192" i="3"/>
  <c r="L237" i="3"/>
  <c r="I267" i="3"/>
  <c r="C297" i="3"/>
  <c r="J72" i="3"/>
  <c r="H252" i="3"/>
  <c r="C147" i="3"/>
  <c r="N12" i="3"/>
  <c r="C192" i="3"/>
  <c r="F27" i="3"/>
  <c r="L42" i="3"/>
  <c r="D42" i="3"/>
  <c r="E117" i="3"/>
  <c r="K192" i="3"/>
  <c r="E267" i="3"/>
  <c r="D27" i="3"/>
  <c r="D297" i="3"/>
  <c r="G222" i="3"/>
  <c r="E147" i="3"/>
  <c r="H117" i="3"/>
  <c r="E222" i="3"/>
  <c r="G87" i="3"/>
  <c r="I162" i="3"/>
  <c r="E87" i="3"/>
  <c r="C191" i="3"/>
  <c r="D12" i="3"/>
  <c r="L102" i="3"/>
  <c r="G27" i="3"/>
  <c r="H57" i="3"/>
  <c r="K12" i="3"/>
  <c r="F42" i="3"/>
  <c r="D102" i="3"/>
  <c r="N42" i="3"/>
  <c r="I207" i="3"/>
  <c r="J87" i="3"/>
  <c r="K162" i="3"/>
  <c r="E57" i="3"/>
  <c r="E177" i="3"/>
  <c r="N117" i="3"/>
  <c r="C162" i="3"/>
  <c r="H42" i="3"/>
  <c r="L252" i="3"/>
  <c r="F87" i="3"/>
  <c r="D132" i="3"/>
  <c r="J192" i="3"/>
  <c r="N252" i="3"/>
  <c r="J177" i="3"/>
  <c r="L87" i="3"/>
  <c r="G237" i="3"/>
  <c r="F237" i="3"/>
  <c r="L147" i="3"/>
  <c r="J117" i="3"/>
  <c r="G282" i="3"/>
  <c r="N282" i="3"/>
  <c r="N207" i="3"/>
  <c r="E12" i="3"/>
  <c r="F147" i="3"/>
  <c r="L117" i="3"/>
  <c r="G12" i="3"/>
  <c r="G207" i="3"/>
  <c r="E192" i="3"/>
  <c r="I147" i="3"/>
  <c r="H282" i="3"/>
  <c r="M102" i="3"/>
  <c r="G42" i="3"/>
  <c r="E1" i="7"/>
  <c r="K237" i="3"/>
  <c r="J57" i="3"/>
  <c r="K117" i="3"/>
  <c r="K177" i="3"/>
  <c r="F252" i="3"/>
  <c r="G162" i="3"/>
  <c r="I252" i="3"/>
  <c r="M147" i="3"/>
  <c r="I222" i="3"/>
  <c r="F297" i="3"/>
  <c r="H12" i="3"/>
  <c r="N237" i="3"/>
  <c r="G177" i="3"/>
  <c r="C42" i="3"/>
  <c r="C102" i="3"/>
  <c r="K207" i="3"/>
  <c r="H192" i="3"/>
  <c r="E162" i="3"/>
  <c r="H177" i="3"/>
  <c r="K72" i="3"/>
  <c r="I12" i="3"/>
  <c r="H27" i="3"/>
  <c r="E42" i="3"/>
  <c r="H162" i="3"/>
  <c r="N102" i="3"/>
  <c r="M207" i="3"/>
  <c r="L222" i="3"/>
  <c r="F72" i="3"/>
  <c r="H87" i="3"/>
  <c r="C207" i="3"/>
  <c r="D87" i="3"/>
  <c r="I57" i="3"/>
  <c r="C117" i="3"/>
  <c r="L57" i="3"/>
  <c r="G117" i="3"/>
  <c r="I42" i="3"/>
  <c r="D207" i="3"/>
  <c r="D147" i="3"/>
  <c r="K57" i="3"/>
  <c r="J12" i="3"/>
  <c r="H147" i="3"/>
  <c r="M162" i="3"/>
  <c r="K282" i="3"/>
  <c r="D267" i="3"/>
  <c r="K252" i="3"/>
  <c r="C252" i="3"/>
  <c r="G192" i="3"/>
  <c r="C267" i="3"/>
  <c r="L192" i="3"/>
  <c r="D117" i="3"/>
  <c r="K147" i="3"/>
  <c r="G147" i="3"/>
  <c r="H102" i="3"/>
  <c r="C87" i="3"/>
  <c r="L72" i="3"/>
  <c r="H72" i="3"/>
  <c r="G57" i="3"/>
  <c r="N297" i="3"/>
  <c r="J297" i="3"/>
  <c r="J267" i="3"/>
  <c r="F267" i="3"/>
  <c r="M252" i="3"/>
  <c r="E252" i="3"/>
  <c r="M222" i="3"/>
  <c r="M237" i="3"/>
  <c r="J222" i="3"/>
  <c r="M177" i="3"/>
  <c r="N57" i="3"/>
  <c r="L132" i="3"/>
  <c r="H132" i="3"/>
  <c r="K87" i="3"/>
  <c r="K27" i="3"/>
  <c r="M12" i="3"/>
  <c r="J207" i="3"/>
  <c r="F207" i="3"/>
  <c r="I192" i="3"/>
  <c r="N177" i="3"/>
  <c r="F177" i="3"/>
  <c r="C132" i="3"/>
  <c r="M297" i="3"/>
  <c r="I297" i="3"/>
  <c r="J282" i="3"/>
  <c r="F282" i="3"/>
  <c r="E207" i="3"/>
  <c r="M132" i="3"/>
  <c r="N87" i="3"/>
  <c r="U76" i="5"/>
  <c r="W52" i="5"/>
  <c r="X22" i="5"/>
  <c r="AA22" i="5"/>
  <c r="V46" i="5"/>
  <c r="Y4" i="5"/>
  <c r="T40" i="5"/>
  <c r="S88" i="5"/>
  <c r="AA112" i="5"/>
  <c r="Y70" i="5"/>
  <c r="AB76" i="5"/>
  <c r="AC16" i="5"/>
  <c r="W100" i="5"/>
  <c r="AB106" i="5"/>
  <c r="Y10" i="5"/>
  <c r="X76" i="5"/>
  <c r="V64" i="5"/>
  <c r="AB46" i="5"/>
  <c r="AC10" i="5"/>
  <c r="X64" i="5"/>
  <c r="W70" i="5"/>
  <c r="U4" i="5"/>
  <c r="G132" i="3"/>
  <c r="J162" i="3"/>
  <c r="M72" i="3"/>
  <c r="F192" i="3"/>
  <c r="H207" i="3"/>
  <c r="C222" i="3"/>
  <c r="I72" i="3"/>
  <c r="D222" i="3"/>
  <c r="C237" i="3"/>
  <c r="C57" i="3"/>
  <c r="I87" i="3"/>
  <c r="G72" i="3"/>
  <c r="H297" i="3"/>
  <c r="C282" i="3"/>
  <c r="L267" i="3"/>
  <c r="H237" i="3"/>
  <c r="D237" i="3"/>
  <c r="L207" i="3"/>
  <c r="D282" i="3"/>
  <c r="K267" i="3"/>
  <c r="D252" i="3"/>
  <c r="I282" i="3"/>
  <c r="E282" i="3"/>
  <c r="J237" i="3"/>
  <c r="F162" i="3"/>
  <c r="S10" i="5"/>
  <c r="X118" i="5"/>
  <c r="Z52" i="5"/>
  <c r="T112" i="5"/>
  <c r="Y82" i="5"/>
  <c r="V4" i="5"/>
  <c r="U88" i="5"/>
  <c r="Z22" i="5"/>
  <c r="V28" i="5"/>
  <c r="AC88" i="5"/>
  <c r="T88" i="5"/>
  <c r="U112" i="5"/>
  <c r="Y58" i="5"/>
  <c r="W112" i="5"/>
  <c r="AA46" i="5"/>
  <c r="T70" i="5"/>
  <c r="U64" i="5"/>
  <c r="S94" i="5"/>
  <c r="S70" i="5"/>
  <c r="AA76" i="5"/>
  <c r="S28" i="5"/>
  <c r="X70" i="5"/>
  <c r="Y40" i="5"/>
  <c r="AB4" i="5"/>
  <c r="AB82" i="5"/>
  <c r="AC112" i="5"/>
  <c r="AB16" i="5"/>
  <c r="U100" i="5"/>
  <c r="S4" i="5"/>
  <c r="AC76" i="5"/>
  <c r="AA82" i="5"/>
  <c r="D177" i="3"/>
  <c r="C27" i="3"/>
  <c r="D192" i="3"/>
  <c r="F12" i="3"/>
  <c r="U16" i="5"/>
  <c r="AC58" i="5"/>
  <c r="Z82" i="5"/>
  <c r="AA28" i="5"/>
  <c r="W64" i="5"/>
  <c r="S34" i="5"/>
  <c r="AA58" i="5"/>
  <c r="X106" i="5"/>
  <c r="Z40" i="5"/>
  <c r="G102" i="3"/>
  <c r="N27" i="3"/>
  <c r="J27" i="3"/>
  <c r="U106" i="5"/>
  <c r="AB64" i="5"/>
  <c r="AB40" i="5"/>
  <c r="AC22" i="5"/>
  <c r="Y34" i="5"/>
  <c r="V118" i="5"/>
  <c r="W4" i="5"/>
  <c r="W58" i="5"/>
  <c r="AB94" i="5"/>
  <c r="X112" i="5"/>
  <c r="E27" i="3"/>
  <c r="W88" i="5"/>
  <c r="T16" i="5"/>
  <c r="L177" i="3"/>
  <c r="N147" i="3"/>
  <c r="F117" i="3"/>
  <c r="G297" i="3"/>
  <c r="L282" i="3"/>
  <c r="H222" i="3"/>
  <c r="N132" i="3"/>
  <c r="J132" i="3"/>
  <c r="F132" i="3"/>
  <c r="I117" i="3"/>
  <c r="J102" i="3"/>
  <c r="N72" i="3"/>
  <c r="M57" i="3"/>
  <c r="T34" i="5"/>
  <c r="S118" i="5"/>
  <c r="X28" i="5"/>
  <c r="F222" i="3"/>
  <c r="I102" i="3"/>
  <c r="E72" i="3"/>
  <c r="M42" i="3"/>
  <c r="L27" i="3"/>
  <c r="X94" i="5"/>
  <c r="U10" i="5"/>
  <c r="Y100" i="5"/>
  <c r="Y88" i="5"/>
  <c r="T94" i="5"/>
  <c r="Y46" i="5"/>
  <c r="Z58" i="5"/>
  <c r="U46" i="5"/>
  <c r="AC118" i="5"/>
  <c r="Y64" i="5"/>
  <c r="T82" i="5"/>
  <c r="AB58" i="5"/>
  <c r="X46" i="5"/>
  <c r="U118" i="5"/>
  <c r="V16" i="5"/>
  <c r="AA100" i="5"/>
  <c r="V34" i="5"/>
  <c r="T28" i="5"/>
  <c r="AC4" i="5"/>
  <c r="S58" i="5"/>
  <c r="W106" i="5"/>
  <c r="AB10" i="5"/>
  <c r="AB100" i="5"/>
  <c r="X40" i="5"/>
  <c r="T58" i="5"/>
  <c r="U28" i="5"/>
  <c r="Z70" i="5"/>
  <c r="W22" i="5"/>
  <c r="S64" i="5"/>
  <c r="Z10" i="5"/>
  <c r="V40" i="5"/>
  <c r="W82" i="5"/>
  <c r="Y106" i="5"/>
  <c r="S112" i="5"/>
  <c r="U40" i="5"/>
  <c r="AC100" i="5"/>
  <c r="X16" i="5"/>
  <c r="S22" i="5"/>
  <c r="AC64" i="5"/>
  <c r="X100" i="5"/>
  <c r="T22" i="5"/>
  <c r="AC94" i="5"/>
  <c r="T76" i="5"/>
  <c r="X58" i="5"/>
  <c r="W16" i="5"/>
  <c r="AC52" i="5"/>
  <c r="AC106" i="5"/>
  <c r="AB28" i="5"/>
  <c r="V112" i="5"/>
  <c r="AC40" i="5"/>
  <c r="Z118" i="5"/>
  <c r="S40" i="5"/>
  <c r="U82" i="5"/>
  <c r="W76" i="5"/>
  <c r="AA34" i="5"/>
  <c r="AA16" i="5"/>
  <c r="Y52" i="5"/>
  <c r="W118" i="5"/>
  <c r="Y76" i="5"/>
  <c r="W46" i="5"/>
  <c r="Z76" i="5"/>
  <c r="V76" i="5"/>
  <c r="S52" i="5"/>
  <c r="AA4" i="5"/>
  <c r="X82" i="5"/>
  <c r="AB112" i="5"/>
  <c r="Z64" i="5"/>
  <c r="X34" i="5"/>
  <c r="Y112" i="5"/>
  <c r="AC70" i="5"/>
  <c r="T52" i="5"/>
  <c r="U70" i="5"/>
  <c r="Z100" i="5"/>
  <c r="AA10" i="5"/>
  <c r="X88" i="5"/>
  <c r="T106" i="5"/>
  <c r="AB118" i="5"/>
  <c r="AA106" i="5"/>
  <c r="S82" i="5"/>
  <c r="D57" i="3"/>
  <c r="T46" i="5"/>
  <c r="AA118" i="5"/>
  <c r="AA94" i="5"/>
  <c r="Z46" i="5"/>
  <c r="S16" i="5"/>
  <c r="Y94" i="5"/>
  <c r="W10" i="5"/>
  <c r="T118" i="5"/>
  <c r="V88" i="5"/>
  <c r="AA52" i="5"/>
  <c r="T10" i="5"/>
  <c r="X10" i="5"/>
  <c r="AA40" i="5"/>
  <c r="AC82" i="5"/>
  <c r="V22" i="5"/>
  <c r="V70" i="5"/>
  <c r="AB52" i="5"/>
  <c r="T64" i="5"/>
  <c r="S46" i="5"/>
  <c r="V94" i="5"/>
  <c r="Z28" i="5"/>
  <c r="U22" i="5"/>
  <c r="Y28" i="5"/>
  <c r="X52" i="5"/>
  <c r="V100" i="5"/>
  <c r="U58" i="5"/>
  <c r="AA64" i="5"/>
  <c r="Z34" i="5"/>
  <c r="S106" i="5"/>
  <c r="X4" i="5"/>
  <c r="S100" i="5"/>
  <c r="V106" i="5"/>
  <c r="AA88" i="5"/>
  <c r="Z94" i="5"/>
  <c r="T100" i="5"/>
  <c r="T4" i="5"/>
  <c r="U94" i="5"/>
  <c r="AB88" i="5"/>
  <c r="W40" i="5"/>
  <c r="Y22" i="5"/>
  <c r="Y118" i="5"/>
  <c r="V58" i="5"/>
  <c r="Z112" i="5"/>
  <c r="AC46" i="5"/>
  <c r="Y16" i="5"/>
  <c r="V52" i="5"/>
  <c r="AC34" i="5"/>
  <c r="AB22" i="5"/>
  <c r="AA70" i="5"/>
  <c r="AB34" i="5"/>
  <c r="U52" i="5"/>
  <c r="U34" i="5"/>
  <c r="Z4" i="5"/>
  <c r="S76" i="5"/>
  <c r="Z88" i="5"/>
  <c r="AC28" i="5"/>
  <c r="W28" i="5"/>
  <c r="V10" i="5"/>
  <c r="AB70" i="5"/>
  <c r="Z16" i="5"/>
  <c r="W34" i="5"/>
  <c r="W94" i="5"/>
  <c r="Z106" i="5"/>
  <c r="V82" i="5"/>
  <c r="R112" i="5"/>
  <c r="R106" i="5"/>
  <c r="R46" i="5"/>
  <c r="R64" i="5"/>
  <c r="R22" i="5"/>
  <c r="R16" i="5"/>
  <c r="R82" i="5"/>
  <c r="R40" i="5"/>
  <c r="R10" i="5"/>
  <c r="R118" i="5"/>
  <c r="R34" i="5"/>
  <c r="R70" i="5"/>
  <c r="R100" i="5"/>
  <c r="R76" i="5"/>
  <c r="R58" i="5"/>
  <c r="R52" i="5"/>
  <c r="R28" i="5"/>
  <c r="R94" i="5"/>
  <c r="R88" i="5"/>
  <c r="R4" i="5"/>
  <c r="J166" i="3"/>
  <c r="G181" i="3"/>
  <c r="D181" i="3"/>
  <c r="I286" i="3"/>
  <c r="J226" i="3"/>
  <c r="C241" i="3"/>
  <c r="H151" i="3"/>
  <c r="M301" i="3"/>
  <c r="H196" i="3"/>
  <c r="E76" i="3"/>
  <c r="M241" i="3"/>
  <c r="N181" i="3"/>
  <c r="J106" i="3"/>
  <c r="E211" i="3"/>
  <c r="Q1" i="7"/>
  <c r="D16" i="3"/>
  <c r="F61" i="3"/>
  <c r="G136" i="3"/>
  <c r="D151" i="3"/>
  <c r="G256" i="3"/>
  <c r="H61" i="3"/>
  <c r="F301" i="3"/>
  <c r="D256" i="3"/>
  <c r="D91" i="3"/>
  <c r="D61" i="3"/>
  <c r="F136" i="3"/>
  <c r="M286" i="3"/>
  <c r="H226" i="3"/>
  <c r="I91" i="3"/>
  <c r="J286" i="3"/>
  <c r="C256" i="3"/>
  <c r="I301" i="3"/>
  <c r="F46" i="3"/>
  <c r="C166" i="3"/>
  <c r="E256" i="3"/>
  <c r="N301" i="3"/>
  <c r="M121" i="3"/>
  <c r="H301" i="3"/>
  <c r="I166" i="3"/>
  <c r="F151" i="3"/>
  <c r="F241" i="3"/>
  <c r="L241" i="3"/>
  <c r="H136" i="3"/>
  <c r="G286" i="3"/>
  <c r="G16" i="3"/>
  <c r="J91" i="3"/>
  <c r="I106" i="3"/>
  <c r="D226" i="3"/>
  <c r="L301" i="3"/>
  <c r="N31" i="3"/>
  <c r="G106" i="3"/>
  <c r="N241" i="3"/>
  <c r="M16" i="3"/>
  <c r="C61" i="3"/>
  <c r="D31" i="3"/>
  <c r="F271" i="3"/>
  <c r="E46" i="3"/>
  <c r="K61" i="3"/>
  <c r="K256" i="3"/>
  <c r="E271" i="3"/>
  <c r="N106" i="3"/>
  <c r="I136" i="3"/>
  <c r="I16" i="3"/>
  <c r="Y96" i="5"/>
  <c r="J96" i="5" s="1"/>
  <c r="U12" i="5"/>
  <c r="F12" i="5" s="1"/>
  <c r="T120" i="5"/>
  <c r="E120" i="5" s="1"/>
  <c r="Y90" i="5"/>
  <c r="J90" i="5" s="1"/>
  <c r="T96" i="5"/>
  <c r="E96" i="5" s="1"/>
  <c r="X12" i="5"/>
  <c r="I12" i="5" s="1"/>
  <c r="V72" i="5"/>
  <c r="G72" i="5" s="1"/>
  <c r="AB60" i="5"/>
  <c r="M60" i="5" s="1"/>
  <c r="X48" i="5"/>
  <c r="I48" i="5" s="1"/>
  <c r="V18" i="5"/>
  <c r="G18" i="5" s="1"/>
  <c r="V96" i="5"/>
  <c r="G96" i="5" s="1"/>
  <c r="Z30" i="5"/>
  <c r="K30" i="5" s="1"/>
  <c r="V36" i="5"/>
  <c r="G36" i="5" s="1"/>
  <c r="Y30" i="5"/>
  <c r="J30" i="5" s="1"/>
  <c r="AC6" i="5"/>
  <c r="N6" i="5" s="1"/>
  <c r="S60" i="5"/>
  <c r="D60" i="5" s="1"/>
  <c r="V102" i="5"/>
  <c r="G102" i="5" s="1"/>
  <c r="U60" i="5"/>
  <c r="F60" i="5" s="1"/>
  <c r="AB12" i="5"/>
  <c r="M12" i="5" s="1"/>
  <c r="AB102" i="5"/>
  <c r="M102" i="5" s="1"/>
  <c r="U30" i="5"/>
  <c r="F30" i="5" s="1"/>
  <c r="S102" i="5"/>
  <c r="D102" i="5" s="1"/>
  <c r="Z72" i="5"/>
  <c r="K72" i="5" s="1"/>
  <c r="E16" i="3"/>
  <c r="W24" i="5"/>
  <c r="H24" i="5" s="1"/>
  <c r="Z96" i="5"/>
  <c r="K96" i="5" s="1"/>
  <c r="T6" i="5"/>
  <c r="E6" i="5" s="1"/>
  <c r="W42" i="5"/>
  <c r="H42" i="5" s="1"/>
  <c r="X18" i="5"/>
  <c r="I18" i="5" s="1"/>
  <c r="Z114" i="5"/>
  <c r="K114" i="5" s="1"/>
  <c r="V54" i="5"/>
  <c r="G54" i="5" s="1"/>
  <c r="T78" i="5"/>
  <c r="E78" i="5" s="1"/>
  <c r="W18" i="5"/>
  <c r="H18" i="5" s="1"/>
  <c r="AA72" i="5"/>
  <c r="L72" i="5" s="1"/>
  <c r="AB30" i="5"/>
  <c r="M30" i="5" s="1"/>
  <c r="U36" i="5"/>
  <c r="F36" i="5" s="1"/>
  <c r="Z6" i="5"/>
  <c r="K6" i="5" s="1"/>
  <c r="J121" i="3"/>
  <c r="L16" i="3"/>
  <c r="C226" i="3"/>
  <c r="D286" i="3"/>
  <c r="I121" i="3"/>
  <c r="L271" i="3"/>
  <c r="C181" i="3"/>
  <c r="M271" i="3"/>
  <c r="N271" i="3"/>
  <c r="J271" i="3"/>
  <c r="J301" i="3"/>
  <c r="G301" i="3"/>
  <c r="K301" i="3"/>
  <c r="H181" i="3"/>
  <c r="S18" i="5"/>
  <c r="D18" i="5" s="1"/>
  <c r="G196" i="3"/>
  <c r="J196" i="3"/>
  <c r="H286" i="3"/>
  <c r="L181" i="3"/>
  <c r="E226" i="3"/>
  <c r="D211" i="3"/>
  <c r="M181" i="3"/>
  <c r="K31" i="3"/>
  <c r="M226" i="3"/>
  <c r="L31" i="3"/>
  <c r="C16" i="3"/>
  <c r="H211" i="3"/>
  <c r="I61" i="3"/>
  <c r="G31" i="3"/>
  <c r="E286" i="3"/>
  <c r="K91" i="3"/>
  <c r="E166" i="3"/>
  <c r="J181" i="3"/>
  <c r="M76" i="3"/>
  <c r="L136" i="3"/>
  <c r="J151" i="3"/>
  <c r="L211" i="3"/>
  <c r="N136" i="3"/>
  <c r="K151" i="3"/>
  <c r="C136" i="3"/>
  <c r="C196" i="3"/>
  <c r="N61" i="3"/>
  <c r="C286" i="3"/>
  <c r="K16" i="3"/>
  <c r="K166" i="3"/>
  <c r="H76" i="3"/>
  <c r="M136" i="3"/>
  <c r="M46" i="3"/>
  <c r="L196" i="3"/>
  <c r="F181" i="3"/>
  <c r="L256" i="3"/>
  <c r="F196" i="3"/>
  <c r="K136" i="3"/>
  <c r="C91" i="3"/>
  <c r="D46" i="3"/>
  <c r="F166" i="3"/>
  <c r="E31" i="3"/>
  <c r="N121" i="3"/>
  <c r="K286" i="3"/>
  <c r="D76" i="3"/>
  <c r="N46" i="3"/>
  <c r="F286" i="3"/>
  <c r="X96" i="5"/>
  <c r="I96" i="5" s="1"/>
  <c r="W12" i="5"/>
  <c r="H12" i="5" s="1"/>
  <c r="Y102" i="5"/>
  <c r="J102" i="5" s="1"/>
  <c r="V90" i="5"/>
  <c r="G90" i="5" s="1"/>
  <c r="AA54" i="5"/>
  <c r="L54" i="5" s="1"/>
  <c r="Y48" i="5"/>
  <c r="J48" i="5" s="1"/>
  <c r="T12" i="5"/>
  <c r="E12" i="5" s="1"/>
  <c r="Z60" i="5"/>
  <c r="K60" i="5" s="1"/>
  <c r="U48" i="5"/>
  <c r="F48" i="5" s="1"/>
  <c r="AA42" i="5"/>
  <c r="L42" i="5" s="1"/>
  <c r="AC120" i="5"/>
  <c r="N120" i="5" s="1"/>
  <c r="AC84" i="5"/>
  <c r="N84" i="5" s="1"/>
  <c r="Y66" i="5"/>
  <c r="J66" i="5" s="1"/>
  <c r="V24" i="5"/>
  <c r="G24" i="5" s="1"/>
  <c r="T84" i="5"/>
  <c r="E84" i="5" s="1"/>
  <c r="AB54" i="5"/>
  <c r="M54" i="5" s="1"/>
  <c r="T66" i="5"/>
  <c r="E66" i="5" s="1"/>
  <c r="U120" i="5"/>
  <c r="F120" i="5" s="1"/>
  <c r="S48" i="5"/>
  <c r="D48" i="5" s="1"/>
  <c r="AA102" i="5"/>
  <c r="L102" i="5" s="1"/>
  <c r="U24" i="5"/>
  <c r="F24" i="5" s="1"/>
  <c r="T30" i="5"/>
  <c r="E30" i="5" s="1"/>
  <c r="X54" i="5"/>
  <c r="I54" i="5" s="1"/>
  <c r="W108" i="5"/>
  <c r="H108" i="5" s="1"/>
  <c r="AA66" i="5"/>
  <c r="L66" i="5" s="1"/>
  <c r="Z36" i="5"/>
  <c r="K36" i="5" s="1"/>
  <c r="X42" i="5"/>
  <c r="I42" i="5" s="1"/>
  <c r="S108" i="5"/>
  <c r="D108" i="5" s="1"/>
  <c r="T60" i="5"/>
  <c r="E60" i="5" s="1"/>
  <c r="X6" i="5"/>
  <c r="I6" i="5" s="1"/>
  <c r="V108" i="5"/>
  <c r="G108" i="5" s="1"/>
  <c r="S66" i="5"/>
  <c r="D66" i="5" s="1"/>
  <c r="AA90" i="5"/>
  <c r="L90" i="5" s="1"/>
  <c r="Z12" i="5"/>
  <c r="K12" i="5" s="1"/>
  <c r="V42" i="5"/>
  <c r="G42" i="5" s="1"/>
  <c r="T102" i="5"/>
  <c r="E102" i="5" s="1"/>
  <c r="W84" i="5"/>
  <c r="H84" i="5" s="1"/>
  <c r="Y108" i="5"/>
  <c r="J108" i="5" s="1"/>
  <c r="U96" i="5"/>
  <c r="F96" i="5" s="1"/>
  <c r="S114" i="5"/>
  <c r="D114" i="5" s="1"/>
  <c r="AB90" i="5"/>
  <c r="M90" i="5" s="1"/>
  <c r="U42" i="5"/>
  <c r="F42" i="5" s="1"/>
  <c r="AC102" i="5"/>
  <c r="N102" i="5" s="1"/>
  <c r="Y24" i="5"/>
  <c r="J24" i="5" s="1"/>
  <c r="Y120" i="5"/>
  <c r="J120" i="5" s="1"/>
  <c r="S24" i="5"/>
  <c r="D24" i="5" s="1"/>
  <c r="V60" i="5"/>
  <c r="G60" i="5" s="1"/>
  <c r="AC66" i="5"/>
  <c r="N66" i="5" s="1"/>
  <c r="X102" i="5"/>
  <c r="I102" i="5" s="1"/>
  <c r="AC48" i="5"/>
  <c r="N48" i="5" s="1"/>
  <c r="T24" i="5"/>
  <c r="E24" i="5" s="1"/>
  <c r="Y18" i="5"/>
  <c r="J18" i="5" s="1"/>
  <c r="AC96" i="5"/>
  <c r="N96" i="5" s="1"/>
  <c r="AC36" i="5"/>
  <c r="N36" i="5" s="1"/>
  <c r="X60" i="5"/>
  <c r="I60" i="5" s="1"/>
  <c r="AB24" i="5"/>
  <c r="M24" i="5" s="1"/>
  <c r="AC54" i="5"/>
  <c r="N54" i="5" s="1"/>
  <c r="AB36" i="5"/>
  <c r="M36" i="5" s="1"/>
  <c r="AC108" i="5"/>
  <c r="N108" i="5" s="1"/>
  <c r="U54" i="5"/>
  <c r="F54" i="5" s="1"/>
  <c r="V114" i="5"/>
  <c r="G114" i="5" s="1"/>
  <c r="R72" i="5"/>
  <c r="R18" i="5"/>
  <c r="R60" i="5"/>
  <c r="F31" i="3"/>
  <c r="F256" i="3"/>
  <c r="E61" i="3"/>
  <c r="F16" i="3"/>
  <c r="N166" i="3"/>
  <c r="H31" i="3"/>
  <c r="C46" i="3"/>
  <c r="M256" i="3"/>
  <c r="H106" i="3"/>
  <c r="C268" i="3"/>
  <c r="K7" i="7"/>
  <c r="K32" i="7"/>
  <c r="E28" i="3"/>
  <c r="R6" i="5"/>
  <c r="K58" i="3"/>
  <c r="K107" i="7"/>
  <c r="R114" i="5"/>
  <c r="R36" i="5"/>
  <c r="R30" i="5"/>
  <c r="G76" i="3"/>
  <c r="N256" i="3"/>
  <c r="R54" i="5"/>
  <c r="K121" i="3"/>
  <c r="E151" i="3"/>
  <c r="F211" i="3"/>
  <c r="I76" i="3"/>
  <c r="L106" i="3"/>
  <c r="L76" i="3"/>
  <c r="K181" i="3"/>
  <c r="J61" i="3"/>
  <c r="C121" i="3"/>
  <c r="J76" i="3"/>
  <c r="H46" i="3"/>
  <c r="I46" i="3"/>
  <c r="M211" i="3"/>
  <c r="Q2" i="7"/>
  <c r="R42" i="5"/>
  <c r="G166" i="3"/>
  <c r="L166" i="3"/>
  <c r="AB72" i="5"/>
  <c r="M72" i="5" s="1"/>
  <c r="W30" i="5"/>
  <c r="H30" i="5" s="1"/>
  <c r="Z90" i="5"/>
  <c r="K90" i="5" s="1"/>
  <c r="E88" i="7"/>
  <c r="I266" i="3"/>
  <c r="K57" i="7"/>
  <c r="G163" i="3"/>
  <c r="I105" i="3"/>
  <c r="F285" i="3"/>
  <c r="I151" i="3"/>
  <c r="D136" i="3"/>
  <c r="M91" i="3"/>
  <c r="I211" i="3"/>
  <c r="C31" i="3"/>
  <c r="D301" i="3"/>
  <c r="L286" i="3"/>
  <c r="H166" i="3"/>
  <c r="N91" i="3"/>
  <c r="N226" i="3"/>
  <c r="K241" i="3"/>
  <c r="R66" i="5"/>
  <c r="R84" i="5"/>
  <c r="E181" i="3"/>
  <c r="H271" i="3"/>
  <c r="L91" i="3"/>
  <c r="M106" i="3"/>
  <c r="R24" i="5"/>
  <c r="C60" i="3"/>
  <c r="J31" i="3"/>
  <c r="W78" i="5"/>
  <c r="H78" i="5" s="1"/>
  <c r="S42" i="5"/>
  <c r="D42" i="5" s="1"/>
  <c r="AC42" i="5"/>
  <c r="N42" i="5" s="1"/>
  <c r="K135" i="3"/>
  <c r="I120" i="3"/>
  <c r="D90" i="3"/>
  <c r="G285" i="3"/>
  <c r="C195" i="3"/>
  <c r="C240" i="3"/>
  <c r="K30" i="3"/>
  <c r="F195" i="3"/>
  <c r="E91" i="3"/>
  <c r="J150" i="3"/>
  <c r="D15" i="3"/>
  <c r="F45" i="3"/>
  <c r="F76" i="3"/>
  <c r="I181" i="3"/>
  <c r="J195" i="3"/>
  <c r="H121" i="3"/>
  <c r="F165" i="3"/>
  <c r="K165" i="3"/>
  <c r="D166" i="3"/>
  <c r="H75" i="3"/>
  <c r="J180" i="3"/>
  <c r="E255" i="3"/>
  <c r="H16" i="3"/>
  <c r="L195" i="3"/>
  <c r="K150" i="3"/>
  <c r="L61" i="3"/>
  <c r="I271" i="3"/>
  <c r="G30" i="3"/>
  <c r="K15" i="3"/>
  <c r="G135" i="3"/>
  <c r="D150" i="3"/>
  <c r="L270" i="3"/>
  <c r="J300" i="3"/>
  <c r="G300" i="3"/>
  <c r="C285" i="3"/>
  <c r="H225" i="3"/>
  <c r="E136" i="3"/>
  <c r="G151" i="3"/>
  <c r="F180" i="3"/>
  <c r="H300" i="3"/>
  <c r="H210" i="3"/>
  <c r="J120" i="3"/>
  <c r="D285" i="3"/>
  <c r="W120" i="5"/>
  <c r="H120" i="5" s="1"/>
  <c r="W96" i="5"/>
  <c r="H96" i="5" s="1"/>
  <c r="Y54" i="5"/>
  <c r="J54" i="5" s="1"/>
  <c r="W36" i="5"/>
  <c r="H36" i="5" s="1"/>
  <c r="AA18" i="5"/>
  <c r="L18" i="5" s="1"/>
  <c r="Z18" i="5"/>
  <c r="K18" i="5" s="1"/>
  <c r="AA84" i="5"/>
  <c r="L84" i="5" s="1"/>
  <c r="U6" i="5"/>
  <c r="F6" i="5" s="1"/>
  <c r="AA12" i="5"/>
  <c r="L12" i="5" s="1"/>
  <c r="S6" i="5"/>
  <c r="D6" i="5" s="1"/>
  <c r="X66" i="5"/>
  <c r="I66" i="5" s="1"/>
  <c r="S84" i="5"/>
  <c r="D84" i="5" s="1"/>
  <c r="AC12" i="5"/>
  <c r="N12" i="5" s="1"/>
  <c r="U102" i="5"/>
  <c r="F102" i="5" s="1"/>
  <c r="AC72" i="5"/>
  <c r="N72" i="5" s="1"/>
  <c r="AA96" i="5"/>
  <c r="L96" i="5" s="1"/>
  <c r="W90" i="5"/>
  <c r="H90" i="5" s="1"/>
  <c r="X90" i="5"/>
  <c r="I90" i="5" s="1"/>
  <c r="W6" i="5"/>
  <c r="H6" i="5" s="1"/>
  <c r="AB6" i="5"/>
  <c r="M6" i="5" s="1"/>
  <c r="AC24" i="5"/>
  <c r="N24" i="5" s="1"/>
  <c r="X72" i="5"/>
  <c r="I72" i="5" s="1"/>
  <c r="AA78" i="5"/>
  <c r="L78" i="5" s="1"/>
  <c r="S72" i="5"/>
  <c r="D72" i="5" s="1"/>
  <c r="U66" i="5"/>
  <c r="F66" i="5" s="1"/>
  <c r="T72" i="5"/>
  <c r="E72" i="5" s="1"/>
  <c r="AB120" i="5"/>
  <c r="M120" i="5" s="1"/>
  <c r="X78" i="5"/>
  <c r="I78" i="5" s="1"/>
  <c r="J105" i="3"/>
  <c r="Q99" i="7"/>
  <c r="D106" i="3"/>
  <c r="Q3" i="7"/>
  <c r="C225" i="3"/>
  <c r="D196" i="3"/>
  <c r="AB108" i="5"/>
  <c r="M108" i="5" s="1"/>
  <c r="AC18" i="5"/>
  <c r="N18" i="5" s="1"/>
  <c r="X30" i="5"/>
  <c r="I30" i="5" s="1"/>
  <c r="Y60" i="5"/>
  <c r="J60" i="5" s="1"/>
  <c r="AB78" i="5"/>
  <c r="M78" i="5" s="1"/>
  <c r="Y72" i="5"/>
  <c r="J72" i="5" s="1"/>
  <c r="X84" i="5"/>
  <c r="I84" i="5" s="1"/>
  <c r="AA114" i="5"/>
  <c r="L114" i="5" s="1"/>
  <c r="Z42" i="5"/>
  <c r="K42" i="5" s="1"/>
  <c r="T90" i="5"/>
  <c r="E90" i="5" s="1"/>
  <c r="T48" i="5"/>
  <c r="E48" i="5" s="1"/>
  <c r="U18" i="5"/>
  <c r="F18" i="5" s="1"/>
  <c r="Z48" i="5"/>
  <c r="K48" i="5" s="1"/>
  <c r="V120" i="5"/>
  <c r="G120" i="5" s="1"/>
  <c r="AA6" i="5"/>
  <c r="L6" i="5" s="1"/>
  <c r="W60" i="5"/>
  <c r="H60" i="5" s="1"/>
  <c r="U90" i="5"/>
  <c r="F90" i="5" s="1"/>
  <c r="Z66" i="5"/>
  <c r="K66" i="5" s="1"/>
  <c r="U72" i="5"/>
  <c r="F72" i="5" s="1"/>
  <c r="Y84" i="5"/>
  <c r="J84" i="5" s="1"/>
  <c r="T114" i="5"/>
  <c r="E114" i="5" s="1"/>
  <c r="S36" i="5"/>
  <c r="D36" i="5" s="1"/>
  <c r="AB114" i="5"/>
  <c r="M114" i="5" s="1"/>
  <c r="X24" i="5"/>
  <c r="I24" i="5" s="1"/>
  <c r="X114" i="5"/>
  <c r="I114" i="5" s="1"/>
  <c r="U78" i="5"/>
  <c r="F78" i="5" s="1"/>
  <c r="S120" i="5"/>
  <c r="D120" i="5" s="1"/>
  <c r="Q45" i="7"/>
  <c r="Q119" i="7"/>
  <c r="Q46" i="7"/>
  <c r="Q69" i="7"/>
  <c r="Q68" i="7"/>
  <c r="Q64" i="7"/>
  <c r="Q39" i="7"/>
  <c r="Q32" i="7"/>
  <c r="Q29" i="7"/>
  <c r="Q27" i="7"/>
  <c r="Q23" i="7"/>
  <c r="D30" i="3"/>
  <c r="Q20" i="7"/>
  <c r="D45" i="3"/>
  <c r="Q13" i="7"/>
  <c r="C90" i="3"/>
  <c r="Q10" i="7"/>
  <c r="R5" i="5"/>
  <c r="E54" i="7"/>
  <c r="G11" i="3"/>
  <c r="E48" i="7"/>
  <c r="F71" i="3"/>
  <c r="E38" i="7"/>
  <c r="E146" i="3"/>
  <c r="E15" i="7"/>
  <c r="D71" i="3"/>
  <c r="G221" i="3"/>
  <c r="E53" i="7"/>
  <c r="K239" i="3"/>
  <c r="K209" i="3"/>
  <c r="K179" i="3"/>
  <c r="L133" i="3"/>
  <c r="I28" i="3"/>
  <c r="K80" i="7"/>
  <c r="M103" i="3"/>
  <c r="K70" i="7"/>
  <c r="H103" i="3"/>
  <c r="K81" i="7"/>
  <c r="I103" i="3"/>
  <c r="I149" i="3"/>
  <c r="I119" i="3"/>
  <c r="H149" i="3"/>
  <c r="E284" i="3"/>
  <c r="M208" i="3"/>
  <c r="E134" i="3"/>
  <c r="K113" i="7"/>
  <c r="K28" i="3"/>
  <c r="R107" i="5"/>
  <c r="R89" i="5"/>
  <c r="R77" i="5"/>
  <c r="R119" i="5"/>
  <c r="R71" i="5"/>
  <c r="E17" i="7"/>
  <c r="D26" i="3"/>
  <c r="E96" i="7"/>
  <c r="J41" i="3"/>
  <c r="E52" i="7"/>
  <c r="F101" i="3"/>
  <c r="E90" i="7"/>
  <c r="I146" i="3"/>
  <c r="E63" i="7"/>
  <c r="G41" i="3"/>
  <c r="L86" i="3"/>
  <c r="E117" i="7"/>
  <c r="K101" i="3"/>
  <c r="E70" i="7"/>
  <c r="H11" i="3"/>
  <c r="E72" i="7"/>
  <c r="H41" i="3"/>
  <c r="E61" i="7"/>
  <c r="G206" i="3"/>
  <c r="G236" i="3"/>
  <c r="E62" i="7"/>
  <c r="K236" i="3"/>
  <c r="E10" i="7"/>
  <c r="C296" i="3"/>
  <c r="E49" i="7"/>
  <c r="F146" i="3"/>
  <c r="E71" i="7"/>
  <c r="H176" i="3"/>
  <c r="K299" i="3"/>
  <c r="K72" i="7"/>
  <c r="H253" i="3"/>
  <c r="G88" i="3"/>
  <c r="K59" i="7"/>
  <c r="K117" i="7"/>
  <c r="K73" i="3"/>
  <c r="J89" i="3"/>
  <c r="L103" i="3"/>
  <c r="I89" i="3"/>
  <c r="R11" i="5"/>
  <c r="K44" i="7"/>
  <c r="F13" i="3"/>
  <c r="K30" i="7"/>
  <c r="E58" i="3"/>
  <c r="K73" i="7"/>
  <c r="H88" i="3"/>
  <c r="R29" i="5"/>
  <c r="R41" i="5"/>
  <c r="D299" i="3"/>
  <c r="G299" i="3"/>
  <c r="D284" i="3"/>
  <c r="L254" i="3"/>
  <c r="G239" i="3"/>
  <c r="K45" i="7"/>
  <c r="K51" i="7"/>
  <c r="F88" i="3"/>
  <c r="N269" i="3"/>
  <c r="N239" i="3"/>
  <c r="K46" i="7"/>
  <c r="F208" i="3"/>
  <c r="N179" i="3"/>
  <c r="H118" i="3"/>
  <c r="K74" i="7"/>
  <c r="K27" i="7"/>
  <c r="E298" i="3"/>
  <c r="K94" i="7"/>
  <c r="J73" i="3"/>
  <c r="F299" i="3"/>
  <c r="K4" i="7"/>
  <c r="C163" i="3"/>
  <c r="J254" i="3"/>
  <c r="J194" i="3"/>
  <c r="M149" i="3"/>
  <c r="J28" i="3"/>
  <c r="K92" i="7"/>
  <c r="R113" i="5"/>
  <c r="M163" i="3"/>
  <c r="E254" i="3"/>
  <c r="K164" i="3"/>
  <c r="R59" i="5"/>
  <c r="R101" i="5"/>
  <c r="R47" i="5"/>
  <c r="E74" i="7"/>
  <c r="H266" i="3"/>
  <c r="K176" i="3"/>
  <c r="I131" i="3"/>
  <c r="E86" i="7"/>
  <c r="C146" i="3"/>
  <c r="C116" i="3"/>
  <c r="D41" i="3"/>
  <c r="E18" i="7"/>
  <c r="K114" i="7"/>
  <c r="K103" i="3"/>
  <c r="K120" i="7"/>
  <c r="L73" i="3"/>
  <c r="K41" i="3"/>
  <c r="E114" i="7"/>
  <c r="K191" i="3"/>
  <c r="E108" i="7"/>
  <c r="K93" i="7"/>
  <c r="J13" i="3"/>
  <c r="L88" i="3"/>
  <c r="K97" i="7"/>
  <c r="E68" i="7"/>
  <c r="H251" i="3"/>
  <c r="K40" i="7"/>
  <c r="K98" i="7"/>
  <c r="F296" i="3"/>
  <c r="I221" i="3"/>
  <c r="J176" i="3"/>
  <c r="N281" i="3"/>
  <c r="N161" i="3"/>
  <c r="C11" i="3"/>
  <c r="C5" i="3" s="1"/>
  <c r="C71" i="3"/>
  <c r="N208" i="3"/>
  <c r="G58" i="3"/>
  <c r="K15" i="7"/>
  <c r="E41" i="7"/>
  <c r="E19" i="7"/>
  <c r="D296" i="3"/>
  <c r="E28" i="7"/>
  <c r="E131" i="3"/>
  <c r="E84" i="7"/>
  <c r="N221" i="3"/>
  <c r="K54" i="7"/>
  <c r="G223" i="3"/>
  <c r="K2" i="7"/>
  <c r="C208" i="3"/>
  <c r="K60" i="7"/>
  <c r="E65" i="7"/>
  <c r="E55" i="7"/>
  <c r="E75" i="7"/>
  <c r="N206" i="3"/>
  <c r="K29" i="7"/>
  <c r="E178" i="3"/>
  <c r="K61" i="7"/>
  <c r="K42" i="7"/>
  <c r="F43" i="3"/>
  <c r="E238" i="3"/>
  <c r="F134" i="3"/>
  <c r="G14" i="3"/>
  <c r="D74" i="3"/>
  <c r="D14" i="3"/>
  <c r="K14" i="3"/>
  <c r="J119" i="3"/>
  <c r="E164" i="3"/>
  <c r="I134" i="3"/>
  <c r="S23" i="5"/>
  <c r="D23" i="5" s="1"/>
  <c r="W29" i="5"/>
  <c r="H29" i="5" s="1"/>
  <c r="V17" i="5"/>
  <c r="G17" i="5" s="1"/>
  <c r="S41" i="5"/>
  <c r="D41" i="5" s="1"/>
  <c r="X35" i="5"/>
  <c r="I35" i="5" s="1"/>
  <c r="T29" i="5"/>
  <c r="E29" i="5" s="1"/>
  <c r="AC29" i="5"/>
  <c r="N29" i="5" s="1"/>
  <c r="T17" i="5"/>
  <c r="E17" i="5" s="1"/>
  <c r="Z29" i="5"/>
  <c r="K29" i="5" s="1"/>
  <c r="Z53" i="5"/>
  <c r="K53" i="5" s="1"/>
  <c r="AC71" i="5"/>
  <c r="N71" i="5" s="1"/>
  <c r="U83" i="5"/>
  <c r="F83" i="5" s="1"/>
  <c r="Y89" i="5"/>
  <c r="J89" i="5" s="1"/>
  <c r="AC95" i="5"/>
  <c r="N95" i="5" s="1"/>
  <c r="U107" i="5"/>
  <c r="F107" i="5" s="1"/>
  <c r="Y113" i="5"/>
  <c r="J113" i="5" s="1"/>
  <c r="AC119" i="5"/>
  <c r="N119" i="5" s="1"/>
  <c r="T77" i="5"/>
  <c r="E77" i="5" s="1"/>
  <c r="AB65" i="5"/>
  <c r="M65" i="5" s="1"/>
  <c r="T53" i="5"/>
  <c r="E53" i="5" s="1"/>
  <c r="AB29" i="5"/>
  <c r="M29" i="5" s="1"/>
  <c r="W113" i="5"/>
  <c r="H113" i="5" s="1"/>
  <c r="AA95" i="5"/>
  <c r="L95" i="5" s="1"/>
  <c r="S83" i="5"/>
  <c r="D83" i="5" s="1"/>
  <c r="AB59" i="5"/>
  <c r="M59" i="5" s="1"/>
  <c r="AB35" i="5"/>
  <c r="M35" i="5" s="1"/>
  <c r="S17" i="5"/>
  <c r="D17" i="5" s="1"/>
  <c r="AA35" i="5"/>
  <c r="L35" i="5" s="1"/>
  <c r="S59" i="5"/>
  <c r="D59" i="5" s="1"/>
  <c r="Z83" i="5"/>
  <c r="K83" i="5" s="1"/>
  <c r="Z95" i="5"/>
  <c r="K95" i="5" s="1"/>
  <c r="Z107" i="5"/>
  <c r="K107" i="5" s="1"/>
  <c r="Z119" i="5"/>
  <c r="K119" i="5" s="1"/>
  <c r="V71" i="5"/>
  <c r="G71" i="5" s="1"/>
  <c r="W119" i="5"/>
  <c r="H119" i="5" s="1"/>
  <c r="S89" i="5"/>
  <c r="D89" i="5" s="1"/>
  <c r="V41" i="5"/>
  <c r="G41" i="5" s="1"/>
  <c r="W11" i="5"/>
  <c r="H11" i="5" s="1"/>
  <c r="W53" i="5"/>
  <c r="H53" i="5" s="1"/>
  <c r="AA65" i="5"/>
  <c r="L65" i="5" s="1"/>
  <c r="AC23" i="5"/>
  <c r="N23" i="5" s="1"/>
  <c r="AB89" i="5"/>
  <c r="M89" i="5" s="1"/>
  <c r="AB101" i="5"/>
  <c r="M101" i="5" s="1"/>
  <c r="AB113" i="5"/>
  <c r="M113" i="5" s="1"/>
  <c r="R78" i="5"/>
  <c r="J256" i="3"/>
  <c r="C76" i="3"/>
  <c r="G91" i="3"/>
  <c r="K106" i="3"/>
  <c r="L151" i="3"/>
  <c r="I241" i="3"/>
  <c r="R108" i="5"/>
  <c r="J46" i="3"/>
  <c r="R12" i="5"/>
  <c r="L46" i="3"/>
  <c r="D121" i="3"/>
  <c r="E301" i="3"/>
  <c r="K196" i="3"/>
  <c r="R48" i="5"/>
  <c r="V12" i="5"/>
  <c r="G12" i="5" s="1"/>
  <c r="AC30" i="5"/>
  <c r="N30" i="5" s="1"/>
  <c r="S78" i="5"/>
  <c r="D78" i="5" s="1"/>
  <c r="R102" i="5"/>
  <c r="R96" i="5"/>
  <c r="E196" i="3"/>
  <c r="L226" i="3"/>
  <c r="E106" i="3"/>
  <c r="L121" i="3"/>
  <c r="M61" i="3"/>
  <c r="N211" i="3"/>
  <c r="M166" i="3"/>
  <c r="G46" i="3"/>
  <c r="K226" i="3"/>
  <c r="I226" i="3"/>
  <c r="C106" i="3"/>
  <c r="F121" i="3"/>
  <c r="G61" i="3"/>
  <c r="H91" i="3"/>
  <c r="D271" i="3"/>
  <c r="J16" i="3"/>
  <c r="H241" i="3"/>
  <c r="Q4" i="7"/>
  <c r="G211" i="3"/>
  <c r="G226" i="3"/>
  <c r="R90" i="5"/>
  <c r="E241" i="3"/>
  <c r="C211" i="3"/>
  <c r="K211" i="3"/>
  <c r="N16" i="3"/>
  <c r="C151" i="3"/>
  <c r="G271" i="3"/>
  <c r="D241" i="3"/>
  <c r="N151" i="3"/>
  <c r="E121" i="3"/>
  <c r="K76" i="3"/>
  <c r="D210" i="3"/>
  <c r="AA36" i="5"/>
  <c r="L36" i="5" s="1"/>
  <c r="U84" i="5"/>
  <c r="F84" i="5" s="1"/>
  <c r="Z120" i="5"/>
  <c r="K120" i="5" s="1"/>
  <c r="J225" i="3"/>
  <c r="D255" i="3"/>
  <c r="H135" i="3"/>
  <c r="I300" i="3"/>
  <c r="I60" i="3"/>
  <c r="F60" i="3"/>
  <c r="K46" i="3"/>
  <c r="J241" i="3"/>
  <c r="G241" i="3"/>
  <c r="M31" i="3"/>
  <c r="J136" i="3"/>
  <c r="I196" i="3"/>
  <c r="N286" i="3"/>
  <c r="F91" i="3"/>
  <c r="R120" i="5"/>
  <c r="K271" i="3"/>
  <c r="G180" i="3"/>
  <c r="D180" i="3"/>
  <c r="H195" i="3"/>
  <c r="D60" i="3"/>
  <c r="I15" i="3"/>
  <c r="H180" i="3"/>
  <c r="F226" i="3"/>
  <c r="H256" i="3"/>
  <c r="J211" i="3"/>
  <c r="C301" i="3"/>
  <c r="F106" i="3"/>
  <c r="M151" i="3"/>
  <c r="N76" i="3"/>
  <c r="N196" i="3"/>
  <c r="M196" i="3"/>
  <c r="F270" i="3"/>
  <c r="I90" i="3"/>
  <c r="C255" i="3"/>
  <c r="G195" i="3"/>
  <c r="Q55" i="7"/>
  <c r="I285" i="3"/>
  <c r="C271" i="3"/>
  <c r="Z78" i="5"/>
  <c r="K78" i="5" s="1"/>
  <c r="V84" i="5"/>
  <c r="G84" i="5" s="1"/>
  <c r="W48" i="5"/>
  <c r="H48" i="5" s="1"/>
  <c r="Z108" i="5"/>
  <c r="K108" i="5" s="1"/>
  <c r="Y78" i="5"/>
  <c r="J78" i="5" s="1"/>
  <c r="T54" i="5"/>
  <c r="E54" i="5" s="1"/>
  <c r="AB96" i="5"/>
  <c r="M96" i="5" s="1"/>
  <c r="T18" i="5"/>
  <c r="E18" i="5" s="1"/>
  <c r="AC78" i="5"/>
  <c r="N78" i="5" s="1"/>
  <c r="W72" i="5"/>
  <c r="H72" i="5" s="1"/>
  <c r="W66" i="5"/>
  <c r="H66" i="5" s="1"/>
  <c r="AA120" i="5"/>
  <c r="L120" i="5" s="1"/>
  <c r="X36" i="5"/>
  <c r="I36" i="5" s="1"/>
  <c r="Y36" i="5"/>
  <c r="J36" i="5" s="1"/>
  <c r="AB18" i="5"/>
  <c r="M18" i="5" s="1"/>
  <c r="AB48" i="5"/>
  <c r="M48" i="5" s="1"/>
  <c r="S54" i="5"/>
  <c r="D54" i="5" s="1"/>
  <c r="AC114" i="5"/>
  <c r="N114" i="5" s="1"/>
  <c r="AB84" i="5"/>
  <c r="M84" i="5" s="1"/>
  <c r="Z102" i="5"/>
  <c r="K102" i="5" s="1"/>
  <c r="Y42" i="5"/>
  <c r="J42" i="5" s="1"/>
  <c r="S30" i="5"/>
  <c r="D30" i="5" s="1"/>
  <c r="V66" i="5"/>
  <c r="G66" i="5" s="1"/>
  <c r="S96" i="5"/>
  <c r="D96" i="5" s="1"/>
  <c r="Z84" i="5"/>
  <c r="K84" i="5" s="1"/>
  <c r="Y114" i="5"/>
  <c r="J114" i="5" s="1"/>
  <c r="AA48" i="5"/>
  <c r="L48" i="5" s="1"/>
  <c r="Y12" i="5"/>
  <c r="J12" i="5" s="1"/>
  <c r="G121" i="3"/>
  <c r="J270" i="3"/>
  <c r="Q101" i="7"/>
  <c r="I256" i="3"/>
  <c r="I31" i="3"/>
  <c r="W102" i="5"/>
  <c r="H102" i="5" s="1"/>
  <c r="V78" i="5"/>
  <c r="G78" i="5" s="1"/>
  <c r="W114" i="5"/>
  <c r="H114" i="5" s="1"/>
  <c r="U114" i="5"/>
  <c r="F114" i="5" s="1"/>
  <c r="T108" i="5"/>
  <c r="E108" i="5" s="1"/>
  <c r="T36" i="5"/>
  <c r="E36" i="5" s="1"/>
  <c r="AB42" i="5"/>
  <c r="M42" i="5" s="1"/>
  <c r="AA30" i="5"/>
  <c r="L30" i="5" s="1"/>
  <c r="S90" i="5"/>
  <c r="D90" i="5" s="1"/>
  <c r="AC90" i="5"/>
  <c r="N90" i="5" s="1"/>
  <c r="T42" i="5"/>
  <c r="E42" i="5" s="1"/>
  <c r="Y6" i="5"/>
  <c r="J6" i="5" s="1"/>
  <c r="V30" i="5"/>
  <c r="G30" i="5" s="1"/>
  <c r="AC60" i="5"/>
  <c r="N60" i="5" s="1"/>
  <c r="Z24" i="5"/>
  <c r="K24" i="5" s="1"/>
  <c r="V48" i="5"/>
  <c r="G48" i="5" s="1"/>
  <c r="V6" i="5"/>
  <c r="G6" i="5" s="1"/>
  <c r="X108" i="5"/>
  <c r="I108" i="5" s="1"/>
  <c r="AB66" i="5"/>
  <c r="M66" i="5" s="1"/>
  <c r="AA24" i="5"/>
  <c r="L24" i="5" s="1"/>
  <c r="Z54" i="5"/>
  <c r="K54" i="5" s="1"/>
  <c r="U108" i="5"/>
  <c r="F108" i="5" s="1"/>
  <c r="X120" i="5"/>
  <c r="I120" i="5" s="1"/>
  <c r="W54" i="5"/>
  <c r="H54" i="5" s="1"/>
  <c r="S12" i="5"/>
  <c r="D12" i="5" s="1"/>
  <c r="AA108" i="5"/>
  <c r="L108" i="5" s="1"/>
  <c r="AA60" i="5"/>
  <c r="L60" i="5" s="1"/>
  <c r="K300" i="3"/>
  <c r="E210" i="3"/>
  <c r="Q31" i="7"/>
  <c r="K108" i="7"/>
  <c r="E104" i="7"/>
  <c r="E94" i="7"/>
  <c r="K91" i="7"/>
  <c r="E119" i="3"/>
  <c r="I194" i="3"/>
  <c r="C119" i="3"/>
  <c r="H44" i="3"/>
  <c r="H119" i="3"/>
  <c r="I224" i="3"/>
  <c r="C269" i="3"/>
  <c r="C149" i="3"/>
  <c r="D224" i="3"/>
  <c r="D119" i="3"/>
  <c r="I284" i="3"/>
  <c r="N29" i="3"/>
  <c r="F269" i="3"/>
  <c r="N254" i="3"/>
  <c r="D149" i="3"/>
  <c r="L89" i="3"/>
  <c r="D239" i="3"/>
  <c r="E179" i="3"/>
  <c r="E209" i="3"/>
  <c r="M59" i="3"/>
  <c r="H104" i="3"/>
  <c r="E29" i="3"/>
  <c r="F74" i="3"/>
  <c r="F194" i="3"/>
  <c r="M164" i="3"/>
  <c r="E59" i="3"/>
  <c r="J209" i="3"/>
  <c r="M134" i="3"/>
  <c r="J14" i="3"/>
  <c r="X83" i="5"/>
  <c r="I83" i="5" s="1"/>
  <c r="X107" i="5"/>
  <c r="I107" i="5" s="1"/>
  <c r="V89" i="5"/>
  <c r="G89" i="5" s="1"/>
  <c r="Y59" i="5"/>
  <c r="J59" i="5" s="1"/>
  <c r="U29" i="5"/>
  <c r="F29" i="5" s="1"/>
  <c r="X101" i="5"/>
  <c r="I101" i="5" s="1"/>
  <c r="Y47" i="5"/>
  <c r="J47" i="5" s="1"/>
  <c r="AC53" i="5"/>
  <c r="N53" i="5" s="1"/>
  <c r="U17" i="5"/>
  <c r="F17" i="5" s="1"/>
  <c r="V83" i="5"/>
  <c r="G83" i="5" s="1"/>
  <c r="Z5" i="5"/>
  <c r="K5" i="5" s="1"/>
  <c r="T119" i="5"/>
  <c r="E119" i="5" s="1"/>
  <c r="T107" i="5"/>
  <c r="E107" i="5" s="1"/>
  <c r="T95" i="5"/>
  <c r="E95" i="5" s="1"/>
  <c r="T83" i="5"/>
  <c r="E83" i="5" s="1"/>
  <c r="N299" i="3"/>
  <c r="N284" i="3"/>
  <c r="K89" i="3"/>
  <c r="K1" i="7"/>
  <c r="J134" i="3"/>
  <c r="F179" i="3"/>
  <c r="G164" i="3"/>
  <c r="M104" i="3"/>
  <c r="K74" i="3"/>
  <c r="K254" i="3"/>
  <c r="H254" i="3"/>
  <c r="K284" i="3"/>
  <c r="C29" i="3"/>
  <c r="F89" i="3"/>
  <c r="G209" i="3"/>
  <c r="K194" i="3"/>
  <c r="D269" i="3"/>
  <c r="N119" i="3"/>
  <c r="N209" i="3"/>
  <c r="I179" i="3"/>
  <c r="N89" i="3"/>
  <c r="G134" i="3"/>
  <c r="H14" i="3"/>
  <c r="I44" i="3"/>
  <c r="G89" i="3"/>
  <c r="G224" i="3"/>
  <c r="K59" i="3"/>
  <c r="J44" i="3"/>
  <c r="G59" i="3"/>
  <c r="I29" i="3"/>
  <c r="C89" i="3"/>
  <c r="F44" i="3"/>
  <c r="S101" i="5"/>
  <c r="D101" i="5" s="1"/>
  <c r="Z17" i="5"/>
  <c r="K17" i="5" s="1"/>
  <c r="T59" i="5"/>
  <c r="E59" i="5" s="1"/>
  <c r="AA77" i="5"/>
  <c r="L77" i="5" s="1"/>
  <c r="W95" i="5"/>
  <c r="H95" i="5" s="1"/>
  <c r="S113" i="5"/>
  <c r="D113" i="5" s="1"/>
  <c r="X29" i="5"/>
  <c r="I29" i="5" s="1"/>
  <c r="Z47" i="5"/>
  <c r="K47" i="5" s="1"/>
  <c r="X65" i="5"/>
  <c r="I65" i="5" s="1"/>
  <c r="W59" i="5"/>
  <c r="H59" i="5" s="1"/>
  <c r="AA47" i="5"/>
  <c r="L47" i="5" s="1"/>
  <c r="S47" i="5"/>
  <c r="D47" i="5" s="1"/>
  <c r="W35" i="5"/>
  <c r="H35" i="5" s="1"/>
  <c r="W23" i="5"/>
  <c r="H23" i="5" s="1"/>
  <c r="AA11" i="5"/>
  <c r="L11" i="5" s="1"/>
  <c r="Z59" i="5"/>
  <c r="K59" i="5" s="1"/>
  <c r="V23" i="5"/>
  <c r="G23" i="5" s="1"/>
  <c r="AA89" i="5"/>
  <c r="L89" i="5" s="1"/>
  <c r="AB47" i="5"/>
  <c r="M47" i="5" s="1"/>
  <c r="Z71" i="5"/>
  <c r="K71" i="5" s="1"/>
  <c r="W107" i="5"/>
  <c r="H107" i="5" s="1"/>
  <c r="S77" i="5"/>
  <c r="D77" i="5" s="1"/>
  <c r="Z11" i="5"/>
  <c r="K11" i="5" s="1"/>
  <c r="C299" i="3"/>
  <c r="K224" i="3"/>
  <c r="D89" i="3"/>
  <c r="L149" i="3"/>
  <c r="I209" i="3"/>
  <c r="L269" i="3"/>
  <c r="L164" i="3"/>
  <c r="J74" i="3"/>
  <c r="C164" i="3"/>
  <c r="M254" i="3"/>
  <c r="I74" i="3"/>
  <c r="G74" i="3"/>
  <c r="F29" i="3"/>
  <c r="H89" i="3"/>
  <c r="E239" i="3"/>
  <c r="F14" i="3"/>
  <c r="J164" i="3"/>
  <c r="K29" i="3"/>
  <c r="I104" i="3"/>
  <c r="E224" i="3"/>
  <c r="C209" i="3"/>
  <c r="D134" i="3"/>
  <c r="K104" i="3"/>
  <c r="N59" i="3"/>
  <c r="L59" i="3"/>
  <c r="C104" i="3"/>
  <c r="K269" i="3"/>
  <c r="E299" i="3"/>
  <c r="H209" i="3"/>
  <c r="L284" i="3"/>
  <c r="G149" i="3"/>
  <c r="J269" i="3"/>
  <c r="AC41" i="5"/>
  <c r="N41" i="5" s="1"/>
  <c r="U65" i="5"/>
  <c r="F65" i="5" s="1"/>
  <c r="X119" i="5"/>
  <c r="I119" i="5" s="1"/>
  <c r="AC65" i="5"/>
  <c r="N65" i="5" s="1"/>
  <c r="V113" i="5"/>
  <c r="G113" i="5" s="1"/>
  <c r="AC59" i="5"/>
  <c r="N59" i="5" s="1"/>
  <c r="U35" i="5"/>
  <c r="F35" i="5" s="1"/>
  <c r="Y41" i="5"/>
  <c r="J41" i="5" s="1"/>
  <c r="V107" i="5"/>
  <c r="G107" i="5" s="1"/>
  <c r="W83" i="5"/>
  <c r="H83" i="5" s="1"/>
  <c r="AA113" i="5"/>
  <c r="L113" i="5" s="1"/>
  <c r="T113" i="5"/>
  <c r="E113" i="5" s="1"/>
  <c r="T101" i="5"/>
  <c r="E101" i="5" s="1"/>
  <c r="T89" i="5"/>
  <c r="E89" i="5" s="1"/>
  <c r="Y17" i="5"/>
  <c r="J17" i="5" s="1"/>
  <c r="E149" i="3"/>
  <c r="F209" i="3"/>
  <c r="D164" i="3"/>
  <c r="N149" i="3"/>
  <c r="I299" i="3"/>
  <c r="J239" i="3"/>
  <c r="C239" i="3"/>
  <c r="G104" i="3"/>
  <c r="M239" i="3"/>
  <c r="D194" i="3"/>
  <c r="N74" i="3"/>
  <c r="C254" i="3"/>
  <c r="E194" i="3"/>
  <c r="M224" i="3"/>
  <c r="J59" i="3"/>
  <c r="M209" i="3"/>
  <c r="H239" i="3"/>
  <c r="L134" i="3"/>
  <c r="J29" i="3"/>
  <c r="F224" i="3"/>
  <c r="L104" i="3"/>
  <c r="F119" i="3"/>
  <c r="G119" i="3"/>
  <c r="M74" i="3"/>
  <c r="H224" i="3"/>
  <c r="L74" i="3"/>
  <c r="G44" i="3"/>
  <c r="M14" i="3"/>
  <c r="H74" i="3"/>
  <c r="D104" i="3"/>
  <c r="E89" i="3"/>
  <c r="D59" i="3"/>
  <c r="J224" i="3"/>
  <c r="K134" i="3"/>
  <c r="I254" i="3"/>
  <c r="K149" i="3"/>
  <c r="M299" i="3"/>
  <c r="H29" i="3"/>
  <c r="I164" i="3"/>
  <c r="D179" i="3"/>
  <c r="C179" i="3"/>
  <c r="G29" i="3"/>
  <c r="C134" i="3"/>
  <c r="E74" i="3"/>
  <c r="F104" i="3"/>
  <c r="I14" i="3"/>
  <c r="C74" i="3"/>
  <c r="E44" i="3"/>
  <c r="D44" i="3"/>
  <c r="C44" i="3"/>
  <c r="R35" i="5"/>
  <c r="J284" i="3"/>
  <c r="J149" i="3"/>
  <c r="C284" i="3"/>
  <c r="H299" i="3"/>
  <c r="R23" i="5"/>
  <c r="N104" i="3"/>
  <c r="R65" i="5"/>
  <c r="L44" i="3"/>
  <c r="M284" i="3"/>
  <c r="M119" i="3"/>
  <c r="M269" i="3"/>
  <c r="J299" i="3"/>
  <c r="M44" i="3"/>
  <c r="I239" i="3"/>
  <c r="F59" i="3"/>
  <c r="C118" i="3"/>
  <c r="L224" i="3"/>
  <c r="D254" i="3"/>
  <c r="G269" i="3"/>
  <c r="L179" i="3"/>
  <c r="D209" i="3"/>
  <c r="L239" i="3"/>
  <c r="H284" i="3"/>
  <c r="H179" i="3"/>
  <c r="H269" i="3"/>
  <c r="W65" i="5"/>
  <c r="H65" i="5" s="1"/>
  <c r="AA53" i="5"/>
  <c r="L53" i="5" s="1"/>
  <c r="S53" i="5"/>
  <c r="D53" i="5" s="1"/>
  <c r="AA29" i="5"/>
  <c r="L29" i="5" s="1"/>
  <c r="AB5" i="5"/>
  <c r="M5" i="5" s="1"/>
  <c r="V29" i="5"/>
  <c r="G29" i="5" s="1"/>
  <c r="V53" i="5"/>
  <c r="G53" i="5" s="1"/>
  <c r="S71" i="5"/>
  <c r="D71" i="5" s="1"/>
  <c r="W77" i="5"/>
  <c r="H77" i="5" s="1"/>
  <c r="AA83" i="5"/>
  <c r="L83" i="5" s="1"/>
  <c r="S95" i="5"/>
  <c r="D95" i="5" s="1"/>
  <c r="W101" i="5"/>
  <c r="H101" i="5" s="1"/>
  <c r="AA107" i="5"/>
  <c r="L107" i="5" s="1"/>
  <c r="S119" i="5"/>
  <c r="D119" i="5" s="1"/>
  <c r="Z23" i="5"/>
  <c r="K23" i="5" s="1"/>
  <c r="Z35" i="5"/>
  <c r="K35" i="5" s="1"/>
  <c r="V47" i="5"/>
  <c r="G47" i="5" s="1"/>
  <c r="AB53" i="5"/>
  <c r="M53" i="5" s="1"/>
  <c r="T65" i="5"/>
  <c r="E65" i="5" s="1"/>
  <c r="T71" i="5"/>
  <c r="E71" i="5" s="1"/>
  <c r="AB71" i="5"/>
  <c r="M71" i="5" s="1"/>
  <c r="X77" i="5"/>
  <c r="I77" i="5" s="1"/>
  <c r="Y29" i="5"/>
  <c r="J29" i="5" s="1"/>
  <c r="Y119" i="5"/>
  <c r="J119" i="5" s="1"/>
  <c r="AC113" i="5"/>
  <c r="N113" i="5" s="1"/>
  <c r="U113" i="5"/>
  <c r="F113" i="5" s="1"/>
  <c r="Y107" i="5"/>
  <c r="J107" i="5" s="1"/>
  <c r="AC101" i="5"/>
  <c r="N101" i="5" s="1"/>
  <c r="U101" i="5"/>
  <c r="F101" i="5" s="1"/>
  <c r="Y95" i="5"/>
  <c r="J95" i="5" s="1"/>
  <c r="AC89" i="5"/>
  <c r="N89" i="5" s="1"/>
  <c r="U89" i="5"/>
  <c r="F89" i="5" s="1"/>
  <c r="Y83" i="5"/>
  <c r="J83" i="5" s="1"/>
  <c r="AC77" i="5"/>
  <c r="N77" i="5" s="1"/>
  <c r="U77" i="5"/>
  <c r="F77" i="5" s="1"/>
  <c r="Y71" i="5"/>
  <c r="J71" i="5" s="1"/>
  <c r="Z65" i="5"/>
  <c r="K65" i="5" s="1"/>
  <c r="X59" i="5"/>
  <c r="I59" i="5" s="1"/>
  <c r="Z41" i="5"/>
  <c r="K41" i="5" s="1"/>
  <c r="AB23" i="5"/>
  <c r="M23" i="5" s="1"/>
  <c r="AB17" i="5"/>
  <c r="M17" i="5" s="1"/>
  <c r="AB11" i="5"/>
  <c r="M11" i="5" s="1"/>
  <c r="X5" i="5"/>
  <c r="I5" i="5" s="1"/>
  <c r="AA17" i="5"/>
  <c r="L17" i="5" s="1"/>
  <c r="V35" i="5"/>
  <c r="G35" i="5" s="1"/>
  <c r="X17" i="5"/>
  <c r="I17" i="5" s="1"/>
  <c r="U23" i="5"/>
  <c r="F23" i="5" s="1"/>
  <c r="U5" i="5"/>
  <c r="F5" i="5" s="1"/>
  <c r="W17" i="5"/>
  <c r="H17" i="5" s="1"/>
  <c r="X41" i="5"/>
  <c r="I41" i="5" s="1"/>
  <c r="T11" i="5"/>
  <c r="E11" i="5" s="1"/>
  <c r="V5" i="5"/>
  <c r="G5" i="5" s="1"/>
  <c r="T35" i="5"/>
  <c r="E35" i="5" s="1"/>
  <c r="U41" i="5"/>
  <c r="F41" i="5" s="1"/>
  <c r="X11" i="5"/>
  <c r="I11" i="5" s="1"/>
  <c r="W41" i="5"/>
  <c r="H41" i="5" s="1"/>
  <c r="Y35" i="5"/>
  <c r="J35" i="5" s="1"/>
  <c r="V101" i="5"/>
  <c r="G101" i="5" s="1"/>
  <c r="AC47" i="5"/>
  <c r="N47" i="5" s="1"/>
  <c r="AC17" i="5"/>
  <c r="N17" i="5" s="1"/>
  <c r="X95" i="5"/>
  <c r="I95" i="5" s="1"/>
  <c r="U47" i="5"/>
  <c r="F47" i="5" s="1"/>
  <c r="Y53" i="5"/>
  <c r="J53" i="5" s="1"/>
  <c r="U11" i="5"/>
  <c r="F11" i="5" s="1"/>
  <c r="AA23" i="5"/>
  <c r="L23" i="5" s="1"/>
  <c r="X113" i="5"/>
  <c r="I113" i="5" s="1"/>
  <c r="X89" i="5"/>
  <c r="I89" i="5" s="1"/>
  <c r="U59" i="5"/>
  <c r="F59" i="5" s="1"/>
  <c r="AC35" i="5"/>
  <c r="N35" i="5" s="1"/>
  <c r="Y65" i="5"/>
  <c r="J65" i="5" s="1"/>
  <c r="U53" i="5"/>
  <c r="F53" i="5" s="1"/>
  <c r="Y23" i="5"/>
  <c r="J23" i="5" s="1"/>
  <c r="AC5" i="5"/>
  <c r="N5" i="5" s="1"/>
  <c r="V119" i="5"/>
  <c r="G119" i="5" s="1"/>
  <c r="V95" i="5"/>
  <c r="G95" i="5" s="1"/>
  <c r="S5" i="5"/>
  <c r="D5" i="5" s="1"/>
  <c r="V77" i="5"/>
  <c r="G77" i="5" s="1"/>
  <c r="M89" i="3"/>
  <c r="K44" i="3"/>
  <c r="M29" i="3"/>
  <c r="C194" i="3"/>
  <c r="M179" i="3"/>
  <c r="E269" i="3"/>
  <c r="F239" i="3"/>
  <c r="J104" i="3"/>
  <c r="G284" i="3"/>
  <c r="L299" i="3"/>
  <c r="E104" i="3"/>
  <c r="D29" i="3"/>
  <c r="C224" i="3"/>
  <c r="L119" i="3"/>
  <c r="I56" i="3"/>
  <c r="E85" i="7"/>
  <c r="E69" i="7"/>
  <c r="H26" i="3"/>
  <c r="E97" i="7"/>
  <c r="J71" i="3"/>
  <c r="E27" i="7"/>
  <c r="E116" i="3"/>
  <c r="D86" i="3"/>
  <c r="E25" i="7"/>
  <c r="H191" i="3"/>
  <c r="E67" i="7"/>
  <c r="K14" i="7"/>
  <c r="D163" i="3"/>
  <c r="N88" i="3"/>
  <c r="K68" i="7"/>
  <c r="H13" i="3"/>
  <c r="I43" i="3"/>
  <c r="K86" i="7"/>
  <c r="K12" i="7"/>
  <c r="C103" i="3"/>
  <c r="N14" i="3"/>
  <c r="I59" i="3"/>
  <c r="K102" i="7"/>
  <c r="J238" i="3"/>
  <c r="J179" i="3"/>
  <c r="I269" i="3"/>
  <c r="K95" i="7"/>
  <c r="J133" i="3"/>
  <c r="R53" i="5"/>
  <c r="R83" i="5"/>
  <c r="R95" i="5"/>
  <c r="E39" i="7"/>
  <c r="E41" i="3"/>
  <c r="M86" i="3"/>
  <c r="M116" i="3"/>
  <c r="E66" i="7"/>
  <c r="H86" i="3"/>
  <c r="E9" i="7"/>
  <c r="C101" i="3"/>
  <c r="L221" i="3"/>
  <c r="E107" i="7"/>
  <c r="K296" i="3"/>
  <c r="G161" i="3"/>
  <c r="E60" i="7"/>
  <c r="K110" i="7"/>
  <c r="K268" i="3"/>
  <c r="K8" i="7"/>
  <c r="C238" i="3"/>
  <c r="H194" i="3"/>
  <c r="K53" i="7"/>
  <c r="G148" i="3"/>
  <c r="L14" i="3"/>
  <c r="L29" i="3"/>
  <c r="H59" i="3"/>
  <c r="G43" i="3"/>
  <c r="K56" i="7"/>
  <c r="K62" i="7"/>
  <c r="G103" i="3"/>
  <c r="K71" i="7"/>
  <c r="H43" i="3"/>
  <c r="K89" i="7"/>
  <c r="I73" i="3"/>
  <c r="L268" i="3"/>
  <c r="G254" i="3"/>
  <c r="L209" i="3"/>
  <c r="G194" i="3"/>
  <c r="K21" i="7"/>
  <c r="D223" i="3"/>
  <c r="L194" i="3"/>
  <c r="G179" i="3"/>
  <c r="H164" i="3"/>
  <c r="K119" i="3"/>
  <c r="N44" i="3"/>
  <c r="G73" i="3"/>
  <c r="K63" i="7"/>
  <c r="D58" i="3"/>
  <c r="K20" i="7"/>
  <c r="K83" i="7"/>
  <c r="I223" i="3"/>
  <c r="K87" i="7"/>
  <c r="I298" i="3"/>
  <c r="F284" i="3"/>
  <c r="F254" i="3"/>
  <c r="N224" i="3"/>
  <c r="N194" i="3"/>
  <c r="K118" i="7"/>
  <c r="L148" i="3"/>
  <c r="K88" i="7"/>
  <c r="I208" i="3"/>
  <c r="N164" i="3"/>
  <c r="N134" i="3"/>
  <c r="M253" i="3"/>
  <c r="M194" i="3"/>
  <c r="K36" i="7"/>
  <c r="E118" i="3"/>
  <c r="R17" i="5"/>
  <c r="N28" i="3"/>
  <c r="G266" i="3"/>
  <c r="E58" i="7"/>
  <c r="J58" i="3"/>
  <c r="K101" i="7"/>
  <c r="E120" i="7"/>
  <c r="L236" i="3"/>
  <c r="K77" i="7"/>
  <c r="H208" i="3"/>
  <c r="E59" i="7"/>
  <c r="G281" i="3"/>
  <c r="N266" i="3"/>
  <c r="E46" i="7"/>
  <c r="F236" i="3"/>
  <c r="E32" i="7"/>
  <c r="E191" i="3"/>
  <c r="N251" i="3"/>
  <c r="E73" i="7"/>
  <c r="H116" i="3"/>
  <c r="E44" i="7"/>
  <c r="F56" i="3"/>
  <c r="E16" i="7"/>
  <c r="M58" i="3"/>
  <c r="K6" i="7"/>
  <c r="C28" i="3"/>
  <c r="K50" i="7"/>
  <c r="F193" i="3"/>
  <c r="N73" i="3"/>
  <c r="K3" i="7"/>
  <c r="E101" i="3"/>
  <c r="E29" i="7"/>
  <c r="D148" i="3"/>
  <c r="E208" i="3"/>
  <c r="K39" i="7"/>
  <c r="M133" i="3"/>
  <c r="K82" i="7"/>
  <c r="J43" i="3"/>
  <c r="K103" i="7"/>
  <c r="E22" i="7"/>
  <c r="E93" i="7"/>
  <c r="L146" i="3"/>
  <c r="E78" i="7"/>
  <c r="G251" i="3"/>
  <c r="K65" i="7"/>
  <c r="G118" i="3"/>
  <c r="K41" i="7"/>
  <c r="F223" i="3"/>
  <c r="E76" i="7"/>
  <c r="H161" i="3"/>
  <c r="N11" i="3"/>
  <c r="H238" i="3"/>
  <c r="E193" i="3"/>
  <c r="F149" i="3"/>
  <c r="C14" i="3"/>
  <c r="F73" i="3"/>
  <c r="E14" i="3"/>
  <c r="C59" i="3"/>
  <c r="F164" i="3"/>
  <c r="H134" i="3"/>
  <c r="S35" i="5"/>
  <c r="D35" i="5" s="1"/>
  <c r="Y5" i="5"/>
  <c r="J5" i="5" s="1"/>
  <c r="W5" i="5"/>
  <c r="H5" i="5" s="1"/>
  <c r="S11" i="5"/>
  <c r="D11" i="5" s="1"/>
  <c r="T5" i="5"/>
  <c r="E5" i="5" s="1"/>
  <c r="Y11" i="5"/>
  <c r="J11" i="5" s="1"/>
  <c r="V11" i="5"/>
  <c r="G11" i="5" s="1"/>
  <c r="T23" i="5"/>
  <c r="E23" i="5" s="1"/>
  <c r="X47" i="5"/>
  <c r="I47" i="5" s="1"/>
  <c r="U71" i="5"/>
  <c r="F71" i="5" s="1"/>
  <c r="Y77" i="5"/>
  <c r="J77" i="5" s="1"/>
  <c r="AC83" i="5"/>
  <c r="N83" i="5" s="1"/>
  <c r="U95" i="5"/>
  <c r="F95" i="5" s="1"/>
  <c r="Y101" i="5"/>
  <c r="J101" i="5" s="1"/>
  <c r="AC107" i="5"/>
  <c r="N107" i="5" s="1"/>
  <c r="U119" i="5"/>
  <c r="F119" i="5" s="1"/>
  <c r="AB77" i="5"/>
  <c r="M77" i="5" s="1"/>
  <c r="X71" i="5"/>
  <c r="I71" i="5" s="1"/>
  <c r="V59" i="5"/>
  <c r="G59" i="5" s="1"/>
  <c r="AB41" i="5"/>
  <c r="M41" i="5" s="1"/>
  <c r="AA119" i="5"/>
  <c r="L119" i="5" s="1"/>
  <c r="S107" i="5"/>
  <c r="D107" i="5" s="1"/>
  <c r="W89" i="5"/>
  <c r="H89" i="5" s="1"/>
  <c r="AA71" i="5"/>
  <c r="L71" i="5" s="1"/>
  <c r="T47" i="5"/>
  <c r="E47" i="5" s="1"/>
  <c r="AA5" i="5"/>
  <c r="L5" i="5" s="1"/>
  <c r="S29" i="5"/>
  <c r="D29" i="5" s="1"/>
  <c r="W47" i="5"/>
  <c r="H47" i="5" s="1"/>
  <c r="AA59" i="5"/>
  <c r="L59" i="5" s="1"/>
  <c r="Z89" i="5"/>
  <c r="K89" i="5" s="1"/>
  <c r="Z101" i="5"/>
  <c r="K101" i="5" s="1"/>
  <c r="Z113" i="5"/>
  <c r="K113" i="5" s="1"/>
  <c r="Z77" i="5"/>
  <c r="K77" i="5" s="1"/>
  <c r="T41" i="5"/>
  <c r="E41" i="5" s="1"/>
  <c r="AA101" i="5"/>
  <c r="L101" i="5" s="1"/>
  <c r="W71" i="5"/>
  <c r="H71" i="5" s="1"/>
  <c r="V65" i="5"/>
  <c r="G65" i="5" s="1"/>
  <c r="AA41" i="5"/>
  <c r="L41" i="5" s="1"/>
  <c r="S65" i="5"/>
  <c r="D65" i="5" s="1"/>
  <c r="AC11" i="5"/>
  <c r="N11" i="5" s="1"/>
  <c r="AB83" i="5"/>
  <c r="M83" i="5" s="1"/>
  <c r="AB95" i="5"/>
  <c r="M95" i="5" s="1"/>
  <c r="AB107" i="5"/>
  <c r="M107" i="5" s="1"/>
  <c r="AB119" i="5"/>
  <c r="M119" i="5" s="1"/>
  <c r="X53" i="5"/>
  <c r="I53" i="5" s="1"/>
  <c r="E12" i="7"/>
  <c r="K48" i="7"/>
  <c r="F28" i="3"/>
  <c r="D238" i="3"/>
  <c r="K17" i="7"/>
  <c r="F118" i="3"/>
  <c r="K47" i="7"/>
  <c r="E23" i="7"/>
  <c r="E11" i="7"/>
  <c r="C41" i="3"/>
  <c r="K34" i="7"/>
  <c r="E148" i="3"/>
  <c r="K26" i="7"/>
  <c r="E42" i="7"/>
  <c r="K35" i="7"/>
  <c r="D133" i="3"/>
  <c r="K22" i="7"/>
  <c r="K28" i="7"/>
  <c r="E161" i="3"/>
  <c r="E30" i="7"/>
  <c r="E223" i="3"/>
  <c r="E81" i="7"/>
  <c r="I11" i="3"/>
  <c r="E51" i="7"/>
  <c r="F26" i="3"/>
  <c r="K112" i="7"/>
  <c r="K193" i="3"/>
  <c r="D268" i="3"/>
  <c r="K58" i="7"/>
  <c r="C148" i="3"/>
  <c r="K79" i="7"/>
  <c r="F178" i="3"/>
  <c r="E92" i="7"/>
  <c r="E296" i="3"/>
  <c r="E87" i="7"/>
  <c r="E11" i="3"/>
  <c r="G176" i="3"/>
  <c r="H281" i="3"/>
  <c r="K116" i="7"/>
  <c r="K253" i="3"/>
  <c r="K106" i="7"/>
  <c r="K88" i="3"/>
  <c r="K206" i="3"/>
  <c r="K43" i="7"/>
  <c r="N298" i="3"/>
  <c r="K9" i="7"/>
  <c r="E88" i="3"/>
  <c r="K31" i="7"/>
  <c r="C253" i="3"/>
  <c r="D193" i="3"/>
  <c r="K18" i="7"/>
  <c r="F268" i="3"/>
  <c r="I193" i="3"/>
  <c r="J208" i="3"/>
  <c r="K104" i="7"/>
  <c r="K99" i="7"/>
  <c r="F86" i="3"/>
  <c r="F251" i="3"/>
  <c r="E100" i="7"/>
  <c r="K131" i="3"/>
  <c r="E99" i="7"/>
  <c r="E115" i="7"/>
  <c r="K71" i="3"/>
  <c r="D161" i="3"/>
  <c r="E106" i="7"/>
  <c r="E110" i="7"/>
  <c r="E118" i="7"/>
  <c r="E112" i="7"/>
  <c r="D335" i="3" l="1"/>
  <c r="K305" i="3"/>
  <c r="J290" i="3"/>
  <c r="I305" i="3"/>
  <c r="F260" i="3"/>
  <c r="K335" i="3"/>
  <c r="F335" i="3"/>
  <c r="D365" i="3"/>
  <c r="G380" i="3"/>
  <c r="C320" i="3"/>
  <c r="G335" i="3"/>
  <c r="H320" i="3"/>
  <c r="H335" i="3"/>
  <c r="E320" i="3"/>
  <c r="N305" i="3"/>
  <c r="E335" i="3"/>
  <c r="E305" i="3"/>
  <c r="J260" i="3"/>
  <c r="L350" i="3"/>
  <c r="J350" i="3"/>
  <c r="K275" i="3"/>
  <c r="C305" i="3"/>
  <c r="D350" i="3"/>
  <c r="I365" i="3"/>
  <c r="L320" i="3"/>
  <c r="K320" i="3"/>
  <c r="G409" i="8"/>
  <c r="F409" i="8"/>
  <c r="D409" i="8"/>
  <c r="E409" i="8"/>
  <c r="A411" i="8"/>
  <c r="B410" i="8"/>
  <c r="C410" i="8"/>
  <c r="F365" i="3"/>
  <c r="I350" i="3"/>
  <c r="D200" i="3"/>
  <c r="J320" i="3"/>
  <c r="L20" i="3"/>
  <c r="C20" i="3"/>
  <c r="M245" i="3"/>
  <c r="C245" i="3"/>
  <c r="F350" i="3"/>
  <c r="N335" i="3"/>
  <c r="I320" i="3"/>
  <c r="J305" i="3"/>
  <c r="I65" i="3"/>
  <c r="M5" i="3"/>
  <c r="L65" i="3"/>
  <c r="G365" i="3"/>
  <c r="H350" i="3"/>
  <c r="D320" i="3"/>
  <c r="G305" i="3"/>
  <c r="L305" i="3"/>
  <c r="H305" i="3"/>
  <c r="J245" i="3"/>
  <c r="F320" i="3"/>
  <c r="G290" i="3"/>
  <c r="F305" i="3"/>
  <c r="L5" i="3"/>
  <c r="D245" i="3"/>
  <c r="L290" i="3"/>
  <c r="E65" i="3"/>
  <c r="J95" i="3"/>
  <c r="F125" i="3"/>
  <c r="L275" i="3"/>
  <c r="G95" i="3"/>
  <c r="F5" i="3"/>
  <c r="H230" i="3"/>
  <c r="G65" i="3"/>
  <c r="C50" i="3"/>
  <c r="C215" i="3"/>
  <c r="J155" i="3"/>
  <c r="N80" i="3"/>
  <c r="J275" i="3"/>
  <c r="M290" i="3"/>
  <c r="F170" i="3"/>
  <c r="M215" i="3"/>
  <c r="G140" i="3"/>
  <c r="D110" i="3"/>
  <c r="C260" i="3"/>
  <c r="D260" i="3"/>
  <c r="M155" i="3"/>
  <c r="J5" i="3"/>
  <c r="N230" i="3"/>
  <c r="M95" i="3"/>
  <c r="C155" i="3"/>
  <c r="E170" i="3"/>
  <c r="E80" i="3"/>
  <c r="G80" i="3"/>
  <c r="K215" i="3"/>
  <c r="D305" i="3"/>
  <c r="I95" i="3"/>
  <c r="N65" i="3"/>
  <c r="J125" i="3"/>
  <c r="D170" i="3"/>
  <c r="E275" i="3"/>
  <c r="D275" i="3"/>
  <c r="I80" i="3"/>
  <c r="M125" i="3"/>
  <c r="C125" i="3"/>
  <c r="M230" i="3"/>
  <c r="E245" i="3"/>
  <c r="G50" i="3"/>
  <c r="K140" i="3"/>
  <c r="L185" i="3"/>
  <c r="H140" i="3"/>
  <c r="G110" i="3"/>
  <c r="J185" i="3"/>
  <c r="N110" i="3"/>
  <c r="M260" i="3"/>
  <c r="L110" i="3"/>
  <c r="N95" i="3"/>
  <c r="M140" i="3"/>
  <c r="N140" i="3"/>
  <c r="L260" i="3"/>
  <c r="H290" i="3"/>
  <c r="N350" i="3"/>
  <c r="K245" i="3"/>
  <c r="I380" i="3"/>
  <c r="J365" i="3"/>
  <c r="I335" i="3"/>
  <c r="M350" i="3"/>
  <c r="N320" i="3"/>
  <c r="M35" i="3"/>
  <c r="I110" i="3"/>
  <c r="H215" i="3"/>
  <c r="N20" i="3"/>
  <c r="D185" i="3"/>
  <c r="F155" i="3"/>
  <c r="D230" i="3"/>
  <c r="C230" i="3"/>
  <c r="H200" i="3"/>
  <c r="M65" i="3"/>
  <c r="G125" i="3"/>
  <c r="F275" i="3"/>
  <c r="I290" i="3"/>
  <c r="N170" i="3"/>
  <c r="F200" i="3"/>
  <c r="K80" i="3"/>
  <c r="L125" i="3"/>
  <c r="M170" i="3"/>
  <c r="H95" i="3"/>
  <c r="G185" i="3"/>
  <c r="I155" i="3"/>
  <c r="E215" i="3"/>
  <c r="M185" i="3"/>
  <c r="K50" i="3"/>
  <c r="I245" i="3"/>
  <c r="J80" i="3"/>
  <c r="N35" i="3"/>
  <c r="L95" i="3"/>
  <c r="L35" i="3"/>
  <c r="M275" i="3"/>
  <c r="M305" i="3"/>
  <c r="D125" i="3"/>
  <c r="E230" i="3"/>
  <c r="J110" i="3"/>
  <c r="J230" i="3"/>
  <c r="L200" i="3"/>
  <c r="C275" i="3"/>
  <c r="J200" i="3"/>
  <c r="N290" i="3"/>
  <c r="J140" i="3"/>
  <c r="C170" i="3"/>
  <c r="C200" i="3"/>
  <c r="F215" i="3"/>
  <c r="N125" i="3"/>
  <c r="F110" i="3"/>
  <c r="L170" i="3"/>
  <c r="I275" i="3"/>
  <c r="K260" i="3"/>
  <c r="D215" i="3"/>
  <c r="F185" i="3"/>
  <c r="E200" i="3"/>
  <c r="I185" i="3"/>
  <c r="K20" i="3"/>
  <c r="H125" i="3"/>
  <c r="J215" i="3"/>
  <c r="H65" i="3"/>
  <c r="C80" i="3"/>
  <c r="D140" i="3"/>
  <c r="K155" i="3"/>
  <c r="I200" i="3"/>
  <c r="D95" i="3"/>
  <c r="D5" i="3"/>
  <c r="J50" i="3"/>
  <c r="I35" i="3"/>
  <c r="M20" i="3"/>
  <c r="M50" i="3"/>
  <c r="J20" i="3"/>
  <c r="N50" i="3"/>
  <c r="L50" i="3"/>
  <c r="M200" i="3"/>
  <c r="K5" i="3"/>
  <c r="G20" i="3"/>
  <c r="L155" i="3"/>
  <c r="I230" i="3"/>
  <c r="E260" i="3"/>
  <c r="N185" i="3"/>
  <c r="I170" i="3"/>
  <c r="L245" i="3"/>
  <c r="D50" i="3"/>
  <c r="E20" i="3"/>
  <c r="E50" i="3"/>
  <c r="F35" i="3"/>
  <c r="H50" i="3"/>
  <c r="I20" i="3"/>
  <c r="K110" i="3"/>
  <c r="K125" i="3"/>
  <c r="K124" i="3"/>
  <c r="I5" i="3"/>
  <c r="I4" i="3"/>
  <c r="H154" i="3"/>
  <c r="H155" i="3"/>
  <c r="E94" i="3"/>
  <c r="E95" i="3"/>
  <c r="E185" i="3"/>
  <c r="E184" i="3"/>
  <c r="N259" i="3"/>
  <c r="N260" i="3"/>
  <c r="G274" i="3"/>
  <c r="G275" i="3"/>
  <c r="L229" i="3"/>
  <c r="L230" i="3"/>
  <c r="AD17" i="5"/>
  <c r="C17" i="5"/>
  <c r="O17" i="5" s="1"/>
  <c r="G154" i="3"/>
  <c r="G155" i="3"/>
  <c r="H80" i="3"/>
  <c r="H79" i="3"/>
  <c r="M80" i="3"/>
  <c r="M79" i="3"/>
  <c r="AD83" i="5"/>
  <c r="C83" i="5"/>
  <c r="O83" i="5" s="1"/>
  <c r="H184" i="3"/>
  <c r="H185" i="3"/>
  <c r="H20" i="3"/>
  <c r="H19" i="3"/>
  <c r="I50" i="3"/>
  <c r="I49" i="3"/>
  <c r="AD35" i="5"/>
  <c r="C35" i="5"/>
  <c r="O35" i="5" s="1"/>
  <c r="C120" i="5"/>
  <c r="O120" i="5" s="1"/>
  <c r="AD120" i="5"/>
  <c r="AD102" i="5"/>
  <c r="C102" i="5"/>
  <c r="O102" i="5" s="1"/>
  <c r="AD48" i="5"/>
  <c r="C48" i="5"/>
  <c r="O48" i="5" s="1"/>
  <c r="AD78" i="5"/>
  <c r="C78" i="5"/>
  <c r="O78" i="5" s="1"/>
  <c r="E124" i="3"/>
  <c r="E125" i="3"/>
  <c r="D289" i="3"/>
  <c r="D290" i="3"/>
  <c r="N275" i="3"/>
  <c r="N274" i="3"/>
  <c r="H244" i="3"/>
  <c r="H245" i="3"/>
  <c r="K184" i="3"/>
  <c r="K185" i="3"/>
  <c r="K35" i="3"/>
  <c r="K34" i="3"/>
  <c r="C110" i="3"/>
  <c r="C109" i="3"/>
  <c r="C140" i="3"/>
  <c r="C139" i="3"/>
  <c r="I124" i="3"/>
  <c r="I125" i="3"/>
  <c r="K169" i="3"/>
  <c r="K170" i="3"/>
  <c r="AD101" i="5"/>
  <c r="C101" i="5"/>
  <c r="O101" i="5" s="1"/>
  <c r="AD59" i="5"/>
  <c r="C59" i="5"/>
  <c r="O59" i="5" s="1"/>
  <c r="C29" i="5"/>
  <c r="O29" i="5" s="1"/>
  <c r="AD29" i="5"/>
  <c r="C11" i="5"/>
  <c r="O11" i="5" s="1"/>
  <c r="AD11" i="5"/>
  <c r="H170" i="3"/>
  <c r="H169" i="3"/>
  <c r="F139" i="3"/>
  <c r="F140" i="3"/>
  <c r="G230" i="3"/>
  <c r="G229" i="3"/>
  <c r="G200" i="3"/>
  <c r="G199" i="3"/>
  <c r="H35" i="3"/>
  <c r="H34" i="3"/>
  <c r="H4" i="3"/>
  <c r="H5" i="3"/>
  <c r="K95" i="3"/>
  <c r="K94" i="3"/>
  <c r="AD119" i="5"/>
  <c r="C119" i="5"/>
  <c r="O119" i="5" s="1"/>
  <c r="C89" i="5"/>
  <c r="O89" i="5" s="1"/>
  <c r="AD89" i="5"/>
  <c r="E140" i="3"/>
  <c r="E139" i="3"/>
  <c r="G5" i="3"/>
  <c r="G4" i="3"/>
  <c r="AD5" i="5"/>
  <c r="C5" i="5"/>
  <c r="O5" i="5" s="1"/>
  <c r="AD84" i="5"/>
  <c r="C84" i="5"/>
  <c r="O84" i="5" s="1"/>
  <c r="AD30" i="5"/>
  <c r="C30" i="5"/>
  <c r="O30" i="5" s="1"/>
  <c r="C36" i="5"/>
  <c r="O36" i="5" s="1"/>
  <c r="AD36" i="5"/>
  <c r="AD18" i="5"/>
  <c r="C18" i="5"/>
  <c r="O18" i="5" s="1"/>
  <c r="R7" i="5"/>
  <c r="AD4" i="5"/>
  <c r="AD7" i="5" s="1"/>
  <c r="C4" i="5"/>
  <c r="R97" i="5"/>
  <c r="AD94" i="5"/>
  <c r="AD97" i="5" s="1"/>
  <c r="C94" i="5"/>
  <c r="R55" i="5"/>
  <c r="AD52" i="5"/>
  <c r="AD55" i="5" s="1"/>
  <c r="C52" i="5"/>
  <c r="R79" i="5"/>
  <c r="AD76" i="5"/>
  <c r="AD79" i="5" s="1"/>
  <c r="C76" i="5"/>
  <c r="AD70" i="5"/>
  <c r="AD73" i="5" s="1"/>
  <c r="R73" i="5"/>
  <c r="C70" i="5"/>
  <c r="R121" i="5"/>
  <c r="AD118" i="5"/>
  <c r="AD121" i="5" s="1"/>
  <c r="C118" i="5"/>
  <c r="R43" i="5"/>
  <c r="AD40" i="5"/>
  <c r="AD43" i="5" s="1"/>
  <c r="C40" i="5"/>
  <c r="AD16" i="5"/>
  <c r="AD19" i="5" s="1"/>
  <c r="R19" i="5"/>
  <c r="C16" i="5"/>
  <c r="R67" i="5"/>
  <c r="AD64" i="5"/>
  <c r="AD67" i="5" s="1"/>
  <c r="C64" i="5"/>
  <c r="R109" i="5"/>
  <c r="AD106" i="5"/>
  <c r="AD109" i="5" s="1"/>
  <c r="C106" i="5"/>
  <c r="V85" i="5"/>
  <c r="G82" i="5"/>
  <c r="G85" i="5" s="1"/>
  <c r="W97" i="5"/>
  <c r="H94" i="5"/>
  <c r="H97" i="5" s="1"/>
  <c r="Z19" i="5"/>
  <c r="K16" i="5"/>
  <c r="K19" i="5" s="1"/>
  <c r="V13" i="5"/>
  <c r="G10" i="5"/>
  <c r="G13" i="5" s="1"/>
  <c r="AC31" i="5"/>
  <c r="N28" i="5"/>
  <c r="N31" i="5" s="1"/>
  <c r="D76" i="5"/>
  <c r="D79" i="5" s="1"/>
  <c r="S79" i="5"/>
  <c r="U37" i="5"/>
  <c r="F34" i="5"/>
  <c r="F37" i="5" s="1"/>
  <c r="AB37" i="5"/>
  <c r="M34" i="5"/>
  <c r="M37" i="5" s="1"/>
  <c r="AB25" i="5"/>
  <c r="M22" i="5"/>
  <c r="M25" i="5" s="1"/>
  <c r="V55" i="5"/>
  <c r="G52" i="5"/>
  <c r="G55" i="5" s="1"/>
  <c r="AC49" i="5"/>
  <c r="N46" i="5"/>
  <c r="N49" i="5" s="1"/>
  <c r="V61" i="5"/>
  <c r="G58" i="5"/>
  <c r="G61" i="5" s="1"/>
  <c r="Y25" i="5"/>
  <c r="J22" i="5"/>
  <c r="J25" i="5" s="1"/>
  <c r="AB91" i="5"/>
  <c r="M88" i="5"/>
  <c r="M91" i="5" s="1"/>
  <c r="T7" i="5"/>
  <c r="E4" i="5"/>
  <c r="E7" i="5" s="1"/>
  <c r="Z97" i="5"/>
  <c r="K94" i="5"/>
  <c r="K97" i="5" s="1"/>
  <c r="V109" i="5"/>
  <c r="G106" i="5"/>
  <c r="G109" i="5" s="1"/>
  <c r="X7" i="5"/>
  <c r="I4" i="5"/>
  <c r="I7" i="5" s="1"/>
  <c r="Z37" i="5"/>
  <c r="K34" i="5"/>
  <c r="K37" i="5" s="1"/>
  <c r="U61" i="5"/>
  <c r="F58" i="5"/>
  <c r="F61" i="5" s="1"/>
  <c r="X55" i="5"/>
  <c r="I52" i="5"/>
  <c r="I55" i="5" s="1"/>
  <c r="U25" i="5"/>
  <c r="F22" i="5"/>
  <c r="F25" i="5" s="1"/>
  <c r="V97" i="5"/>
  <c r="G94" i="5"/>
  <c r="G97" i="5" s="1"/>
  <c r="T67" i="5"/>
  <c r="E64" i="5"/>
  <c r="E67" i="5" s="1"/>
  <c r="V73" i="5"/>
  <c r="G70" i="5"/>
  <c r="G73" i="5" s="1"/>
  <c r="AC85" i="5"/>
  <c r="N82" i="5"/>
  <c r="N85" i="5" s="1"/>
  <c r="X13" i="5"/>
  <c r="I10" i="5"/>
  <c r="I13" i="5" s="1"/>
  <c r="AA55" i="5"/>
  <c r="L52" i="5"/>
  <c r="L55" i="5" s="1"/>
  <c r="T121" i="5"/>
  <c r="E118" i="5"/>
  <c r="E121" i="5" s="1"/>
  <c r="Y97" i="5"/>
  <c r="J94" i="5"/>
  <c r="J97" i="5" s="1"/>
  <c r="Z49" i="5"/>
  <c r="K46" i="5"/>
  <c r="K49" i="5" s="1"/>
  <c r="AA121" i="5"/>
  <c r="L118" i="5"/>
  <c r="L121" i="5" s="1"/>
  <c r="AA109" i="5"/>
  <c r="L106" i="5"/>
  <c r="L109" i="5" s="1"/>
  <c r="T109" i="5"/>
  <c r="E106" i="5"/>
  <c r="E109" i="5" s="1"/>
  <c r="AA13" i="5"/>
  <c r="L10" i="5"/>
  <c r="L13" i="5" s="1"/>
  <c r="U73" i="5"/>
  <c r="F70" i="5"/>
  <c r="F73" i="5" s="1"/>
  <c r="AC73" i="5"/>
  <c r="N70" i="5"/>
  <c r="N73" i="5" s="1"/>
  <c r="X37" i="5"/>
  <c r="I34" i="5"/>
  <c r="I37" i="5" s="1"/>
  <c r="AB115" i="5"/>
  <c r="M112" i="5"/>
  <c r="M115" i="5" s="1"/>
  <c r="AA7" i="5"/>
  <c r="L4" i="5"/>
  <c r="L7" i="5" s="1"/>
  <c r="V79" i="5"/>
  <c r="G76" i="5"/>
  <c r="G79" i="5" s="1"/>
  <c r="W49" i="5"/>
  <c r="H46" i="5"/>
  <c r="H49" i="5" s="1"/>
  <c r="Y55" i="5"/>
  <c r="J52" i="5"/>
  <c r="J55" i="5" s="1"/>
  <c r="AA37" i="5"/>
  <c r="L34" i="5"/>
  <c r="L37" i="5" s="1"/>
  <c r="U85" i="5"/>
  <c r="F82" i="5"/>
  <c r="F85" i="5" s="1"/>
  <c r="Z121" i="5"/>
  <c r="K118" i="5"/>
  <c r="K121" i="5" s="1"/>
  <c r="V115" i="5"/>
  <c r="G112" i="5"/>
  <c r="G115" i="5" s="1"/>
  <c r="AC109" i="5"/>
  <c r="N106" i="5"/>
  <c r="N109" i="5" s="1"/>
  <c r="W19" i="5"/>
  <c r="H16" i="5"/>
  <c r="H19" i="5" s="1"/>
  <c r="T79" i="5"/>
  <c r="E76" i="5"/>
  <c r="E79" i="5" s="1"/>
  <c r="T25" i="5"/>
  <c r="E22" i="5"/>
  <c r="E25" i="5" s="1"/>
  <c r="AC67" i="5"/>
  <c r="N64" i="5"/>
  <c r="N67" i="5" s="1"/>
  <c r="X19" i="5"/>
  <c r="I16" i="5"/>
  <c r="I19" i="5" s="1"/>
  <c r="U43" i="5"/>
  <c r="F40" i="5"/>
  <c r="F43" i="5" s="1"/>
  <c r="Y109" i="5"/>
  <c r="J106" i="5"/>
  <c r="J109" i="5" s="1"/>
  <c r="V43" i="5"/>
  <c r="G40" i="5"/>
  <c r="G43" i="5" s="1"/>
  <c r="S67" i="5"/>
  <c r="D64" i="5"/>
  <c r="D67" i="5" s="1"/>
  <c r="Z73" i="5"/>
  <c r="K70" i="5"/>
  <c r="K73" i="5" s="1"/>
  <c r="T61" i="5"/>
  <c r="E58" i="5"/>
  <c r="E61" i="5" s="1"/>
  <c r="AB103" i="5"/>
  <c r="M100" i="5"/>
  <c r="M103" i="5" s="1"/>
  <c r="W109" i="5"/>
  <c r="H106" i="5"/>
  <c r="H109" i="5" s="1"/>
  <c r="AC7" i="5"/>
  <c r="N4" i="5"/>
  <c r="N7" i="5" s="1"/>
  <c r="V37" i="5"/>
  <c r="G34" i="5"/>
  <c r="G37" i="5" s="1"/>
  <c r="V19" i="5"/>
  <c r="G16" i="5"/>
  <c r="G19" i="5" s="1"/>
  <c r="X49" i="5"/>
  <c r="I46" i="5"/>
  <c r="I49" i="5" s="1"/>
  <c r="T85" i="5"/>
  <c r="E82" i="5"/>
  <c r="E85" i="5" s="1"/>
  <c r="AC121" i="5"/>
  <c r="N118" i="5"/>
  <c r="N121" i="5" s="1"/>
  <c r="Z61" i="5"/>
  <c r="K58" i="5"/>
  <c r="K61" i="5" s="1"/>
  <c r="T97" i="5"/>
  <c r="E94" i="5"/>
  <c r="E97" i="5" s="1"/>
  <c r="Y103" i="5"/>
  <c r="J100" i="5"/>
  <c r="J103" i="5" s="1"/>
  <c r="X97" i="5"/>
  <c r="I94" i="5"/>
  <c r="I97" i="5" s="1"/>
  <c r="X31" i="5"/>
  <c r="I28" i="5"/>
  <c r="I31" i="5" s="1"/>
  <c r="T37" i="5"/>
  <c r="E34" i="5"/>
  <c r="E37" i="5" s="1"/>
  <c r="T19" i="5"/>
  <c r="E16" i="5"/>
  <c r="E19" i="5" s="1"/>
  <c r="AB97" i="5"/>
  <c r="M94" i="5"/>
  <c r="M97" i="5" s="1"/>
  <c r="W7" i="5"/>
  <c r="H4" i="5"/>
  <c r="H7" i="5" s="1"/>
  <c r="Y37" i="5"/>
  <c r="J34" i="5"/>
  <c r="J37" i="5" s="1"/>
  <c r="AB43" i="5"/>
  <c r="M40" i="5"/>
  <c r="M43" i="5" s="1"/>
  <c r="U109" i="5"/>
  <c r="F106" i="5"/>
  <c r="F109" i="5" s="1"/>
  <c r="Z43" i="5"/>
  <c r="K40" i="5"/>
  <c r="K43" i="5" s="1"/>
  <c r="AA61" i="5"/>
  <c r="L58" i="5"/>
  <c r="L61" i="5" s="1"/>
  <c r="W67" i="5"/>
  <c r="H64" i="5"/>
  <c r="H67" i="5" s="1"/>
  <c r="Z85" i="5"/>
  <c r="K82" i="5"/>
  <c r="K85" i="5" s="1"/>
  <c r="U19" i="5"/>
  <c r="F16" i="5"/>
  <c r="F19" i="5" s="1"/>
  <c r="N76" i="5"/>
  <c r="N79" i="5" s="1"/>
  <c r="AC79" i="5"/>
  <c r="U103" i="5"/>
  <c r="F100" i="5"/>
  <c r="F103" i="5" s="1"/>
  <c r="AC115" i="5"/>
  <c r="N112" i="5"/>
  <c r="N115" i="5" s="1"/>
  <c r="M4" i="5"/>
  <c r="M7" i="5" s="1"/>
  <c r="AB7" i="5"/>
  <c r="I70" i="5"/>
  <c r="I73" i="5" s="1"/>
  <c r="X73" i="5"/>
  <c r="AA79" i="5"/>
  <c r="L76" i="5"/>
  <c r="L79" i="5" s="1"/>
  <c r="S97" i="5"/>
  <c r="D94" i="5"/>
  <c r="D97" i="5" s="1"/>
  <c r="T73" i="5"/>
  <c r="E70" i="5"/>
  <c r="E73" i="5" s="1"/>
  <c r="H112" i="5"/>
  <c r="H115" i="5" s="1"/>
  <c r="W115" i="5"/>
  <c r="F112" i="5"/>
  <c r="F115" i="5" s="1"/>
  <c r="U115" i="5"/>
  <c r="AC91" i="5"/>
  <c r="N88" i="5"/>
  <c r="N91" i="5" s="1"/>
  <c r="K22" i="5"/>
  <c r="K25" i="5" s="1"/>
  <c r="Z25" i="5"/>
  <c r="G4" i="5"/>
  <c r="G7" i="5" s="1"/>
  <c r="V7" i="5"/>
  <c r="T115" i="5"/>
  <c r="E112" i="5"/>
  <c r="E115" i="5" s="1"/>
  <c r="I118" i="5"/>
  <c r="I121" i="5" s="1"/>
  <c r="X121" i="5"/>
  <c r="W73" i="5"/>
  <c r="H70" i="5"/>
  <c r="H73" i="5" s="1"/>
  <c r="AC13" i="5"/>
  <c r="N10" i="5"/>
  <c r="N13" i="5" s="1"/>
  <c r="V67" i="5"/>
  <c r="G64" i="5"/>
  <c r="G67" i="5" s="1"/>
  <c r="Y13" i="5"/>
  <c r="J10" i="5"/>
  <c r="J13" i="5" s="1"/>
  <c r="W103" i="5"/>
  <c r="H100" i="5"/>
  <c r="H103" i="5" s="1"/>
  <c r="AB79" i="5"/>
  <c r="M76" i="5"/>
  <c r="M79" i="5" s="1"/>
  <c r="AA115" i="5"/>
  <c r="L112" i="5"/>
  <c r="L115" i="5" s="1"/>
  <c r="T43" i="5"/>
  <c r="E40" i="5"/>
  <c r="E43" i="5" s="1"/>
  <c r="V49" i="5"/>
  <c r="G46" i="5"/>
  <c r="G49" i="5" s="1"/>
  <c r="X25" i="5"/>
  <c r="I22" i="5"/>
  <c r="I25" i="5" s="1"/>
  <c r="U79" i="5"/>
  <c r="F76" i="5"/>
  <c r="F79" i="5" s="1"/>
  <c r="C185" i="3"/>
  <c r="C184" i="3"/>
  <c r="D154" i="3"/>
  <c r="D155" i="3"/>
  <c r="F79" i="3"/>
  <c r="F80" i="3"/>
  <c r="K199" i="3"/>
  <c r="K200" i="3"/>
  <c r="G169" i="3"/>
  <c r="G170" i="3"/>
  <c r="K64" i="3"/>
  <c r="K65" i="3"/>
  <c r="F244" i="3"/>
  <c r="F245" i="3"/>
  <c r="H274" i="3"/>
  <c r="H275" i="3"/>
  <c r="E4" i="3"/>
  <c r="E5" i="3"/>
  <c r="E290" i="3"/>
  <c r="E289" i="3"/>
  <c r="F19" i="3"/>
  <c r="F20" i="3"/>
  <c r="E155" i="3"/>
  <c r="E154" i="3"/>
  <c r="C34" i="3"/>
  <c r="C35" i="3"/>
  <c r="N4" i="3"/>
  <c r="N5" i="3"/>
  <c r="G244" i="3"/>
  <c r="G245" i="3"/>
  <c r="L140" i="3"/>
  <c r="L139" i="3"/>
  <c r="F50" i="3"/>
  <c r="F49" i="3"/>
  <c r="H110" i="3"/>
  <c r="H109" i="3"/>
  <c r="N245" i="3"/>
  <c r="N244" i="3"/>
  <c r="F229" i="3"/>
  <c r="F230" i="3"/>
  <c r="G259" i="3"/>
  <c r="G260" i="3"/>
  <c r="K289" i="3"/>
  <c r="K290" i="3"/>
  <c r="L215" i="3"/>
  <c r="L214" i="3"/>
  <c r="C95" i="3"/>
  <c r="C94" i="3"/>
  <c r="M109" i="3"/>
  <c r="M110" i="3"/>
  <c r="E35" i="3"/>
  <c r="E34" i="3"/>
  <c r="AD95" i="5"/>
  <c r="C95" i="5"/>
  <c r="O95" i="5" s="1"/>
  <c r="AD53" i="5"/>
  <c r="C53" i="5"/>
  <c r="O53" i="5" s="1"/>
  <c r="D80" i="3"/>
  <c r="D79" i="3"/>
  <c r="E110" i="3"/>
  <c r="E109" i="3"/>
  <c r="J65" i="3"/>
  <c r="J64" i="3"/>
  <c r="C65" i="5"/>
  <c r="O65" i="5" s="1"/>
  <c r="AD65" i="5"/>
  <c r="C23" i="5"/>
  <c r="O23" i="5" s="1"/>
  <c r="AD23" i="5"/>
  <c r="AD90" i="5"/>
  <c r="C90" i="5"/>
  <c r="O90" i="5" s="1"/>
  <c r="AD96" i="5"/>
  <c r="C96" i="5"/>
  <c r="O96" i="5" s="1"/>
  <c r="AD12" i="5"/>
  <c r="C12" i="5"/>
  <c r="O12" i="5" s="1"/>
  <c r="AD108" i="5"/>
  <c r="C108" i="5"/>
  <c r="O108" i="5" s="1"/>
  <c r="N200" i="3"/>
  <c r="N199" i="3"/>
  <c r="N214" i="3"/>
  <c r="N215" i="3"/>
  <c r="C64" i="3"/>
  <c r="C65" i="3"/>
  <c r="C4" i="3"/>
  <c r="N154" i="3"/>
  <c r="N155" i="3"/>
  <c r="J169" i="3"/>
  <c r="J170" i="3"/>
  <c r="I214" i="3"/>
  <c r="I215" i="3"/>
  <c r="F289" i="3"/>
  <c r="F290" i="3"/>
  <c r="D35" i="3"/>
  <c r="D34" i="3"/>
  <c r="H259" i="3"/>
  <c r="H260" i="3"/>
  <c r="AD47" i="5"/>
  <c r="C47" i="5"/>
  <c r="O47" i="5" s="1"/>
  <c r="AD113" i="5"/>
  <c r="C113" i="5"/>
  <c r="O113" i="5" s="1"/>
  <c r="AD41" i="5"/>
  <c r="C41" i="5"/>
  <c r="O41" i="5" s="1"/>
  <c r="C289" i="3"/>
  <c r="C290" i="3"/>
  <c r="K230" i="3"/>
  <c r="K229" i="3"/>
  <c r="L79" i="3"/>
  <c r="L80" i="3"/>
  <c r="G35" i="3"/>
  <c r="G34" i="3"/>
  <c r="I140" i="3"/>
  <c r="I139" i="3"/>
  <c r="F94" i="3"/>
  <c r="F95" i="3"/>
  <c r="J35" i="3"/>
  <c r="J34" i="3"/>
  <c r="D19" i="3"/>
  <c r="D20" i="3"/>
  <c r="AD71" i="5"/>
  <c r="C71" i="5"/>
  <c r="O71" i="5" s="1"/>
  <c r="AD77" i="5"/>
  <c r="C77" i="5"/>
  <c r="O77" i="5" s="1"/>
  <c r="AD107" i="5"/>
  <c r="C107" i="5"/>
  <c r="O107" i="5" s="1"/>
  <c r="G215" i="3"/>
  <c r="G214" i="3"/>
  <c r="D65" i="3"/>
  <c r="D64" i="3"/>
  <c r="F64" i="3"/>
  <c r="F65" i="3"/>
  <c r="AD24" i="5"/>
  <c r="C24" i="5"/>
  <c r="O24" i="5" s="1"/>
  <c r="C66" i="5"/>
  <c r="O66" i="5" s="1"/>
  <c r="AD66" i="5"/>
  <c r="I259" i="3"/>
  <c r="I260" i="3"/>
  <c r="AD42" i="5"/>
  <c r="C42" i="5"/>
  <c r="O42" i="5" s="1"/>
  <c r="AD54" i="5"/>
  <c r="C54" i="5"/>
  <c r="O54" i="5" s="1"/>
  <c r="AD114" i="5"/>
  <c r="C114" i="5"/>
  <c r="O114" i="5" s="1"/>
  <c r="AD6" i="5"/>
  <c r="C6" i="5"/>
  <c r="O6" i="5" s="1"/>
  <c r="AD60" i="5"/>
  <c r="C60" i="5"/>
  <c r="O60" i="5" s="1"/>
  <c r="AD72" i="5"/>
  <c r="C72" i="5"/>
  <c r="O72" i="5" s="1"/>
  <c r="R91" i="5"/>
  <c r="AD88" i="5"/>
  <c r="AD91" i="5" s="1"/>
  <c r="C88" i="5"/>
  <c r="R31" i="5"/>
  <c r="AD28" i="5"/>
  <c r="AD31" i="5" s="1"/>
  <c r="C28" i="5"/>
  <c r="AD58" i="5"/>
  <c r="AD61" i="5" s="1"/>
  <c r="R61" i="5"/>
  <c r="C58" i="5"/>
  <c r="R103" i="5"/>
  <c r="AD100" i="5"/>
  <c r="AD103" i="5" s="1"/>
  <c r="C100" i="5"/>
  <c r="R37" i="5"/>
  <c r="AD34" i="5"/>
  <c r="AD37" i="5" s="1"/>
  <c r="C34" i="5"/>
  <c r="R13" i="5"/>
  <c r="AD10" i="5"/>
  <c r="AD13" i="5" s="1"/>
  <c r="C10" i="5"/>
  <c r="R85" i="5"/>
  <c r="AD82" i="5"/>
  <c r="AD85" i="5" s="1"/>
  <c r="C82" i="5"/>
  <c r="AD22" i="5"/>
  <c r="AD25" i="5" s="1"/>
  <c r="R25" i="5"/>
  <c r="C22" i="5"/>
  <c r="R49" i="5"/>
  <c r="AD46" i="5"/>
  <c r="AD49" i="5" s="1"/>
  <c r="C46" i="5"/>
  <c r="AD112" i="5"/>
  <c r="AD115" i="5" s="1"/>
  <c r="R115" i="5"/>
  <c r="C112" i="5"/>
  <c r="Z109" i="5"/>
  <c r="K106" i="5"/>
  <c r="K109" i="5" s="1"/>
  <c r="W37" i="5"/>
  <c r="H34" i="5"/>
  <c r="H37" i="5" s="1"/>
  <c r="M70" i="5"/>
  <c r="M73" i="5" s="1"/>
  <c r="AB73" i="5"/>
  <c r="W31" i="5"/>
  <c r="H28" i="5"/>
  <c r="H31" i="5" s="1"/>
  <c r="Z91" i="5"/>
  <c r="K88" i="5"/>
  <c r="K91" i="5" s="1"/>
  <c r="Z7" i="5"/>
  <c r="K4" i="5"/>
  <c r="K7" i="5" s="1"/>
  <c r="U55" i="5"/>
  <c r="F52" i="5"/>
  <c r="F55" i="5" s="1"/>
  <c r="AA73" i="5"/>
  <c r="L70" i="5"/>
  <c r="L73" i="5" s="1"/>
  <c r="AC37" i="5"/>
  <c r="N34" i="5"/>
  <c r="N37" i="5" s="1"/>
  <c r="Y19" i="5"/>
  <c r="J16" i="5"/>
  <c r="J19" i="5" s="1"/>
  <c r="Z115" i="5"/>
  <c r="K112" i="5"/>
  <c r="K115" i="5" s="1"/>
  <c r="Y121" i="5"/>
  <c r="J118" i="5"/>
  <c r="J121" i="5" s="1"/>
  <c r="W43" i="5"/>
  <c r="H40" i="5"/>
  <c r="H43" i="5" s="1"/>
  <c r="U97" i="5"/>
  <c r="F94" i="5"/>
  <c r="F97" i="5" s="1"/>
  <c r="T103" i="5"/>
  <c r="E100" i="5"/>
  <c r="E103" i="5" s="1"/>
  <c r="AA91" i="5"/>
  <c r="L88" i="5"/>
  <c r="L91" i="5" s="1"/>
  <c r="S103" i="5"/>
  <c r="D100" i="5"/>
  <c r="D103" i="5" s="1"/>
  <c r="S109" i="5"/>
  <c r="D106" i="5"/>
  <c r="D109" i="5" s="1"/>
  <c r="AA67" i="5"/>
  <c r="L64" i="5"/>
  <c r="L67" i="5" s="1"/>
  <c r="V103" i="5"/>
  <c r="G100" i="5"/>
  <c r="G103" i="5" s="1"/>
  <c r="Y31" i="5"/>
  <c r="J28" i="5"/>
  <c r="J31" i="5" s="1"/>
  <c r="Z31" i="5"/>
  <c r="K28" i="5"/>
  <c r="K31" i="5" s="1"/>
  <c r="S49" i="5"/>
  <c r="D46" i="5"/>
  <c r="D49" i="5" s="1"/>
  <c r="AB55" i="5"/>
  <c r="M52" i="5"/>
  <c r="M55" i="5" s="1"/>
  <c r="V25" i="5"/>
  <c r="G22" i="5"/>
  <c r="G25" i="5" s="1"/>
  <c r="AA43" i="5"/>
  <c r="L40" i="5"/>
  <c r="L43" i="5" s="1"/>
  <c r="T13" i="5"/>
  <c r="E10" i="5"/>
  <c r="E13" i="5" s="1"/>
  <c r="V91" i="5"/>
  <c r="G88" i="5"/>
  <c r="G91" i="5" s="1"/>
  <c r="W13" i="5"/>
  <c r="H10" i="5"/>
  <c r="H13" i="5" s="1"/>
  <c r="S19" i="5"/>
  <c r="D16" i="5"/>
  <c r="D19" i="5" s="1"/>
  <c r="AA97" i="5"/>
  <c r="L94" i="5"/>
  <c r="L97" i="5" s="1"/>
  <c r="T49" i="5"/>
  <c r="E46" i="5"/>
  <c r="E49" i="5" s="1"/>
  <c r="S85" i="5"/>
  <c r="D82" i="5"/>
  <c r="D85" i="5" s="1"/>
  <c r="AB121" i="5"/>
  <c r="M118" i="5"/>
  <c r="M121" i="5" s="1"/>
  <c r="X91" i="5"/>
  <c r="I88" i="5"/>
  <c r="I91" i="5" s="1"/>
  <c r="Z103" i="5"/>
  <c r="K100" i="5"/>
  <c r="K103" i="5" s="1"/>
  <c r="T55" i="5"/>
  <c r="E52" i="5"/>
  <c r="E55" i="5" s="1"/>
  <c r="Y115" i="5"/>
  <c r="J112" i="5"/>
  <c r="J115" i="5" s="1"/>
  <c r="Z67" i="5"/>
  <c r="K64" i="5"/>
  <c r="K67" i="5" s="1"/>
  <c r="X85" i="5"/>
  <c r="I82" i="5"/>
  <c r="I85" i="5" s="1"/>
  <c r="S55" i="5"/>
  <c r="D52" i="5"/>
  <c r="D55" i="5" s="1"/>
  <c r="Z79" i="5"/>
  <c r="K76" i="5"/>
  <c r="K79" i="5" s="1"/>
  <c r="Y79" i="5"/>
  <c r="J76" i="5"/>
  <c r="J79" i="5" s="1"/>
  <c r="W121" i="5"/>
  <c r="H118" i="5"/>
  <c r="H121" i="5" s="1"/>
  <c r="AA19" i="5"/>
  <c r="L16" i="5"/>
  <c r="L19" i="5" s="1"/>
  <c r="W79" i="5"/>
  <c r="H76" i="5"/>
  <c r="H79" i="5" s="1"/>
  <c r="S43" i="5"/>
  <c r="D40" i="5"/>
  <c r="D43" i="5" s="1"/>
  <c r="AC43" i="5"/>
  <c r="N40" i="5"/>
  <c r="N43" i="5" s="1"/>
  <c r="AB31" i="5"/>
  <c r="M28" i="5"/>
  <c r="M31" i="5" s="1"/>
  <c r="AC55" i="5"/>
  <c r="N52" i="5"/>
  <c r="N55" i="5" s="1"/>
  <c r="X61" i="5"/>
  <c r="I58" i="5"/>
  <c r="I61" i="5" s="1"/>
  <c r="AC97" i="5"/>
  <c r="N94" i="5"/>
  <c r="N97" i="5" s="1"/>
  <c r="X103" i="5"/>
  <c r="I100" i="5"/>
  <c r="I103" i="5" s="1"/>
  <c r="S25" i="5"/>
  <c r="D22" i="5"/>
  <c r="D25" i="5" s="1"/>
  <c r="AC103" i="5"/>
  <c r="N100" i="5"/>
  <c r="N103" i="5" s="1"/>
  <c r="S115" i="5"/>
  <c r="D112" i="5"/>
  <c r="D115" i="5" s="1"/>
  <c r="W85" i="5"/>
  <c r="H82" i="5"/>
  <c r="H85" i="5" s="1"/>
  <c r="Z13" i="5"/>
  <c r="K10" i="5"/>
  <c r="K13" i="5" s="1"/>
  <c r="W25" i="5"/>
  <c r="H22" i="5"/>
  <c r="H25" i="5" s="1"/>
  <c r="U31" i="5"/>
  <c r="F28" i="5"/>
  <c r="F31" i="5" s="1"/>
  <c r="X43" i="5"/>
  <c r="I40" i="5"/>
  <c r="I43" i="5" s="1"/>
  <c r="AB13" i="5"/>
  <c r="M10" i="5"/>
  <c r="M13" i="5" s="1"/>
  <c r="S61" i="5"/>
  <c r="D58" i="5"/>
  <c r="D61" i="5" s="1"/>
  <c r="T31" i="5"/>
  <c r="E28" i="5"/>
  <c r="E31" i="5" s="1"/>
  <c r="AA103" i="5"/>
  <c r="L100" i="5"/>
  <c r="L103" i="5" s="1"/>
  <c r="U121" i="5"/>
  <c r="F118" i="5"/>
  <c r="F121" i="5" s="1"/>
  <c r="AB61" i="5"/>
  <c r="M58" i="5"/>
  <c r="M61" i="5" s="1"/>
  <c r="Y67" i="5"/>
  <c r="J64" i="5"/>
  <c r="J67" i="5" s="1"/>
  <c r="U49" i="5"/>
  <c r="F46" i="5"/>
  <c r="F49" i="5" s="1"/>
  <c r="Y49" i="5"/>
  <c r="J46" i="5"/>
  <c r="J49" i="5" s="1"/>
  <c r="Y91" i="5"/>
  <c r="J88" i="5"/>
  <c r="J91" i="5" s="1"/>
  <c r="U13" i="5"/>
  <c r="F10" i="5"/>
  <c r="F13" i="5" s="1"/>
  <c r="S121" i="5"/>
  <c r="D118" i="5"/>
  <c r="D121" i="5" s="1"/>
  <c r="W91" i="5"/>
  <c r="H88" i="5"/>
  <c r="H91" i="5" s="1"/>
  <c r="X115" i="5"/>
  <c r="I112" i="5"/>
  <c r="I115" i="5" s="1"/>
  <c r="W61" i="5"/>
  <c r="H58" i="5"/>
  <c r="H61" i="5" s="1"/>
  <c r="V121" i="5"/>
  <c r="G118" i="5"/>
  <c r="G121" i="5" s="1"/>
  <c r="AC25" i="5"/>
  <c r="N22" i="5"/>
  <c r="N25" i="5" s="1"/>
  <c r="AB67" i="5"/>
  <c r="M64" i="5"/>
  <c r="M67" i="5" s="1"/>
  <c r="X109" i="5"/>
  <c r="I106" i="5"/>
  <c r="I109" i="5" s="1"/>
  <c r="S37" i="5"/>
  <c r="D34" i="5"/>
  <c r="D37" i="5" s="1"/>
  <c r="AA31" i="5"/>
  <c r="L28" i="5"/>
  <c r="L31" i="5" s="1"/>
  <c r="AC61" i="5"/>
  <c r="N58" i="5"/>
  <c r="N61" i="5" s="1"/>
  <c r="AA85" i="5"/>
  <c r="L82" i="5"/>
  <c r="L85" i="5" s="1"/>
  <c r="S7" i="5"/>
  <c r="D4" i="5"/>
  <c r="D7" i="5" s="1"/>
  <c r="AB19" i="5"/>
  <c r="M16" i="5"/>
  <c r="M19" i="5" s="1"/>
  <c r="M82" i="5"/>
  <c r="M85" i="5" s="1"/>
  <c r="AB85" i="5"/>
  <c r="Y43" i="5"/>
  <c r="J40" i="5"/>
  <c r="J43" i="5" s="1"/>
  <c r="S31" i="5"/>
  <c r="D28" i="5"/>
  <c r="D31" i="5" s="1"/>
  <c r="D70" i="5"/>
  <c r="D73" i="5" s="1"/>
  <c r="S73" i="5"/>
  <c r="U67" i="5"/>
  <c r="F64" i="5"/>
  <c r="F67" i="5" s="1"/>
  <c r="AA49" i="5"/>
  <c r="L46" i="5"/>
  <c r="L49" i="5" s="1"/>
  <c r="Y61" i="5"/>
  <c r="J58" i="5"/>
  <c r="J61" i="5" s="1"/>
  <c r="E88" i="5"/>
  <c r="E91" i="5" s="1"/>
  <c r="T91" i="5"/>
  <c r="V31" i="5"/>
  <c r="G28" i="5"/>
  <c r="G31" i="5" s="1"/>
  <c r="F88" i="5"/>
  <c r="F91" i="5" s="1"/>
  <c r="U91" i="5"/>
  <c r="Y85" i="5"/>
  <c r="J82" i="5"/>
  <c r="J85" i="5" s="1"/>
  <c r="K52" i="5"/>
  <c r="K55" i="5" s="1"/>
  <c r="Z55" i="5"/>
  <c r="S13" i="5"/>
  <c r="D10" i="5"/>
  <c r="D13" i="5" s="1"/>
  <c r="U7" i="5"/>
  <c r="F4" i="5"/>
  <c r="F7" i="5" s="1"/>
  <c r="X67" i="5"/>
  <c r="I64" i="5"/>
  <c r="I67" i="5" s="1"/>
  <c r="AB49" i="5"/>
  <c r="M46" i="5"/>
  <c r="M49" i="5" s="1"/>
  <c r="X79" i="5"/>
  <c r="I76" i="5"/>
  <c r="I79" i="5" s="1"/>
  <c r="AB109" i="5"/>
  <c r="M106" i="5"/>
  <c r="M109" i="5" s="1"/>
  <c r="AC19" i="5"/>
  <c r="N16" i="5"/>
  <c r="N19" i="5" s="1"/>
  <c r="Y73" i="5"/>
  <c r="J70" i="5"/>
  <c r="J73" i="5" s="1"/>
  <c r="S91" i="5"/>
  <c r="D88" i="5"/>
  <c r="D91" i="5" s="1"/>
  <c r="Y7" i="5"/>
  <c r="J4" i="5"/>
  <c r="J7" i="5" s="1"/>
  <c r="AA25" i="5"/>
  <c r="L22" i="5"/>
  <c r="L25" i="5" s="1"/>
  <c r="W55" i="5"/>
  <c r="H52" i="5"/>
  <c r="H55" i="5" s="1"/>
  <c r="G410" i="8" l="1"/>
  <c r="F410" i="8"/>
  <c r="D410" i="8"/>
  <c r="E410" i="8"/>
  <c r="A412" i="8"/>
  <c r="B411" i="8"/>
  <c r="C411" i="8"/>
  <c r="H409" i="8"/>
  <c r="C49" i="5"/>
  <c r="O46" i="5"/>
  <c r="O49" i="5" s="1"/>
  <c r="E9" i="2" s="1"/>
  <c r="C85" i="5"/>
  <c r="O82" i="5"/>
  <c r="O85" i="5" s="1"/>
  <c r="E15" i="2" s="1"/>
  <c r="C37" i="5"/>
  <c r="O34" i="5"/>
  <c r="O37" i="5" s="1"/>
  <c r="E7" i="2" s="1"/>
  <c r="C61" i="5"/>
  <c r="O58" i="5"/>
  <c r="O61" i="5" s="1"/>
  <c r="E11" i="2" s="1"/>
  <c r="C91" i="5"/>
  <c r="O88" i="5"/>
  <c r="O91" i="5" s="1"/>
  <c r="E16" i="2" s="1"/>
  <c r="N1" i="4"/>
  <c r="C109" i="5"/>
  <c r="O106" i="5"/>
  <c r="O109" i="5" s="1"/>
  <c r="E19" i="2" s="1"/>
  <c r="C19" i="5"/>
  <c r="O16" i="5"/>
  <c r="O19" i="5" s="1"/>
  <c r="E4" i="2" s="1"/>
  <c r="C121" i="5"/>
  <c r="O118" i="5"/>
  <c r="O121" i="5" s="1"/>
  <c r="C79" i="5"/>
  <c r="O76" i="5"/>
  <c r="O79" i="5" s="1"/>
  <c r="E14" i="2" s="1"/>
  <c r="C97" i="5"/>
  <c r="O94" i="5"/>
  <c r="O97" i="5" s="1"/>
  <c r="E17" i="2" s="1"/>
  <c r="L1" i="4"/>
  <c r="C115" i="5"/>
  <c r="O112" i="5"/>
  <c r="O115" i="5" s="1"/>
  <c r="E20" i="2" s="1"/>
  <c r="C25" i="5"/>
  <c r="O22" i="5"/>
  <c r="O25" i="5" s="1"/>
  <c r="E5" i="2" s="1"/>
  <c r="C13" i="5"/>
  <c r="O10" i="5"/>
  <c r="O13" i="5" s="1"/>
  <c r="E3" i="2" s="1"/>
  <c r="C103" i="5"/>
  <c r="O100" i="5"/>
  <c r="O103" i="5" s="1"/>
  <c r="E18" i="2" s="1"/>
  <c r="C31" i="5"/>
  <c r="O28" i="5"/>
  <c r="O31" i="5" s="1"/>
  <c r="E6" i="2" s="1"/>
  <c r="C67" i="5"/>
  <c r="O64" i="5"/>
  <c r="O67" i="5" s="1"/>
  <c r="E12" i="2" s="1"/>
  <c r="C43" i="5"/>
  <c r="O40" i="5"/>
  <c r="O43" i="5" s="1"/>
  <c r="E8" i="2" s="1"/>
  <c r="C73" i="5"/>
  <c r="O70" i="5"/>
  <c r="O73" i="5" s="1"/>
  <c r="E13" i="2" s="1"/>
  <c r="C55" i="5"/>
  <c r="O52" i="5"/>
  <c r="O55" i="5" s="1"/>
  <c r="E10" i="2" s="1"/>
  <c r="C7" i="5"/>
  <c r="O4" i="5"/>
  <c r="G411" i="8" l="1"/>
  <c r="F411" i="8"/>
  <c r="D411" i="8"/>
  <c r="E411" i="8"/>
  <c r="A413" i="8"/>
  <c r="B412" i="8"/>
  <c r="C412" i="8"/>
  <c r="H410" i="8"/>
  <c r="E22" i="2"/>
  <c r="E23" i="2"/>
  <c r="E24" i="2"/>
  <c r="E26" i="2"/>
  <c r="E27" i="2"/>
  <c r="E25" i="2"/>
  <c r="J1" i="4"/>
  <c r="O7" i="5"/>
  <c r="E2" i="2" s="1"/>
  <c r="E21" i="2"/>
  <c r="G412" i="8" l="1"/>
  <c r="F412" i="8"/>
  <c r="D412" i="8"/>
  <c r="E412" i="8"/>
  <c r="A414" i="8"/>
  <c r="B413" i="8"/>
  <c r="C413" i="8"/>
  <c r="H411" i="8"/>
  <c r="F27" i="2"/>
  <c r="F24" i="2"/>
  <c r="F22" i="2"/>
  <c r="F25" i="2"/>
  <c r="F26" i="2"/>
  <c r="F23" i="2"/>
  <c r="F18" i="2"/>
  <c r="P103" i="5" s="1"/>
  <c r="F4" i="2"/>
  <c r="P19" i="5" s="1"/>
  <c r="F16" i="2"/>
  <c r="P91" i="5" s="1"/>
  <c r="F7" i="2"/>
  <c r="P37" i="5" s="1"/>
  <c r="F5" i="2"/>
  <c r="P25" i="5" s="1"/>
  <c r="F9" i="2"/>
  <c r="P49" i="5" s="1"/>
  <c r="F14" i="2"/>
  <c r="P79" i="5" s="1"/>
  <c r="F12" i="2"/>
  <c r="P67" i="5" s="1"/>
  <c r="F13" i="2"/>
  <c r="P73" i="5" s="1"/>
  <c r="F2" i="2"/>
  <c r="P7" i="5" s="1"/>
  <c r="F20" i="2"/>
  <c r="P115" i="5" s="1"/>
  <c r="F3" i="2"/>
  <c r="P13" i="5" s="1"/>
  <c r="F6" i="2"/>
  <c r="P31" i="5" s="1"/>
  <c r="F15" i="2"/>
  <c r="P85" i="5" s="1"/>
  <c r="F11" i="2"/>
  <c r="P61" i="5" s="1"/>
  <c r="F19" i="2"/>
  <c r="P109" i="5" s="1"/>
  <c r="F21" i="2"/>
  <c r="P121" i="5" s="1"/>
  <c r="F17" i="2"/>
  <c r="P97" i="5" s="1"/>
  <c r="F8" i="2"/>
  <c r="P43" i="5" s="1"/>
  <c r="F10" i="2"/>
  <c r="P55" i="5" s="1"/>
  <c r="G413" i="8" l="1"/>
  <c r="F413" i="8"/>
  <c r="D413" i="8"/>
  <c r="E413" i="8"/>
  <c r="A415" i="8"/>
  <c r="B414" i="8"/>
  <c r="C414" i="8"/>
  <c r="H412" i="8"/>
  <c r="G414" i="8" l="1"/>
  <c r="F414" i="8"/>
  <c r="D414" i="8"/>
  <c r="E414" i="8"/>
  <c r="A416" i="8"/>
  <c r="B415" i="8"/>
  <c r="C415" i="8"/>
  <c r="H413" i="8"/>
  <c r="G415" i="8" l="1"/>
  <c r="F415" i="8"/>
  <c r="A417" i="8"/>
  <c r="B416" i="8"/>
  <c r="C416" i="8"/>
  <c r="H414" i="8"/>
  <c r="D415" i="8"/>
  <c r="E415" i="8"/>
  <c r="D416" i="8" l="1"/>
  <c r="E416" i="8"/>
  <c r="H415" i="8"/>
  <c r="G416" i="8"/>
  <c r="F416" i="8"/>
  <c r="A418" i="8"/>
  <c r="B417" i="8"/>
  <c r="C417" i="8"/>
  <c r="D417" i="8" l="1"/>
  <c r="E417" i="8"/>
  <c r="A419" i="8"/>
  <c r="B418" i="8"/>
  <c r="C418" i="8"/>
  <c r="G417" i="8"/>
  <c r="F417" i="8"/>
  <c r="H416" i="8"/>
  <c r="D418" i="8" l="1"/>
  <c r="E418" i="8"/>
  <c r="G418" i="8"/>
  <c r="F418" i="8"/>
  <c r="A420" i="8"/>
  <c r="B419" i="8"/>
  <c r="C419" i="8"/>
  <c r="H417" i="8"/>
  <c r="G419" i="8" l="1"/>
  <c r="F419" i="8"/>
  <c r="D419" i="8"/>
  <c r="E419" i="8"/>
  <c r="A421" i="8"/>
  <c r="B420" i="8"/>
  <c r="C420" i="8"/>
  <c r="H418" i="8"/>
  <c r="G420" i="8" l="1"/>
  <c r="F420" i="8"/>
  <c r="D420" i="8"/>
  <c r="E420" i="8"/>
  <c r="A422" i="8"/>
  <c r="B421" i="8"/>
  <c r="C421" i="8"/>
  <c r="H419" i="8"/>
  <c r="G421" i="8" l="1"/>
  <c r="F421" i="8"/>
  <c r="D421" i="8"/>
  <c r="E421" i="8"/>
  <c r="A423" i="8"/>
  <c r="B422" i="8"/>
  <c r="C422" i="8"/>
  <c r="H420" i="8"/>
  <c r="G422" i="8" l="1"/>
  <c r="F422" i="8"/>
  <c r="A424" i="8"/>
  <c r="B423" i="8"/>
  <c r="C423" i="8"/>
  <c r="D422" i="8"/>
  <c r="E422" i="8"/>
  <c r="H421" i="8"/>
  <c r="G423" i="8" l="1"/>
  <c r="F423" i="8"/>
  <c r="D423" i="8"/>
  <c r="E423" i="8"/>
  <c r="A425" i="8"/>
  <c r="B424" i="8"/>
  <c r="C424" i="8"/>
  <c r="H422" i="8"/>
  <c r="A426" i="8" l="1"/>
  <c r="B425" i="8"/>
  <c r="C425" i="8"/>
  <c r="D424" i="8"/>
  <c r="E424" i="8"/>
  <c r="H423" i="8"/>
  <c r="G424" i="8"/>
  <c r="F424" i="8"/>
  <c r="H424" i="8" l="1"/>
  <c r="G425" i="8"/>
  <c r="F425" i="8"/>
  <c r="D425" i="8"/>
  <c r="E425" i="8"/>
  <c r="A427" i="8"/>
  <c r="B426" i="8"/>
  <c r="C426" i="8"/>
  <c r="A428" i="8" l="1"/>
  <c r="B427" i="8"/>
  <c r="C427" i="8"/>
  <c r="G426" i="8"/>
  <c r="F426" i="8"/>
  <c r="H425" i="8"/>
  <c r="D426" i="8"/>
  <c r="E426" i="8"/>
  <c r="H426" i="8" l="1"/>
  <c r="G427" i="8"/>
  <c r="F427" i="8"/>
  <c r="D427" i="8"/>
  <c r="E427" i="8"/>
  <c r="A429" i="8"/>
  <c r="B428" i="8"/>
  <c r="C428" i="8"/>
  <c r="H427" i="8" l="1"/>
  <c r="D428" i="8"/>
  <c r="E428" i="8"/>
  <c r="F428" i="8"/>
  <c r="G428" i="8"/>
  <c r="A430" i="8"/>
  <c r="B429" i="8"/>
  <c r="C429" i="8"/>
  <c r="G429" i="8" l="1"/>
  <c r="F429" i="8"/>
  <c r="D429" i="8"/>
  <c r="E429" i="8"/>
  <c r="A431" i="8"/>
  <c r="B430" i="8"/>
  <c r="C430" i="8"/>
  <c r="H428" i="8"/>
  <c r="D430" i="8" l="1"/>
  <c r="E430" i="8"/>
  <c r="G430" i="8"/>
  <c r="F430" i="8"/>
  <c r="A432" i="8"/>
  <c r="B431" i="8"/>
  <c r="C431" i="8"/>
  <c r="H429" i="8"/>
  <c r="G431" i="8" l="1"/>
  <c r="F431" i="8"/>
  <c r="A433" i="8"/>
  <c r="B432" i="8"/>
  <c r="C432" i="8"/>
  <c r="D431" i="8"/>
  <c r="E431" i="8"/>
  <c r="H430" i="8"/>
  <c r="D432" i="8" l="1"/>
  <c r="E432" i="8"/>
  <c r="G432" i="8"/>
  <c r="F432" i="8"/>
  <c r="A434" i="8"/>
  <c r="B433" i="8"/>
  <c r="C433" i="8"/>
  <c r="H431" i="8"/>
  <c r="D433" i="8" l="1"/>
  <c r="E433" i="8"/>
  <c r="A435" i="8"/>
  <c r="B434" i="8"/>
  <c r="C434" i="8"/>
  <c r="G433" i="8"/>
  <c r="F433" i="8"/>
  <c r="H432" i="8"/>
  <c r="D434" i="8" l="1"/>
  <c r="E434" i="8"/>
  <c r="A436" i="8"/>
  <c r="B435" i="8"/>
  <c r="C435" i="8"/>
  <c r="G434" i="8"/>
  <c r="F434" i="8"/>
  <c r="H433" i="8"/>
  <c r="D435" i="8" l="1"/>
  <c r="E435" i="8"/>
  <c r="G435" i="8"/>
  <c r="F435" i="8"/>
  <c r="A437" i="8"/>
  <c r="B436" i="8"/>
  <c r="C436" i="8"/>
  <c r="H434" i="8"/>
  <c r="G436" i="8" l="1"/>
  <c r="F436" i="8"/>
  <c r="A438" i="8"/>
  <c r="B437" i="8"/>
  <c r="C437" i="8"/>
  <c r="D436" i="8"/>
  <c r="E436" i="8"/>
  <c r="H435" i="8"/>
  <c r="G437" i="8" l="1"/>
  <c r="F437" i="8"/>
  <c r="D437" i="8"/>
  <c r="E437" i="8"/>
  <c r="A439" i="8"/>
  <c r="B438" i="8"/>
  <c r="C438" i="8"/>
  <c r="H436" i="8"/>
  <c r="D438" i="8" l="1"/>
  <c r="E438" i="8"/>
  <c r="H437" i="8"/>
  <c r="G438" i="8"/>
  <c r="F438" i="8"/>
  <c r="A440" i="8"/>
  <c r="B439" i="8"/>
  <c r="C439" i="8"/>
  <c r="G439" i="8" l="1"/>
  <c r="F439" i="8"/>
  <c r="A441" i="8"/>
  <c r="B440" i="8"/>
  <c r="C440" i="8"/>
  <c r="D439" i="8"/>
  <c r="E439" i="8"/>
  <c r="H438" i="8"/>
  <c r="H439" i="8" l="1"/>
  <c r="G440" i="8"/>
  <c r="F440" i="8"/>
  <c r="D440" i="8"/>
  <c r="E440" i="8"/>
  <c r="A442" i="8"/>
  <c r="B441" i="8"/>
  <c r="C441" i="8"/>
  <c r="G441" i="8" l="1"/>
  <c r="F441" i="8"/>
  <c r="A443" i="8"/>
  <c r="B442" i="8"/>
  <c r="C442" i="8"/>
  <c r="D441" i="8"/>
  <c r="E441" i="8"/>
  <c r="H440" i="8"/>
  <c r="H441" i="8" l="1"/>
  <c r="D442" i="8"/>
  <c r="E442" i="8"/>
  <c r="A444" i="8"/>
  <c r="B443" i="8"/>
  <c r="C443" i="8"/>
  <c r="G442" i="8"/>
  <c r="F442" i="8"/>
  <c r="D443" i="8" l="1"/>
  <c r="E443" i="8"/>
  <c r="H442" i="8"/>
  <c r="A445" i="8"/>
  <c r="B444" i="8"/>
  <c r="C444" i="8"/>
  <c r="G443" i="8"/>
  <c r="F443" i="8"/>
  <c r="G444" i="8" l="1"/>
  <c r="F444" i="8"/>
  <c r="D444" i="8"/>
  <c r="E444" i="8"/>
  <c r="A446" i="8"/>
  <c r="B445" i="8"/>
  <c r="C445" i="8"/>
  <c r="H443" i="8"/>
  <c r="G445" i="8" l="1"/>
  <c r="F445" i="8"/>
  <c r="A447" i="8"/>
  <c r="B446" i="8"/>
  <c r="C446" i="8"/>
  <c r="H444" i="8"/>
  <c r="D445" i="8"/>
  <c r="E445" i="8"/>
  <c r="D446" i="8" l="1"/>
  <c r="E446" i="8"/>
  <c r="G446" i="8"/>
  <c r="F446" i="8"/>
  <c r="A448" i="8"/>
  <c r="B447" i="8"/>
  <c r="C447" i="8"/>
  <c r="H445" i="8"/>
  <c r="G447" i="8" l="1"/>
  <c r="F447" i="8"/>
  <c r="D447" i="8"/>
  <c r="E447" i="8"/>
  <c r="A449" i="8"/>
  <c r="C448" i="8"/>
  <c r="B448" i="8"/>
  <c r="H446" i="8"/>
  <c r="G448" i="8" l="1"/>
  <c r="F448" i="8"/>
  <c r="H447" i="8"/>
  <c r="D448" i="8"/>
  <c r="E448" i="8"/>
  <c r="A450" i="8"/>
  <c r="B449" i="8"/>
  <c r="C449" i="8"/>
  <c r="G449" i="8" l="1"/>
  <c r="F449" i="8"/>
  <c r="H448" i="8"/>
  <c r="D449" i="8"/>
  <c r="E449" i="8"/>
  <c r="A451" i="8"/>
  <c r="B450" i="8"/>
  <c r="C450" i="8"/>
  <c r="G450" i="8" l="1"/>
  <c r="F450" i="8"/>
  <c r="D450" i="8"/>
  <c r="E450" i="8"/>
  <c r="M270" i="3" s="1"/>
  <c r="A452" i="8"/>
  <c r="B451" i="8"/>
  <c r="C451" i="8"/>
  <c r="H449" i="8"/>
  <c r="G451" i="8" l="1"/>
  <c r="F451" i="8"/>
  <c r="A453" i="8"/>
  <c r="B452" i="8"/>
  <c r="C452" i="8"/>
  <c r="H450" i="8"/>
  <c r="D451" i="8"/>
  <c r="E451" i="8"/>
  <c r="G452" i="8" l="1"/>
  <c r="F452" i="8"/>
  <c r="H451" i="8"/>
  <c r="D452" i="8"/>
  <c r="E452" i="8"/>
  <c r="A454" i="8"/>
  <c r="B453" i="8"/>
  <c r="C453" i="8"/>
  <c r="D453" i="8" l="1"/>
  <c r="E453" i="8"/>
  <c r="H452" i="8"/>
  <c r="G453" i="8"/>
  <c r="F453" i="8"/>
  <c r="A455" i="8"/>
  <c r="B454" i="8"/>
  <c r="C454" i="8"/>
  <c r="D454" i="8" l="1"/>
  <c r="E454" i="8"/>
  <c r="G454" i="8"/>
  <c r="F454" i="8"/>
  <c r="A456" i="8"/>
  <c r="B455" i="8"/>
  <c r="C455" i="8"/>
  <c r="H453" i="8"/>
  <c r="D455" i="8" l="1"/>
  <c r="E455" i="8"/>
  <c r="G455" i="8"/>
  <c r="F455" i="8"/>
  <c r="A457" i="8"/>
  <c r="B456" i="8"/>
  <c r="C456" i="8"/>
  <c r="H454" i="8"/>
  <c r="G456" i="8" l="1"/>
  <c r="F456" i="8"/>
  <c r="A458" i="8"/>
  <c r="B457" i="8"/>
  <c r="C457" i="8"/>
  <c r="D456" i="8"/>
  <c r="E456" i="8"/>
  <c r="H455" i="8"/>
  <c r="H456" i="8" l="1"/>
  <c r="G457" i="8"/>
  <c r="F457" i="8"/>
  <c r="D457" i="8"/>
  <c r="E457" i="8"/>
  <c r="A459" i="8"/>
  <c r="B458" i="8"/>
  <c r="C458" i="8"/>
  <c r="D458" i="8" l="1"/>
  <c r="E458" i="8"/>
  <c r="G458" i="8"/>
  <c r="F458" i="8"/>
  <c r="A460" i="8"/>
  <c r="B459" i="8"/>
  <c r="C459" i="8"/>
  <c r="H457" i="8"/>
  <c r="G459" i="8" l="1"/>
  <c r="F459" i="8"/>
  <c r="A461" i="8"/>
  <c r="B460" i="8"/>
  <c r="C460" i="8"/>
  <c r="D459" i="8"/>
  <c r="E459" i="8"/>
  <c r="H458" i="8"/>
  <c r="H459" i="8" l="1"/>
  <c r="D460" i="8"/>
  <c r="E460" i="8"/>
  <c r="A462" i="8"/>
  <c r="B461" i="8"/>
  <c r="C461" i="8"/>
  <c r="F460" i="8"/>
  <c r="G460" i="8"/>
  <c r="F461" i="8" l="1"/>
  <c r="G461" i="8"/>
  <c r="D461" i="8"/>
  <c r="E461" i="8"/>
  <c r="H460" i="8"/>
  <c r="A463" i="8"/>
  <c r="B462" i="8"/>
  <c r="C462" i="8"/>
  <c r="D462" i="8" l="1"/>
  <c r="E462" i="8"/>
  <c r="H461" i="8"/>
  <c r="F462" i="8"/>
  <c r="G462" i="8"/>
  <c r="A464" i="8"/>
  <c r="B463" i="8"/>
  <c r="C463" i="8"/>
  <c r="F463" i="8" l="1"/>
  <c r="G463" i="8"/>
  <c r="D463" i="8"/>
  <c r="E463" i="8"/>
  <c r="A465" i="8"/>
  <c r="B464" i="8"/>
  <c r="C464" i="8"/>
  <c r="H462" i="8"/>
  <c r="F464" i="8" l="1"/>
  <c r="G464" i="8"/>
  <c r="H463" i="8"/>
  <c r="D464" i="8"/>
  <c r="E464" i="8"/>
  <c r="A466" i="8"/>
  <c r="B465" i="8"/>
  <c r="C465" i="8"/>
  <c r="D465" i="8" l="1"/>
  <c r="E465" i="8"/>
  <c r="N45" i="3" s="1"/>
  <c r="A467" i="8"/>
  <c r="B466" i="8"/>
  <c r="C466" i="8"/>
  <c r="H464" i="8"/>
  <c r="F465" i="8"/>
  <c r="G465" i="8"/>
  <c r="D466" i="8" l="1"/>
  <c r="E466" i="8"/>
  <c r="F466" i="8"/>
  <c r="G466" i="8"/>
  <c r="A468" i="8"/>
  <c r="B467" i="8"/>
  <c r="C467" i="8"/>
  <c r="H465" i="8"/>
  <c r="D467" i="8" l="1"/>
  <c r="E467" i="8"/>
  <c r="A469" i="8"/>
  <c r="B468" i="8"/>
  <c r="C468" i="8"/>
  <c r="F467" i="8"/>
  <c r="G467" i="8"/>
  <c r="H466" i="8"/>
  <c r="F468" i="8" l="1"/>
  <c r="G468" i="8"/>
  <c r="D468" i="8"/>
  <c r="E468" i="8"/>
  <c r="B469" i="8"/>
  <c r="C469" i="8"/>
  <c r="H467" i="8"/>
  <c r="D469" i="8" l="1"/>
  <c r="E469" i="8"/>
  <c r="H468" i="8"/>
  <c r="F469" i="8"/>
  <c r="G469" i="8"/>
  <c r="H469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<sst xmlns="http://schemas.openxmlformats.org/spreadsheetml/2006/main" count="2316" uniqueCount="249">
  <si>
    <t>teams</t>
  </si>
  <si>
    <t>players per team</t>
  </si>
  <si>
    <t>games per round</t>
  </si>
  <si>
    <t>rounds</t>
  </si>
  <si>
    <t>start row for pairings</t>
  </si>
  <si>
    <t>EventID</t>
  </si>
  <si>
    <t>Points</t>
  </si>
  <si>
    <t>Position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</si>
  <si>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</si>
  <si>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</si>
  <si>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</si>
  <si>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</si>
  <si>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</si>
  <si>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</si>
  <si>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</si>
  <si>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</si>
  <si>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</si>
  <si>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</si>
  <si>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</si>
  <si>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</si>
  <si>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</si>
  <si>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</si>
  <si>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Total</t>
  </si>
  <si>
    <t>Round 1</t>
  </si>
  <si>
    <t>Round 2</t>
  </si>
  <si>
    <t>Round 3</t>
  </si>
  <si>
    <t>Table no. (any order)</t>
  </si>
  <si>
    <t>White</t>
  </si>
  <si>
    <t>Black</t>
  </si>
  <si>
    <t>d</t>
  </si>
  <si>
    <t>Pos</t>
  </si>
  <si>
    <t>Round</t>
  </si>
  <si>
    <t>Board</t>
  </si>
  <si>
    <t>A.01</t>
  </si>
  <si>
    <t>01</t>
  </si>
  <si>
    <t>A.02</t>
  </si>
  <si>
    <t>02</t>
  </si>
  <si>
    <t>A.03</t>
  </si>
  <si>
    <t>03</t>
  </si>
  <si>
    <t>A.04</t>
  </si>
  <si>
    <t>04</t>
  </si>
  <si>
    <t>A.05</t>
  </si>
  <si>
    <t>05</t>
  </si>
  <si>
    <t>A.06</t>
  </si>
  <si>
    <t>06</t>
  </si>
  <si>
    <t>A.07</t>
  </si>
  <si>
    <t>07</t>
  </si>
  <si>
    <t>A.08</t>
  </si>
  <si>
    <t>08</t>
  </si>
  <si>
    <t>A.09</t>
  </si>
  <si>
    <t>09</t>
  </si>
  <si>
    <t>A.10</t>
  </si>
  <si>
    <t>10</t>
  </si>
  <si>
    <t>A.11</t>
  </si>
  <si>
    <t>11</t>
  </si>
  <si>
    <t>A.12</t>
  </si>
  <si>
    <t>12</t>
  </si>
  <si>
    <t>B.01</t>
  </si>
  <si>
    <t>B.02</t>
  </si>
  <si>
    <t>B.03</t>
  </si>
  <si>
    <t>B.04</t>
  </si>
  <si>
    <t>B.05</t>
  </si>
  <si>
    <t>B.06</t>
  </si>
  <si>
    <t>B.07</t>
  </si>
  <si>
    <t>B.08</t>
  </si>
  <si>
    <t>B.09</t>
  </si>
  <si>
    <t>B.10</t>
  </si>
  <si>
    <t>B.11</t>
  </si>
  <si>
    <t>B.12</t>
  </si>
  <si>
    <t>C.01</t>
  </si>
  <si>
    <t>C.02</t>
  </si>
  <si>
    <t>C.03</t>
  </si>
  <si>
    <t>C.04</t>
  </si>
  <si>
    <t>C.05</t>
  </si>
  <si>
    <t>C.06</t>
  </si>
  <si>
    <t>C.07</t>
  </si>
  <si>
    <t>C.08</t>
  </si>
  <si>
    <t>C.09</t>
  </si>
  <si>
    <t>C.10</t>
  </si>
  <si>
    <t>C.11</t>
  </si>
  <si>
    <t>C.12</t>
  </si>
  <si>
    <t>D.01</t>
  </si>
  <si>
    <t>D.02</t>
  </si>
  <si>
    <t>D.03</t>
  </si>
  <si>
    <t>D.04</t>
  </si>
  <si>
    <t>D.05</t>
  </si>
  <si>
    <t>D.06</t>
  </si>
  <si>
    <t>D.07</t>
  </si>
  <si>
    <t>D.08</t>
  </si>
  <si>
    <t>D.09</t>
  </si>
  <si>
    <t>D.10</t>
  </si>
  <si>
    <t>D.11</t>
  </si>
  <si>
    <t>D.12</t>
  </si>
  <si>
    <t>E.01</t>
  </si>
  <si>
    <t>E.02</t>
  </si>
  <si>
    <t>E.03</t>
  </si>
  <si>
    <t>E.04</t>
  </si>
  <si>
    <t>E.05</t>
  </si>
  <si>
    <t>E.06</t>
  </si>
  <si>
    <t>E.07</t>
  </si>
  <si>
    <t>E.08</t>
  </si>
  <si>
    <t>E.09</t>
  </si>
  <si>
    <t>E.10</t>
  </si>
  <si>
    <t>E.11</t>
  </si>
  <si>
    <t>E.12</t>
  </si>
  <si>
    <t>F.01</t>
  </si>
  <si>
    <t>F.02</t>
  </si>
  <si>
    <t>F.03</t>
  </si>
  <si>
    <t>F.04</t>
  </si>
  <si>
    <t>F.05</t>
  </si>
  <si>
    <t>F.06</t>
  </si>
  <si>
    <t>F.07</t>
  </si>
  <si>
    <t>F.08</t>
  </si>
  <si>
    <t>F.09</t>
  </si>
  <si>
    <t>F.10</t>
  </si>
  <si>
    <t>F.11</t>
  </si>
  <si>
    <t>F.12</t>
  </si>
  <si>
    <t>G.01</t>
  </si>
  <si>
    <t>G.02</t>
  </si>
  <si>
    <t>G.03</t>
  </si>
  <si>
    <t>G.04</t>
  </si>
  <si>
    <t>G.05</t>
  </si>
  <si>
    <t>G.06</t>
  </si>
  <si>
    <t>G.07</t>
  </si>
  <si>
    <t>G.08</t>
  </si>
  <si>
    <t>G.09</t>
  </si>
  <si>
    <t>G.10</t>
  </si>
  <si>
    <t>G.11</t>
  </si>
  <si>
    <t>G.12</t>
  </si>
  <si>
    <t>H.01</t>
  </si>
  <si>
    <t>H.02</t>
  </si>
  <si>
    <t>H.03</t>
  </si>
  <si>
    <t>H.04</t>
  </si>
  <si>
    <t>H.05</t>
  </si>
  <si>
    <t>H.06</t>
  </si>
  <si>
    <t>H.07</t>
  </si>
  <si>
    <t>H.08</t>
  </si>
  <si>
    <t>H.09</t>
  </si>
  <si>
    <t>H.10</t>
  </si>
  <si>
    <t>H.11</t>
  </si>
  <si>
    <t>H.12</t>
  </si>
  <si>
    <t>I.01</t>
  </si>
  <si>
    <t>I.02</t>
  </si>
  <si>
    <t>I.03</t>
  </si>
  <si>
    <t>I.04</t>
  </si>
  <si>
    <t>I.05</t>
  </si>
  <si>
    <t>I.06</t>
  </si>
  <si>
    <t>I.07</t>
  </si>
  <si>
    <t>I.08</t>
  </si>
  <si>
    <t>I.09</t>
  </si>
  <si>
    <t>I.10</t>
  </si>
  <si>
    <t>I.11</t>
  </si>
  <si>
    <t>I.12</t>
  </si>
  <si>
    <t>J.01</t>
  </si>
  <si>
    <t>J.02</t>
  </si>
  <si>
    <t>J.03</t>
  </si>
  <si>
    <t>J.04</t>
  </si>
  <si>
    <t>J.05</t>
  </si>
  <si>
    <t>J.06</t>
  </si>
  <si>
    <t>J.07</t>
  </si>
  <si>
    <t>J.08</t>
  </si>
  <si>
    <t>J.09</t>
  </si>
  <si>
    <t>J.10</t>
  </si>
  <si>
    <t>J.11</t>
  </si>
  <si>
    <t>J.12</t>
  </si>
  <si>
    <t>K.01</t>
  </si>
  <si>
    <t>K.02</t>
  </si>
  <si>
    <t>K.03</t>
  </si>
  <si>
    <t>K.04</t>
  </si>
  <si>
    <t>K.05</t>
  </si>
  <si>
    <t>K.06</t>
  </si>
  <si>
    <t>K.07</t>
  </si>
  <si>
    <t>K.08</t>
  </si>
  <si>
    <t>K.09</t>
  </si>
  <si>
    <t>K.10</t>
  </si>
  <si>
    <t>K.11</t>
  </si>
  <si>
    <t>K.12</t>
  </si>
  <si>
    <t>L.01</t>
  </si>
  <si>
    <t>L.02</t>
  </si>
  <si>
    <t>L.03</t>
  </si>
  <si>
    <t>L.04</t>
  </si>
  <si>
    <t>L.05</t>
  </si>
  <si>
    <t>L.06</t>
  </si>
  <si>
    <t>L.07</t>
  </si>
  <si>
    <t>L.08</t>
  </si>
  <si>
    <t>L.09</t>
  </si>
  <si>
    <t>L.10</t>
  </si>
  <si>
    <t>L.11</t>
  </si>
  <si>
    <t>L.12</t>
  </si>
  <si>
    <t>M.01</t>
  </si>
  <si>
    <t>M.02</t>
  </si>
  <si>
    <t>M.03</t>
  </si>
  <si>
    <t>M.04</t>
  </si>
  <si>
    <t>M.05</t>
  </si>
  <si>
    <t>M.06</t>
  </si>
  <si>
    <t>M.07</t>
  </si>
  <si>
    <t>M.08</t>
  </si>
  <si>
    <t>M.09</t>
  </si>
  <si>
    <t>M.10</t>
  </si>
  <si>
    <t>M.11</t>
  </si>
  <si>
    <t>M.12</t>
  </si>
  <si>
    <t>N.01</t>
  </si>
  <si>
    <t>N.02</t>
  </si>
  <si>
    <t>N.03</t>
  </si>
  <si>
    <t>N.04</t>
  </si>
  <si>
    <t>N.05</t>
  </si>
  <si>
    <t>N.06</t>
  </si>
  <si>
    <t>N.07</t>
  </si>
  <si>
    <t>N.08</t>
  </si>
  <si>
    <t>N.09</t>
  </si>
  <si>
    <t>N.10</t>
  </si>
  <si>
    <t>N.11</t>
  </si>
  <si>
    <t>N.12</t>
  </si>
  <si>
    <t>Ref</t>
  </si>
  <si>
    <t>Table</t>
  </si>
  <si>
    <t>Result</t>
  </si>
  <si>
    <t>Note</t>
  </si>
  <si>
    <t>P</t>
  </si>
  <si>
    <t>O</t>
  </si>
  <si>
    <t>Q</t>
  </si>
  <si>
    <t>R</t>
  </si>
  <si>
    <t>S</t>
  </si>
  <si>
    <t>T</t>
  </si>
  <si>
    <t>Team Name</t>
  </si>
  <si>
    <t>White Result (1/d/0)</t>
  </si>
  <si>
    <t>Incomplete</t>
  </si>
  <si>
    <t>White score</t>
  </si>
  <si>
    <t>Black score</t>
  </si>
  <si>
    <t>Name of Player</t>
  </si>
  <si>
    <t>Team Letter</t>
  </si>
  <si>
    <t>Player ID</t>
  </si>
  <si>
    <t>White Result</t>
  </si>
  <si>
    <t>Black Result</t>
  </si>
  <si>
    <t>White Copy for TeamSheets</t>
  </si>
  <si>
    <t>Number of Teams</t>
  </si>
  <si>
    <t>Complete</t>
  </si>
  <si>
    <t>Intermediate calculations; #N/A if no result yet in.</t>
  </si>
  <si>
    <t xml:space="preserve">Round 1
         Table
</t>
  </si>
  <si>
    <t xml:space="preserve">Round 2
         Table
</t>
  </si>
  <si>
    <t xml:space="preserve">Round 3
         Table
</t>
  </si>
  <si>
    <r>
      <t xml:space="preserve">Result
</t>
    </r>
    <r>
      <rPr>
        <sz val="8"/>
        <rFont val="Arial"/>
        <family val="2"/>
      </rPr>
      <t xml:space="preserve">(1-0, ½-½, 0-1)
</t>
    </r>
    <r>
      <rPr>
        <sz val="11"/>
        <rFont val="Arial"/>
        <family val="2"/>
      </rPr>
      <t>-</t>
    </r>
  </si>
  <si>
    <t>U</t>
  </si>
  <si>
    <t>V</t>
  </si>
  <si>
    <t>W</t>
  </si>
  <si>
    <t>X</t>
  </si>
  <si>
    <t>Y</t>
  </si>
  <si>
    <t>Z</t>
  </si>
  <si>
    <t>Pairing tables for 3-8 and 10 teams are from David Welch as at 21 Mar 2008. Pairings for 9 teams constructed by Roger Thetford, June 2026.</t>
  </si>
  <si>
    <t>Welch pairings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</si>
</sst>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Round &quot;0"/>
  </numFmts>
  <fonts count="26" x14ac:knownFonts="1">
    <font>
      <sz val="10"/>
      <name val="MS Sans Serif"/>
      <family val="2"/>
    </font>
    <font>
      <sz val="10"/>
      <color indexed="8"/>
      <name val="Arial"/>
      <family val="2"/>
    </font>
    <font>
      <sz val="18"/>
      <name val="Verdana"/>
      <family val="2"/>
    </font>
    <font>
      <b/>
      <sz val="18"/>
      <name val="Verdana"/>
      <family val="2"/>
    </font>
    <font>
      <sz val="12"/>
      <name val="Verdana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sz val="6"/>
      <name val="Verdana"/>
      <family val="2"/>
    </font>
    <font>
      <sz val="8"/>
      <name val="MS Sans Serif"/>
      <family val="2"/>
    </font>
    <font>
      <sz val="10"/>
      <color indexed="47"/>
      <name val="Verdana"/>
      <family val="2"/>
    </font>
    <font>
      <sz val="10"/>
      <color indexed="42"/>
      <name val="Verdana"/>
      <family val="2"/>
    </font>
    <font>
      <sz val="10"/>
      <color indexed="8"/>
      <name val="Verdana"/>
      <family val="2"/>
    </font>
    <font>
      <b/>
      <sz val="10"/>
      <name val="MS Sans Serif"/>
      <family val="2"/>
    </font>
    <font>
      <sz val="10"/>
      <color indexed="53"/>
      <name val="Verdana"/>
      <family val="2"/>
    </font>
    <font>
      <sz val="10"/>
      <color indexed="8"/>
      <name val="Verdana"/>
      <family val="2"/>
    </font>
    <font>
      <b/>
      <sz val="10"/>
      <color indexed="47"/>
      <name val="Verdana"/>
      <family val="2"/>
    </font>
    <font>
      <b/>
      <sz val="10"/>
      <color indexed="55"/>
      <name val="Verdana"/>
      <family val="2"/>
    </font>
    <font>
      <sz val="10"/>
      <color indexed="55"/>
      <name val="Verdana"/>
      <family val="2"/>
    </font>
    <font>
      <b/>
      <sz val="10"/>
      <color indexed="8"/>
      <name val="Verdana"/>
      <family val="2"/>
    </font>
    <font>
      <sz val="10"/>
      <color indexed="10"/>
      <name val="Verdana"/>
      <family val="2"/>
    </font>
    <font>
      <sz val="10"/>
      <color indexed="50"/>
      <name val="Verdana"/>
      <family val="2"/>
    </font>
    <font>
      <b/>
      <sz val="10"/>
      <color rgb="FFFF0000"/>
      <name val="Verdana"/>
      <family val="2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4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3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Protection="1">
      <protection locked="0"/>
    </xf>
    <xf numFmtId="0" fontId="4" fillId="0" borderId="0" xfId="0" applyFont="1"/>
    <xf numFmtId="0" fontId="5" fillId="0" borderId="0" xfId="0" applyFont="1" applyAlignment="1">
      <alignment horizontal="right"/>
    </xf>
    <xf numFmtId="164" fontId="4" fillId="0" borderId="0" xfId="0" applyNumberFormat="1" applyFont="1"/>
    <xf numFmtId="0" fontId="6" fillId="0" borderId="0" xfId="0" applyFont="1"/>
    <xf numFmtId="0" fontId="7" fillId="0" borderId="0" xfId="0" applyFont="1" applyAlignment="1">
      <alignment horizontal="left"/>
    </xf>
    <xf numFmtId="164" fontId="6" fillId="0" borderId="2" xfId="0" applyNumberFormat="1" applyFont="1" applyBorder="1"/>
    <xf numFmtId="164" fontId="6" fillId="0" borderId="3" xfId="0" applyNumberFormat="1" applyFont="1" applyBorder="1"/>
    <xf numFmtId="164" fontId="6" fillId="0" borderId="4" xfId="0" applyNumberFormat="1" applyFont="1" applyBorder="1"/>
    <xf numFmtId="0" fontId="6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4" fillId="0" borderId="9" xfId="0" applyFont="1" applyBorder="1"/>
    <xf numFmtId="0" fontId="8" fillId="0" borderId="10" xfId="0" applyFont="1" applyBorder="1"/>
    <xf numFmtId="0" fontId="8" fillId="0" borderId="11" xfId="0" applyFont="1" applyBorder="1"/>
    <xf numFmtId="0" fontId="8" fillId="0" borderId="12" xfId="0" applyFont="1" applyBorder="1"/>
    <xf numFmtId="0" fontId="4" fillId="0" borderId="13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/>
    <xf numFmtId="0" fontId="8" fillId="0" borderId="17" xfId="0" applyFont="1" applyBorder="1"/>
    <xf numFmtId="0" fontId="8" fillId="0" borderId="18" xfId="0" applyFont="1" applyBorder="1"/>
    <xf numFmtId="0" fontId="8" fillId="0" borderId="19" xfId="0" applyFont="1" applyBorder="1"/>
    <xf numFmtId="0" fontId="4" fillId="0" borderId="20" xfId="0" applyFont="1" applyBorder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7" fillId="0" borderId="21" xfId="0" applyNumberFormat="1" applyFont="1" applyBorder="1" applyAlignment="1">
      <alignment horizontal="center"/>
    </xf>
    <xf numFmtId="164" fontId="7" fillId="0" borderId="22" xfId="0" applyNumberFormat="1" applyFont="1" applyBorder="1" applyAlignment="1">
      <alignment horizontal="center"/>
    </xf>
    <xf numFmtId="164" fontId="7" fillId="0" borderId="23" xfId="0" applyNumberFormat="1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165" fontId="5" fillId="0" borderId="0" xfId="0" applyNumberFormat="1" applyFont="1" applyAlignment="1">
      <alignment horizontal="right"/>
    </xf>
    <xf numFmtId="0" fontId="5" fillId="0" borderId="16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7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5" fillId="2" borderId="0" xfId="0" applyFont="1" applyFill="1" applyProtection="1">
      <protection locked="0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35" xfId="1" applyFont="1" applyBorder="1" applyAlignment="1">
      <alignment horizontal="left" wrapText="1"/>
    </xf>
    <xf numFmtId="0" fontId="12" fillId="0" borderId="1" xfId="1" applyFont="1" applyBorder="1" applyAlignment="1">
      <alignment horizontal="center" wrapText="1"/>
    </xf>
    <xf numFmtId="0" fontId="7" fillId="0" borderId="0" xfId="0" applyFont="1"/>
    <xf numFmtId="0" fontId="13" fillId="0" borderId="0" xfId="0" applyFont="1"/>
    <xf numFmtId="0" fontId="13" fillId="2" borderId="0" xfId="0" applyFont="1" applyFill="1" applyProtection="1">
      <protection locked="0"/>
    </xf>
    <xf numFmtId="0" fontId="14" fillId="0" borderId="0" xfId="0" applyFont="1"/>
    <xf numFmtId="0" fontId="5" fillId="0" borderId="36" xfId="0" applyFont="1" applyBorder="1"/>
    <xf numFmtId="0" fontId="5" fillId="0" borderId="37" xfId="0" applyFont="1" applyBorder="1"/>
    <xf numFmtId="0" fontId="15" fillId="4" borderId="0" xfId="0" applyFont="1" applyFill="1" applyAlignment="1">
      <alignment horizontal="center"/>
    </xf>
    <xf numFmtId="0" fontId="7" fillId="0" borderId="0" xfId="0" applyFont="1" applyAlignment="1" applyProtection="1">
      <alignment horizontal="center" wrapText="1"/>
      <protection locked="0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18" fillId="0" borderId="0" xfId="0" applyFont="1"/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9" fillId="0" borderId="38" xfId="1" applyFont="1" applyBorder="1" applyAlignment="1">
      <alignment horizontal="center" vertical="center" wrapText="1"/>
    </xf>
    <xf numFmtId="0" fontId="19" fillId="0" borderId="38" xfId="1" applyFont="1" applyBorder="1" applyAlignment="1">
      <alignment horizontal="center" vertical="center"/>
    </xf>
    <xf numFmtId="0" fontId="19" fillId="0" borderId="7" xfId="1" applyFont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20" fillId="0" borderId="37" xfId="0" applyFont="1" applyBorder="1"/>
    <xf numFmtId="0" fontId="5" fillId="5" borderId="0" xfId="0" applyFont="1" applyFill="1" applyAlignment="1" applyProtection="1">
      <alignment horizontal="center"/>
      <protection locked="0"/>
    </xf>
    <xf numFmtId="0" fontId="21" fillId="0" borderId="0" xfId="0" applyFont="1"/>
    <xf numFmtId="164" fontId="4" fillId="4" borderId="0" xfId="0" applyNumberFormat="1" applyFont="1" applyFill="1" applyAlignment="1">
      <alignment horizontal="center"/>
    </xf>
    <xf numFmtId="0" fontId="4" fillId="4" borderId="0" xfId="0" applyFont="1" applyFill="1" applyAlignment="1">
      <alignment horizontal="center"/>
    </xf>
    <xf numFmtId="164" fontId="5" fillId="4" borderId="0" xfId="0" applyNumberFormat="1" applyFont="1" applyFill="1" applyAlignment="1">
      <alignment horizontal="left"/>
    </xf>
    <xf numFmtId="164" fontId="7" fillId="4" borderId="21" xfId="0" applyNumberFormat="1" applyFont="1" applyFill="1" applyBorder="1" applyAlignment="1">
      <alignment horizontal="center"/>
    </xf>
    <xf numFmtId="164" fontId="7" fillId="4" borderId="22" xfId="0" applyNumberFormat="1" applyFont="1" applyFill="1" applyBorder="1" applyAlignment="1">
      <alignment horizontal="center"/>
    </xf>
    <xf numFmtId="0" fontId="7" fillId="4" borderId="24" xfId="0" applyFont="1" applyFill="1" applyBorder="1" applyAlignment="1">
      <alignment horizontal="center"/>
    </xf>
    <xf numFmtId="0" fontId="5" fillId="4" borderId="25" xfId="0" applyFont="1" applyFill="1" applyBorder="1" applyAlignment="1">
      <alignment horizontal="center"/>
    </xf>
    <xf numFmtId="0" fontId="5" fillId="4" borderId="26" xfId="0" applyFont="1" applyFill="1" applyBorder="1" applyAlignment="1">
      <alignment horizontal="center"/>
    </xf>
    <xf numFmtId="0" fontId="7" fillId="4" borderId="2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28" xfId="0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5" fillId="4" borderId="29" xfId="0" applyFont="1" applyFill="1" applyBorder="1" applyAlignment="1">
      <alignment horizontal="center"/>
    </xf>
    <xf numFmtId="0" fontId="5" fillId="4" borderId="30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center"/>
    </xf>
    <xf numFmtId="0" fontId="7" fillId="4" borderId="32" xfId="0" applyFont="1" applyFill="1" applyBorder="1" applyAlignment="1">
      <alignment horizontal="center"/>
    </xf>
    <xf numFmtId="0" fontId="7" fillId="4" borderId="34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22" fillId="0" borderId="0" xfId="0" applyFont="1"/>
    <xf numFmtId="0" fontId="23" fillId="0" borderId="42" xfId="0" applyFont="1" applyBorder="1" applyAlignment="1">
      <alignment horizontal="right" vertical="center" wrapText="1"/>
    </xf>
    <xf numFmtId="0" fontId="23" fillId="0" borderId="39" xfId="0" applyFont="1" applyBorder="1" applyAlignment="1">
      <alignment horizontal="left" vertical="center" wrapText="1"/>
    </xf>
    <xf numFmtId="0" fontId="23" fillId="0" borderId="39" xfId="0" applyFont="1" applyBorder="1" applyAlignment="1">
      <alignment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40" xfId="0" applyFont="1" applyBorder="1" applyAlignment="1">
      <alignment vertical="center"/>
    </xf>
    <xf numFmtId="0" fontId="23" fillId="0" borderId="39" xfId="0" applyFont="1" applyBorder="1" applyAlignment="1">
      <alignment horizontal="right" vertical="center" wrapText="1"/>
    </xf>
    <xf numFmtId="0" fontId="23" fillId="0" borderId="39" xfId="0" applyFont="1" applyBorder="1" applyAlignment="1">
      <alignment vertical="center"/>
    </xf>
    <xf numFmtId="0" fontId="23" fillId="0" borderId="43" xfId="0" applyFont="1" applyBorder="1" applyAlignment="1">
      <alignment horizontal="right" vertical="center" wrapText="1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 wrapText="1"/>
    </xf>
    <xf numFmtId="0" fontId="23" fillId="0" borderId="41" xfId="0" applyFont="1" applyBorder="1" applyAlignment="1">
      <alignment vertical="center"/>
    </xf>
    <xf numFmtId="0" fontId="23" fillId="0" borderId="0" xfId="0" applyFont="1" applyAlignment="1">
      <alignment horizontal="right" vertical="center" wrapText="1"/>
    </xf>
    <xf numFmtId="0" fontId="23" fillId="0" borderId="43" xfId="0" applyFont="1" applyBorder="1" applyAlignment="1">
      <alignment vertical="center"/>
    </xf>
    <xf numFmtId="0" fontId="5" fillId="0" borderId="3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5" xfId="0" applyFont="1" applyBorder="1"/>
    <xf numFmtId="0" fontId="12" fillId="0" borderId="0" xfId="1" applyFont="1" applyAlignment="1">
      <alignment horizontal="left" wrapText="1"/>
    </xf>
    <xf numFmtId="0" fontId="5" fillId="0" borderId="1" xfId="0" applyFont="1" applyBorder="1"/>
  </cellXfs>
  <cellStyles count="2">
    <cellStyle name="Normal" xfId="0" builtinId="0"/>
    <cellStyle name="Normal_Sheet1" xfId="1" xr:uid="{00000000-0005-0000-0000-000002000000}"/>
  </cellStyles>
  <dxfs count="41">
    <dxf>
      <font>
        <b val="0"/>
        <condense val="0"/>
        <extend val="0"/>
        <color indexed="8"/>
      </font>
    </dxf>
    <dxf>
      <font>
        <color indexed="50"/>
        <name val="Cambria"/>
        <scheme val="none"/>
      </font>
      <fill>
        <patternFill patternType="none">
          <bgColor indexed="65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99060</xdr:rowOff>
    </xdr:from>
    <xdr:to>
      <xdr:col>11</xdr:col>
      <xdr:colOff>0</xdr:colOff>
      <xdr:row>33</xdr:row>
      <xdr:rowOff>91440</xdr:rowOff>
    </xdr:to>
    <xdr:sp macro="" textlink="" fLocksText="0">
      <xdr:nvSpPr>
        <xdr:cNvPr id="1025" name="Text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2278380" y="99060"/>
          <a:ext cx="4876800" cy="52730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0160" tIns="20160" rIns="20160" bIns="20160" anchor="t" upright="1"/>
        <a:lstStyle/>
        <a:p>
          <a:pPr algn="l" rtl="0">
            <a:defRPr sz="1000"/>
          </a:pPr>
          <a:r>
            <a:rPr lang="en-GB" sz="1200" b="1" i="0" u="none" strike="noStrike" baseline="0">
              <a:solidFill>
                <a:srgbClr val="000000"/>
              </a:solidFill>
              <a:latin typeface="MS Sans Serif"/>
            </a:rPr>
            <a:t>Instructions</a:t>
          </a:r>
        </a:p>
        <a:p>
          <a:pPr algn="l" rtl="0">
            <a:defRPr sz="1000"/>
          </a:pPr>
          <a:endParaRPr lang="en-GB" sz="1000" b="1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The yellow cells (found on sheets with yellow tabs) are for your input.*</a:t>
          </a:r>
        </a:p>
        <a:p>
          <a:pPr algn="l" rtl="0">
            <a:defRPr sz="1000"/>
          </a:pPr>
          <a:endParaRPr lang="en-GB" sz="1000" b="1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1  Fill in the number of teams on the left. This is crucial!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2  Print and cut up the </a:t>
          </a: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Resu</a:t>
          </a:r>
          <a:r>
            <a:rPr lang="en-GB" sz="1000" b="1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ltSlips </a:t>
          </a:r>
          <a:r>
            <a:rPr lang="en-GB" sz="1000" b="0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sheet. </a:t>
          </a:r>
          <a:r>
            <a:rPr lang="en-GB" sz="1000" b="0" i="0" baseline="0">
              <a:effectLst/>
              <a:latin typeface="Arial" pitchFamily="34" charset="0"/>
              <a:ea typeface="+mn-ea"/>
              <a:cs typeface="Arial" pitchFamily="34" charset="0"/>
            </a:rPr>
            <a:t>To avoid getting lots of surplus sheets you may have to adjust the print area.  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Put out the round 1 slips.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3  As letters are allocated, type the names of the teams on the </a:t>
          </a: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Teams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 sheet.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4. Print the </a:t>
          </a: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TeamSheets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 sheet</a:t>
          </a:r>
          <a:r>
            <a:rPr lang="en-GB" sz="1000" b="0" i="0" u="none" strike="noStrike" baseline="0">
              <a:solidFill>
                <a:srgbClr val="000000"/>
              </a:solidFill>
              <a:latin typeface="Arial" pitchFamily="34" charset="0"/>
              <a:cs typeface="Arial" pitchFamily="34" charset="0"/>
            </a:rPr>
            <a:t>.  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Cut it up and hand each team its slip, so that they can see who is playing whom.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5  When you get the declaration forms back, type in the names on the </a:t>
          </a: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PlayerDeclarations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 sheet.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Each Round</a:t>
          </a: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a. If any reserves have been swapped into the main team, type their names in the appropriate place on the </a:t>
          </a: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PlayerDeclarations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 sheet (only the bottom four boards may be substituted).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b. As results come in, input them on the </a:t>
          </a: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ResultsInput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 sheet.  They don't have to be in table order.  Check that the player codes match.  If you're missing a result or have a duplicate, sorting the yellow cells will help you to identify the problem.  The collated list on the Pairings sheet may also help.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c. At the end of the round, sort the </a:t>
          </a: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Teams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 sheet into position order and print for display. Print one copy of the </a:t>
          </a:r>
          <a:r>
            <a:rPr lang="en-GB" sz="1000" b="1" i="0" u="none" strike="noStrike" baseline="0">
              <a:solidFill>
                <a:srgbClr val="000000"/>
              </a:solidFill>
              <a:latin typeface="MS Sans Serif"/>
            </a:rPr>
            <a:t>TeamResults</a:t>
          </a: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 sheet for each team.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MS Sans Serif"/>
            </a:rPr>
            <a:t>* Older versions of Excel do not make the tabs yellow.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MS Sans Serif"/>
          </a:endParaRPr>
        </a:p>
        <a:p>
          <a:pPr algn="l" rtl="0">
            <a:defRPr sz="1000"/>
          </a:pPr>
          <a:r>
            <a:rPr lang="en-GB" sz="850" b="0" i="1" u="none" strike="noStrike" baseline="0">
              <a:solidFill>
                <a:srgbClr val="000000"/>
              </a:solidFill>
              <a:latin typeface="MS Sans Serif"/>
            </a:rPr>
            <a:t>Basic design of this spreadsheet is by Roger Thetford, Oxfordshire.</a:t>
          </a:r>
        </a:p>
        <a:p>
          <a:pPr algn="l" rtl="0">
            <a:defRPr sz="1000"/>
          </a:pPr>
          <a:r>
            <a:rPr lang="en-GB" sz="850" b="0" i="1" u="none" strike="noStrike" baseline="0">
              <a:solidFill>
                <a:srgbClr val="000000"/>
              </a:solidFill>
              <a:latin typeface="MS Sans Serif"/>
            </a:rPr>
            <a:t>It is designed to provide feedback to the teams during the event and to facilitate</a:t>
          </a:r>
        </a:p>
        <a:p>
          <a:pPr algn="l" rtl="0">
            <a:defRPr sz="1000"/>
          </a:pPr>
          <a:r>
            <a:rPr lang="en-GB" sz="850" b="0" i="1" u="none" strike="noStrike" baseline="0">
              <a:solidFill>
                <a:srgbClr val="000000"/>
              </a:solidFill>
              <a:latin typeface="MS Sans Serif"/>
            </a:rPr>
            <a:t>post-event uploading of results to the site http://www.oxfordfusion.com/epsca/</a:t>
          </a:r>
          <a:endParaRPr lang="en-GB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B5"/>
  <sheetViews>
    <sheetView tabSelected="1" workbookViewId="0"/>
  </sheetViews>
  <sheetFormatPr defaultRowHeight="13" x14ac:dyDescent="0.3"/>
  <cols>
    <col min="2" max="2" width="21" customWidth="1"/>
    <col min="3" max="3" width="3.26953125" customWidth="1"/>
  </cols>
  <sheetData>
    <row r="1" spans="1:2" x14ac:dyDescent="0.3">
      <c r="A1" s="70">
        <v>9</v>
      </c>
      <c r="B1" s="69" t="s">
        <v>0</v>
      </c>
    </row>
    <row r="2" spans="1:2" x14ac:dyDescent="0.3">
      <c r="A2" s="69">
        <v>12</v>
      </c>
      <c r="B2" s="69" t="s">
        <v>1</v>
      </c>
    </row>
    <row r="3" spans="1:2" x14ac:dyDescent="0.3">
      <c r="A3" s="69">
        <f>A1*A2/2</f>
        <v>54</v>
      </c>
      <c r="B3" s="69" t="s">
        <v>2</v>
      </c>
    </row>
    <row r="4" spans="1:2" x14ac:dyDescent="0.3">
      <c r="A4" s="69">
        <v>1</v>
      </c>
      <c r="B4" s="69" t="s">
        <v>3</v>
      </c>
    </row>
    <row r="5" spans="1:2" x14ac:dyDescent="0.3">
      <c r="A5" s="69">
        <f>MATCH(A1,AllPairings!A:A,0)</f>
        <v>200</v>
      </c>
      <c r="B5" s="69" t="s">
        <v>4</v>
      </c>
    </row>
  </sheetData>
  <phoneticPr fontId="9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3"/>
  </sheetPr>
  <dimension ref="A1:F27"/>
  <sheetViews>
    <sheetView topLeftCell="C1" zoomScaleNormal="100" workbookViewId="0">
      <pane ySplit="1" topLeftCell="A2" activePane="bottomLeft" state="frozen"/>
      <selection activeCell="B1" sqref="B1"/>
      <selection pane="bottomLeft" activeCell="D2" sqref="D2"/>
    </sheetView>
  </sheetViews>
  <sheetFormatPr defaultColWidth="17.26953125" defaultRowHeight="23" x14ac:dyDescent="0.45"/>
  <cols>
    <col min="1" max="2" width="17.26953125" style="1" hidden="1" customWidth="1"/>
    <col min="3" max="3" width="17.26953125" style="2"/>
    <col min="4" max="4" width="27.1796875" style="1" bestFit="1" customWidth="1"/>
    <col min="5" max="5" width="17.26953125" style="2"/>
    <col min="6" max="16384" width="17.26953125" style="1"/>
  </cols>
  <sheetData>
    <row r="1" spans="1:6" x14ac:dyDescent="0.45">
      <c r="A1" s="1" t="s">
        <v>5</v>
      </c>
      <c r="C1" s="3"/>
      <c r="D1" s="4" t="s">
        <v>223</v>
      </c>
      <c r="E1" s="3" t="s">
        <v>6</v>
      </c>
      <c r="F1" s="3" t="s">
        <v>7</v>
      </c>
    </row>
    <row r="2" spans="1:6" x14ac:dyDescent="0.45">
      <c r="A2" s="1">
        <v>2</v>
      </c>
      <c r="B2" s="1">
        <v>1</v>
      </c>
      <c r="C2" s="2" t="s">
        <v>8</v>
      </c>
      <c r="D2" s="5"/>
      <c r="E2" s="2">
        <f ca="1">IF(B2&gt;teams,"",OFFSET(TeamResults!$O$3,1+MATCH(C2,TeamResults!A:A,1),0))</f>
        <v>0</v>
      </c>
      <c r="F2" s="2">
        <f t="shared" ref="F2:F21" ca="1" si="0">IF(B2&gt;teams,"",RANK(E2,OFFSET($E$1,1,0,teams,1)))</f>
        <v>1</v>
      </c>
    </row>
    <row r="3" spans="1:6" x14ac:dyDescent="0.45">
      <c r="A3" s="1">
        <v>2</v>
      </c>
      <c r="B3" s="1">
        <v>2</v>
      </c>
      <c r="C3" s="2" t="s">
        <v>9</v>
      </c>
      <c r="D3" s="5"/>
      <c r="E3" s="2">
        <f ca="1">IF(B3&gt;teams,"",OFFSET(TeamResults!$O$3,1+MATCH(C3,TeamResults!A:A,1),0))</f>
        <v>0</v>
      </c>
      <c r="F3" s="2">
        <f t="shared" ca="1" si="0"/>
        <v>1</v>
      </c>
    </row>
    <row r="4" spans="1:6" x14ac:dyDescent="0.45">
      <c r="A4" s="1">
        <v>2</v>
      </c>
      <c r="B4" s="1">
        <v>3</v>
      </c>
      <c r="C4" s="2" t="s">
        <v>10</v>
      </c>
      <c r="D4" s="5"/>
      <c r="E4" s="2">
        <f ca="1">IF(B4&gt;teams,"",OFFSET(TeamResults!$O$3,1+MATCH(C4,TeamResults!A:A,1),0))</f>
        <v>0</v>
      </c>
      <c r="F4" s="2">
        <f t="shared" ca="1" si="0"/>
        <v>1</v>
      </c>
    </row>
    <row r="5" spans="1:6" x14ac:dyDescent="0.45">
      <c r="A5" s="1">
        <v>2</v>
      </c>
      <c r="B5" s="1">
        <v>4</v>
      </c>
      <c r="C5" s="2" t="s">
        <v>11</v>
      </c>
      <c r="D5" s="5"/>
      <c r="E5" s="2">
        <f ca="1">IF(B5&gt;teams,"",OFFSET(TeamResults!$O$3,1+MATCH(C5,TeamResults!A:A,1),0))</f>
        <v>0</v>
      </c>
      <c r="F5" s="2">
        <f t="shared" ca="1" si="0"/>
        <v>1</v>
      </c>
    </row>
    <row r="6" spans="1:6" x14ac:dyDescent="0.45">
      <c r="A6" s="1">
        <v>2</v>
      </c>
      <c r="B6" s="1">
        <v>5</v>
      </c>
      <c r="C6" s="2" t="s">
        <v>12</v>
      </c>
      <c r="D6" s="5"/>
      <c r="E6" s="2">
        <f ca="1">IF(B6&gt;teams,"",OFFSET(TeamResults!$O$3,1+MATCH(C6,TeamResults!A:A,1),0))</f>
        <v>0</v>
      </c>
      <c r="F6" s="2">
        <f t="shared" ca="1" si="0"/>
        <v>1</v>
      </c>
    </row>
    <row r="7" spans="1:6" x14ac:dyDescent="0.45">
      <c r="A7" s="1">
        <v>2</v>
      </c>
      <c r="B7" s="1">
        <v>6</v>
      </c>
      <c r="C7" s="2" t="s">
        <v>13</v>
      </c>
      <c r="D7" s="5"/>
      <c r="E7" s="2">
        <f ca="1">IF(B7&gt;teams,"",OFFSET(TeamResults!$O$3,1+MATCH(C7,TeamResults!A:A,1),0))</f>
        <v>0</v>
      </c>
      <c r="F7" s="2">
        <f t="shared" ca="1" si="0"/>
        <v>1</v>
      </c>
    </row>
    <row r="8" spans="1:6" x14ac:dyDescent="0.45">
      <c r="A8" s="1">
        <v>2</v>
      </c>
      <c r="B8" s="1">
        <v>7</v>
      </c>
      <c r="C8" s="2" t="s">
        <v>14</v>
      </c>
      <c r="D8" s="5"/>
      <c r="E8" s="2">
        <f ca="1">IF(B8&gt;teams,"",OFFSET(TeamResults!$O$3,1+MATCH(C8,TeamResults!A:A,1),0))</f>
        <v>0</v>
      </c>
      <c r="F8" s="2">
        <f t="shared" ca="1" si="0"/>
        <v>1</v>
      </c>
    </row>
    <row r="9" spans="1:6" x14ac:dyDescent="0.45">
      <c r="A9" s="1">
        <v>2</v>
      </c>
      <c r="B9" s="1">
        <v>8</v>
      </c>
      <c r="C9" s="2" t="s">
        <v>15</v>
      </c>
      <c r="D9" s="5"/>
      <c r="E9" s="2">
        <f ca="1">IF(B9&gt;teams,"",OFFSET(TeamResults!$O$3,1+MATCH(C9,TeamResults!A:A,1),0))</f>
        <v>0</v>
      </c>
      <c r="F9" s="2">
        <f t="shared" ca="1" si="0"/>
        <v>1</v>
      </c>
    </row>
    <row r="10" spans="1:6" x14ac:dyDescent="0.45">
      <c r="A10" s="1">
        <v>2</v>
      </c>
      <c r="B10" s="1">
        <v>9</v>
      </c>
      <c r="C10" s="2" t="s">
        <v>16</v>
      </c>
      <c r="D10" s="5"/>
      <c r="E10" s="2">
        <f ca="1">IF(B10&gt;teams,"",OFFSET(TeamResults!$O$3,1+MATCH(C10,TeamResults!A:A,1),0))</f>
        <v>0</v>
      </c>
      <c r="F10" s="2">
        <f t="shared" ca="1" si="0"/>
        <v>1</v>
      </c>
    </row>
    <row r="11" spans="1:6" x14ac:dyDescent="0.45">
      <c r="A11" s="1">
        <v>2</v>
      </c>
      <c r="B11" s="1">
        <v>10</v>
      </c>
      <c r="C11" s="2" t="s">
        <v>17</v>
      </c>
      <c r="D11" s="5"/>
      <c r="E11" s="2" t="str">
        <f ca="1">IF(B11&gt;teams,"",OFFSET(TeamResults!$O$3,1+MATCH(C11,TeamResults!A:A,1),0))</f>
        <v/>
      </c>
      <c r="F11" s="2" t="str">
        <f t="shared" ca="1" si="0"/>
        <v/>
      </c>
    </row>
    <row r="12" spans="1:6" x14ac:dyDescent="0.45">
      <c r="A12" s="1">
        <v>2</v>
      </c>
      <c r="B12" s="1">
        <v>11</v>
      </c>
      <c r="C12" s="2" t="s">
        <v>18</v>
      </c>
      <c r="D12" s="5"/>
      <c r="E12" s="2" t="str">
        <f ca="1">IF(B12&gt;teams,"",OFFSET(TeamResults!$O$3,1+MATCH(C12,TeamResults!A:A,1),0))</f>
        <v/>
      </c>
      <c r="F12" s="2" t="str">
        <f t="shared" ca="1" si="0"/>
        <v/>
      </c>
    </row>
    <row r="13" spans="1:6" x14ac:dyDescent="0.45">
      <c r="A13" s="1">
        <v>2</v>
      </c>
      <c r="B13" s="1">
        <v>12</v>
      </c>
      <c r="C13" s="2" t="s">
        <v>19</v>
      </c>
      <c r="D13" s="5"/>
      <c r="E13" s="2" t="str">
        <f ca="1">IF(B13&gt;teams,"",OFFSET(TeamResults!$O$3,1+MATCH(C13,TeamResults!A:A,1),0))</f>
        <v/>
      </c>
      <c r="F13" s="2" t="str">
        <f t="shared" ca="1" si="0"/>
        <v/>
      </c>
    </row>
    <row r="14" spans="1:6" x14ac:dyDescent="0.45">
      <c r="A14" s="1">
        <v>2</v>
      </c>
      <c r="B14" s="1">
        <v>13</v>
      </c>
      <c r="C14" s="2" t="s">
        <v>20</v>
      </c>
      <c r="D14" s="5"/>
      <c r="E14" s="2" t="str">
        <f ca="1">IF(B14&gt;teams,"",OFFSET(TeamResults!$O$3,1+MATCH(C14,TeamResults!A:A,1),0))</f>
        <v/>
      </c>
      <c r="F14" s="2" t="str">
        <f t="shared" ca="1" si="0"/>
        <v/>
      </c>
    </row>
    <row r="15" spans="1:6" x14ac:dyDescent="0.45">
      <c r="A15" s="1">
        <v>2</v>
      </c>
      <c r="B15" s="1">
        <v>14</v>
      </c>
      <c r="C15" s="2" t="s">
        <v>21</v>
      </c>
      <c r="D15" s="5"/>
      <c r="E15" s="2" t="str">
        <f ca="1">IF(B15&gt;teams,"",OFFSET(TeamResults!$O$3,1+MATCH(C15,TeamResults!A:A,1),0))</f>
        <v/>
      </c>
      <c r="F15" s="2" t="str">
        <f t="shared" ca="1" si="0"/>
        <v/>
      </c>
    </row>
    <row r="16" spans="1:6" x14ac:dyDescent="0.45">
      <c r="B16" s="1">
        <v>15</v>
      </c>
      <c r="C16" s="2" t="s">
        <v>218</v>
      </c>
      <c r="D16" s="5"/>
      <c r="E16" s="2" t="str">
        <f ca="1">IF(B16&gt;teams,"",OFFSET(TeamResults!$O$3,1+MATCH(C16,TeamResults!A:A,1),0))</f>
        <v/>
      </c>
      <c r="F16" s="2" t="str">
        <f t="shared" ca="1" si="0"/>
        <v/>
      </c>
    </row>
    <row r="17" spans="2:6" x14ac:dyDescent="0.45">
      <c r="B17" s="1">
        <v>16</v>
      </c>
      <c r="C17" s="2" t="s">
        <v>217</v>
      </c>
      <c r="D17" s="5"/>
      <c r="E17" s="2" t="str">
        <f ca="1">IF(B17&gt;teams,"",OFFSET(TeamResults!$O$3,1+MATCH(C17,TeamResults!A:A,1),0))</f>
        <v/>
      </c>
      <c r="F17" s="2" t="str">
        <f t="shared" ca="1" si="0"/>
        <v/>
      </c>
    </row>
    <row r="18" spans="2:6" x14ac:dyDescent="0.45">
      <c r="B18" s="1">
        <v>17</v>
      </c>
      <c r="C18" s="2" t="s">
        <v>219</v>
      </c>
      <c r="D18" s="5"/>
      <c r="E18" s="2" t="str">
        <f ca="1">IF(B18&gt;teams,"",OFFSET(TeamResults!$O$3,1+MATCH(C18,TeamResults!A:A,1),0))</f>
        <v/>
      </c>
      <c r="F18" s="2" t="str">
        <f t="shared" ca="1" si="0"/>
        <v/>
      </c>
    </row>
    <row r="19" spans="2:6" x14ac:dyDescent="0.45">
      <c r="B19" s="1">
        <v>18</v>
      </c>
      <c r="C19" s="2" t="s">
        <v>220</v>
      </c>
      <c r="D19" s="5"/>
      <c r="E19" s="2" t="str">
        <f ca="1">IF(B19&gt;teams,"",OFFSET(TeamResults!$O$3,1+MATCH(C19,TeamResults!A:A,1),0))</f>
        <v/>
      </c>
      <c r="F19" s="2" t="str">
        <f t="shared" ca="1" si="0"/>
        <v/>
      </c>
    </row>
    <row r="20" spans="2:6" x14ac:dyDescent="0.45">
      <c r="B20" s="1">
        <v>19</v>
      </c>
      <c r="C20" s="2" t="s">
        <v>221</v>
      </c>
      <c r="D20" s="5"/>
      <c r="E20" s="2" t="str">
        <f ca="1">IF(B20&gt;teams,"",OFFSET(TeamResults!$O$3,1+MATCH(C20,TeamResults!A:A,1),0))</f>
        <v/>
      </c>
      <c r="F20" s="2" t="str">
        <f t="shared" ca="1" si="0"/>
        <v/>
      </c>
    </row>
    <row r="21" spans="2:6" x14ac:dyDescent="0.45">
      <c r="B21" s="1">
        <v>20</v>
      </c>
      <c r="C21" s="2" t="s">
        <v>222</v>
      </c>
      <c r="D21" s="5"/>
      <c r="E21" s="2" t="str">
        <f ca="1">IF(B21&gt;teams,"",OFFSET(TeamResults!$O$3,1+MATCH(C21,TeamResults!A:A,1),0))</f>
        <v/>
      </c>
      <c r="F21" s="2" t="str">
        <f t="shared" ca="1" si="0"/>
        <v/>
      </c>
    </row>
    <row r="22" spans="2:6" x14ac:dyDescent="0.45">
      <c r="B22" s="1">
        <v>21</v>
      </c>
      <c r="C22" s="2" t="s">
        <v>241</v>
      </c>
      <c r="D22" s="5"/>
      <c r="E22" s="2" t="str">
        <f ca="1">IF(B22&gt;teams,"",OFFSET(TeamResults!$O$3,1+MATCH(C22,TeamResults!A:A,1),0))</f>
        <v/>
      </c>
      <c r="F22" s="2" t="str">
        <f t="shared" ref="F22:F27" ca="1" si="1">IF(B22&gt;teams,"",RANK(E22,OFFSET($E$1,1,0,teams,1)))</f>
        <v/>
      </c>
    </row>
    <row r="23" spans="2:6" x14ac:dyDescent="0.45">
      <c r="B23" s="1">
        <v>22</v>
      </c>
      <c r="C23" s="2" t="s">
        <v>242</v>
      </c>
      <c r="D23" s="5"/>
      <c r="E23" s="2" t="str">
        <f ca="1">IF(B23&gt;teams,"",OFFSET(TeamResults!$O$3,1+MATCH(C23,TeamResults!A:A,1),0))</f>
        <v/>
      </c>
      <c r="F23" s="2" t="str">
        <f t="shared" ca="1" si="1"/>
        <v/>
      </c>
    </row>
    <row r="24" spans="2:6" x14ac:dyDescent="0.45">
      <c r="B24" s="1">
        <v>23</v>
      </c>
      <c r="C24" s="2" t="s">
        <v>243</v>
      </c>
      <c r="D24" s="5"/>
      <c r="E24" s="2" t="str">
        <f ca="1">IF(B24&gt;teams,"",OFFSET(TeamResults!$O$3,1+MATCH(C24,TeamResults!A:A,1),0))</f>
        <v/>
      </c>
      <c r="F24" s="2" t="str">
        <f t="shared" ca="1" si="1"/>
        <v/>
      </c>
    </row>
    <row r="25" spans="2:6" x14ac:dyDescent="0.45">
      <c r="B25" s="1">
        <v>24</v>
      </c>
      <c r="C25" s="2" t="s">
        <v>244</v>
      </c>
      <c r="D25" s="5"/>
      <c r="E25" s="2" t="str">
        <f ca="1">IF(B25&gt;teams,"",OFFSET(TeamResults!$O$3,1+MATCH(C25,TeamResults!A:A,1),0))</f>
        <v/>
      </c>
      <c r="F25" s="2" t="str">
        <f t="shared" ca="1" si="1"/>
        <v/>
      </c>
    </row>
    <row r="26" spans="2:6" x14ac:dyDescent="0.45">
      <c r="B26" s="1">
        <v>25</v>
      </c>
      <c r="C26" s="2" t="s">
        <v>245</v>
      </c>
      <c r="D26" s="5"/>
      <c r="E26" s="2" t="str">
        <f ca="1">IF(B26&gt;teams,"",OFFSET(TeamResults!$O$3,1+MATCH(C26,TeamResults!A:A,1),0))</f>
        <v/>
      </c>
      <c r="F26" s="2" t="str">
        <f t="shared" ca="1" si="1"/>
        <v/>
      </c>
    </row>
    <row r="27" spans="2:6" x14ac:dyDescent="0.45">
      <c r="B27" s="1">
        <v>26</v>
      </c>
      <c r="C27" s="2" t="s">
        <v>246</v>
      </c>
      <c r="D27" s="5"/>
      <c r="E27" s="2" t="str">
        <f ca="1">IF(B27&gt;teams,"",OFFSET(TeamResults!$O$3,1+MATCH(C27,TeamResults!A:A,1),0))</f>
        <v/>
      </c>
      <c r="F27" s="2" t="str">
        <f t="shared" ca="1" si="1"/>
        <v/>
      </c>
    </row>
  </sheetData>
  <sheetProtection sheet="1" objects="1" scenarios="1" sort="0" autoFilter="0"/>
  <autoFilter ref="C1:F21" xr:uid="{00000000-0009-0000-0000-000001000000}">
    <sortState xmlns:xlrd2="http://schemas.microsoft.com/office/spreadsheetml/2017/richdata2" ref="C2:F21">
      <sortCondition ref="C1:C21"/>
    </sortState>
  </autoFilter>
  <phoneticPr fontId="9" type="noConversion"/>
  <pageMargins left="0.52013888888888893" right="0.52013888888888893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92"/>
  <sheetViews>
    <sheetView topLeftCell="A247" zoomScaleNormal="100" workbookViewId="0">
      <selection activeCell="A61" sqref="A56:XFD61"/>
    </sheetView>
  </sheetViews>
  <sheetFormatPr defaultColWidth="9.1796875" defaultRowHeight="15" x14ac:dyDescent="0.3"/>
  <cols>
    <col min="1" max="1" width="4.1796875" style="6" customWidth="1"/>
    <col min="2" max="2" width="32.7265625" style="7" customWidth="1"/>
    <col min="3" max="14" width="7.7265625" style="6" customWidth="1"/>
    <col min="15" max="16384" width="9.1796875" style="6"/>
  </cols>
  <sheetData>
    <row r="1" spans="1:15" hidden="1" x14ac:dyDescent="0.3">
      <c r="C1" s="8">
        <v>1</v>
      </c>
      <c r="D1" s="8">
        <v>2</v>
      </c>
      <c r="E1" s="8">
        <v>3</v>
      </c>
      <c r="F1" s="8">
        <v>4</v>
      </c>
      <c r="G1" s="8">
        <v>5</v>
      </c>
      <c r="H1" s="8">
        <v>6</v>
      </c>
      <c r="I1" s="8">
        <v>7</v>
      </c>
      <c r="J1" s="8">
        <v>8</v>
      </c>
      <c r="K1" s="8">
        <v>9</v>
      </c>
      <c r="L1" s="8">
        <v>10</v>
      </c>
      <c r="M1" s="8">
        <v>11</v>
      </c>
      <c r="N1" s="8">
        <v>12</v>
      </c>
    </row>
    <row r="2" spans="1:15" ht="15.5" thickBot="1" x14ac:dyDescent="0.35"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5" s="9" customFormat="1" ht="15.5" thickBot="1" x14ac:dyDescent="0.35">
      <c r="A3" s="9" t="s">
        <v>8</v>
      </c>
      <c r="B3" s="10">
        <f>VLOOKUP(A3,TeamLookup,2,FALSE)</f>
        <v>0</v>
      </c>
      <c r="C3" s="11" t="str">
        <f t="shared" ref="C3:N3" si="0">$A3&amp;"."&amp;TEXT(C$1,"00")</f>
        <v>A.01</v>
      </c>
      <c r="D3" s="12" t="str">
        <f t="shared" si="0"/>
        <v>A.02</v>
      </c>
      <c r="E3" s="12" t="str">
        <f t="shared" si="0"/>
        <v>A.03</v>
      </c>
      <c r="F3" s="12" t="str">
        <f t="shared" si="0"/>
        <v>A.04</v>
      </c>
      <c r="G3" s="12" t="str">
        <f t="shared" si="0"/>
        <v>A.05</v>
      </c>
      <c r="H3" s="12" t="str">
        <f t="shared" si="0"/>
        <v>A.06</v>
      </c>
      <c r="I3" s="12" t="str">
        <f t="shared" si="0"/>
        <v>A.07</v>
      </c>
      <c r="J3" s="12" t="str">
        <f t="shared" si="0"/>
        <v>A.08</v>
      </c>
      <c r="K3" s="12" t="str">
        <f t="shared" si="0"/>
        <v>A.09</v>
      </c>
      <c r="L3" s="12" t="str">
        <f t="shared" si="0"/>
        <v>A.10</v>
      </c>
      <c r="M3" s="12" t="str">
        <f t="shared" si="0"/>
        <v>A.11</v>
      </c>
      <c r="N3" s="13" t="str">
        <f t="shared" si="0"/>
        <v>A.12</v>
      </c>
      <c r="O3" s="14" t="s">
        <v>22</v>
      </c>
    </row>
    <row r="4" spans="1:15" ht="9" customHeight="1" x14ac:dyDescent="0.3">
      <c r="C4" s="15" t="str">
        <f t="shared" ref="C4:N4" ca="1" si="1">IF(ISNA(C11),"B","W")</f>
        <v>W</v>
      </c>
      <c r="D4" s="16" t="str">
        <f t="shared" ca="1" si="1"/>
        <v>W</v>
      </c>
      <c r="E4" s="16" t="str">
        <f t="shared" ca="1" si="1"/>
        <v>B</v>
      </c>
      <c r="F4" s="16" t="str">
        <f t="shared" ca="1" si="1"/>
        <v>B</v>
      </c>
      <c r="G4" s="16" t="str">
        <f t="shared" ca="1" si="1"/>
        <v>W</v>
      </c>
      <c r="H4" s="16" t="str">
        <f t="shared" ca="1" si="1"/>
        <v>W</v>
      </c>
      <c r="I4" s="16" t="str">
        <f t="shared" ca="1" si="1"/>
        <v>B</v>
      </c>
      <c r="J4" s="16" t="str">
        <f t="shared" ca="1" si="1"/>
        <v>W</v>
      </c>
      <c r="K4" s="16" t="str">
        <f t="shared" ca="1" si="1"/>
        <v>B</v>
      </c>
      <c r="L4" s="16" t="str">
        <f t="shared" ca="1" si="1"/>
        <v>W</v>
      </c>
      <c r="M4" s="16" t="str">
        <f t="shared" ca="1" si="1"/>
        <v>B</v>
      </c>
      <c r="N4" s="17" t="str">
        <f t="shared" ca="1" si="1"/>
        <v>B</v>
      </c>
      <c r="O4" s="18"/>
    </row>
    <row r="5" spans="1:15" x14ac:dyDescent="0.3">
      <c r="B5" s="7" t="s">
        <v>23</v>
      </c>
      <c r="C5" s="19" t="str">
        <f ca="1">IF(ISNA(C11),C12,C11)</f>
        <v>B.01</v>
      </c>
      <c r="D5" s="20" t="str">
        <f t="shared" ref="D5:N5" ca="1" si="2">IF(ISNA(D11),D12,D11)</f>
        <v>E.02</v>
      </c>
      <c r="E5" s="20" t="str">
        <f t="shared" ca="1" si="2"/>
        <v>G.03</v>
      </c>
      <c r="F5" s="20" t="str">
        <f t="shared" ca="1" si="2"/>
        <v>I.04</v>
      </c>
      <c r="G5" s="20" t="str">
        <f t="shared" ca="1" si="2"/>
        <v>C.05</v>
      </c>
      <c r="H5" s="20" t="str">
        <f t="shared" ca="1" si="2"/>
        <v>D.06</v>
      </c>
      <c r="I5" s="20" t="str">
        <f t="shared" ca="1" si="2"/>
        <v>H.07</v>
      </c>
      <c r="J5" s="20" t="str">
        <f t="shared" ca="1" si="2"/>
        <v>F.07</v>
      </c>
      <c r="K5" s="20" t="str">
        <f t="shared" ca="1" si="2"/>
        <v>F.10</v>
      </c>
      <c r="L5" s="20" t="str">
        <f t="shared" ca="1" si="2"/>
        <v>H.10</v>
      </c>
      <c r="M5" s="20" t="str">
        <f t="shared" ca="1" si="2"/>
        <v>D.11</v>
      </c>
      <c r="N5" s="21" t="str">
        <f t="shared" ca="1" si="2"/>
        <v>C.12</v>
      </c>
      <c r="O5" s="22"/>
    </row>
    <row r="6" spans="1:15" ht="9" customHeight="1" x14ac:dyDescent="0.3">
      <c r="C6" s="23"/>
      <c r="D6" s="24"/>
      <c r="E6" s="24"/>
      <c r="F6" s="24"/>
      <c r="G6" s="24"/>
      <c r="H6" s="24"/>
      <c r="I6" s="24"/>
      <c r="J6" s="24"/>
      <c r="K6" s="24"/>
      <c r="L6" s="24"/>
      <c r="M6" s="24"/>
      <c r="N6" s="25"/>
      <c r="O6" s="18"/>
    </row>
    <row r="7" spans="1:15" ht="15.5" thickBot="1" x14ac:dyDescent="0.35">
      <c r="C7" s="26"/>
      <c r="D7" s="27"/>
      <c r="E7" s="27"/>
      <c r="F7" s="27"/>
      <c r="G7" s="27"/>
      <c r="H7" s="27"/>
      <c r="I7" s="27"/>
      <c r="J7" s="27"/>
      <c r="K7" s="27"/>
      <c r="L7" s="27"/>
      <c r="M7" s="27"/>
      <c r="N7" s="28"/>
      <c r="O7" s="22"/>
    </row>
    <row r="8" spans="1:15" ht="9" customHeight="1" x14ac:dyDescent="0.3">
      <c r="C8" s="23"/>
      <c r="D8" s="24"/>
      <c r="E8" s="24"/>
      <c r="F8" s="24"/>
      <c r="G8" s="24"/>
      <c r="H8" s="24"/>
      <c r="I8" s="24"/>
      <c r="J8" s="24"/>
      <c r="K8" s="24"/>
      <c r="L8" s="24"/>
      <c r="M8" s="24"/>
      <c r="N8" s="25"/>
      <c r="O8" s="18"/>
    </row>
    <row r="9" spans="1:15" ht="15.5" thickBot="1" x14ac:dyDescent="0.35"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  <c r="N9" s="28"/>
      <c r="O9" s="29"/>
    </row>
    <row r="10" spans="1:15" ht="21" customHeight="1" thickBot="1" x14ac:dyDescent="0.35">
      <c r="B10" s="7" t="s">
        <v>22</v>
      </c>
      <c r="C10" s="30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2"/>
      <c r="O10" s="33"/>
    </row>
    <row r="11" spans="1:15" ht="21" hidden="1" customHeight="1" x14ac:dyDescent="0.3">
      <c r="B11" s="7">
        <v>1</v>
      </c>
      <c r="C11" s="34" t="str">
        <f ca="1">VLOOKUP(C3,OFFSET(Pairings!$D$2,($B11-1)*gamesPerRound,0,gamesPerRound,2),2,FALSE)</f>
        <v>B.01</v>
      </c>
      <c r="D11" s="34" t="str">
        <f ca="1">VLOOKUP(D3,OFFSET(Pairings!$D$2,($B11-1)*gamesPerRound,0,gamesPerRound,2),2,FALSE)</f>
        <v>E.02</v>
      </c>
      <c r="E11" s="34" t="e">
        <f ca="1">VLOOKUP(E3,OFFSET(Pairings!$D$2,($B11-1)*gamesPerRound,0,gamesPerRound,2),2,FALSE)</f>
        <v>#N/A</v>
      </c>
      <c r="F11" s="34" t="e">
        <f ca="1">VLOOKUP(F3,OFFSET(Pairings!$D$2,($B11-1)*gamesPerRound,0,gamesPerRound,2),2,FALSE)</f>
        <v>#N/A</v>
      </c>
      <c r="G11" s="34" t="str">
        <f ca="1">VLOOKUP(G3,OFFSET(Pairings!$D$2,($B11-1)*gamesPerRound,0,gamesPerRound,2),2,FALSE)</f>
        <v>C.05</v>
      </c>
      <c r="H11" s="34" t="str">
        <f ca="1">VLOOKUP(H3,OFFSET(Pairings!$D$2,($B11-1)*gamesPerRound,0,gamesPerRound,2),2,FALSE)</f>
        <v>D.06</v>
      </c>
      <c r="I11" s="34" t="e">
        <f ca="1">VLOOKUP(I3,OFFSET(Pairings!$D$2,($B11-1)*gamesPerRound,0,gamesPerRound,2),2,FALSE)</f>
        <v>#N/A</v>
      </c>
      <c r="J11" s="34" t="str">
        <f ca="1">VLOOKUP(J3,OFFSET(Pairings!$D$2,($B11-1)*gamesPerRound,0,gamesPerRound,2),2,FALSE)</f>
        <v>F.07</v>
      </c>
      <c r="K11" s="34" t="e">
        <f ca="1">VLOOKUP(K3,OFFSET(Pairings!$D$2,($B11-1)*gamesPerRound,0,gamesPerRound,2),2,FALSE)</f>
        <v>#N/A</v>
      </c>
      <c r="L11" s="34" t="str">
        <f ca="1">VLOOKUP(L3,OFFSET(Pairings!$D$2,($B11-1)*gamesPerRound,0,gamesPerRound,2),2,FALSE)</f>
        <v>H.10</v>
      </c>
      <c r="M11" s="34" t="e">
        <f ca="1">VLOOKUP(M3,OFFSET(Pairings!$D$2,($B11-1)*gamesPerRound,0,gamesPerRound,2),2,FALSE)</f>
        <v>#N/A</v>
      </c>
      <c r="N11" s="34" t="e">
        <f ca="1">VLOOKUP(N3,OFFSET(Pairings!$D$2,($B11-1)*gamesPerRound,0,gamesPerRound,2),2,FALSE)</f>
        <v>#N/A</v>
      </c>
    </row>
    <row r="12" spans="1:15" ht="21" hidden="1" customHeight="1" x14ac:dyDescent="0.3">
      <c r="B12" s="7">
        <v>1</v>
      </c>
      <c r="C12" s="34" t="e">
        <f ca="1">VLOOKUP(C3,OFFSET(Pairings!$E$2,($B12-1)*gamesPerRound,0,gamesPerRound,4),4,FALSE)</f>
        <v>#N/A</v>
      </c>
      <c r="D12" s="34" t="e">
        <f ca="1">VLOOKUP(D3,OFFSET(Pairings!$E$2,($B12-1)*gamesPerRound,0,gamesPerRound,4),4,FALSE)</f>
        <v>#N/A</v>
      </c>
      <c r="E12" s="34" t="str">
        <f ca="1">VLOOKUP(E3,OFFSET(Pairings!$E$2,($B12-1)*gamesPerRound,0,gamesPerRound,4),4,FALSE)</f>
        <v>G.03</v>
      </c>
      <c r="F12" s="34" t="str">
        <f ca="1">VLOOKUP(F3,OFFSET(Pairings!$E$2,($B12-1)*gamesPerRound,0,gamesPerRound,4),4,FALSE)</f>
        <v>I.04</v>
      </c>
      <c r="G12" s="34" t="e">
        <f ca="1">VLOOKUP(G3,OFFSET(Pairings!$E$2,($B12-1)*gamesPerRound,0,gamesPerRound,4),4,FALSE)</f>
        <v>#N/A</v>
      </c>
      <c r="H12" s="34" t="e">
        <f ca="1">VLOOKUP(H3,OFFSET(Pairings!$E$2,($B12-1)*gamesPerRound,0,gamesPerRound,4),4,FALSE)</f>
        <v>#N/A</v>
      </c>
      <c r="I12" s="34" t="str">
        <f ca="1">VLOOKUP(I3,OFFSET(Pairings!$E$2,($B12-1)*gamesPerRound,0,gamesPerRound,4),4,FALSE)</f>
        <v>H.07</v>
      </c>
      <c r="J12" s="34" t="e">
        <f ca="1">VLOOKUP(J3,OFFSET(Pairings!$E$2,($B12-1)*gamesPerRound,0,gamesPerRound,4),4,FALSE)</f>
        <v>#N/A</v>
      </c>
      <c r="K12" s="34" t="str">
        <f ca="1">VLOOKUP(K3,OFFSET(Pairings!$E$2,($B12-1)*gamesPerRound,0,gamesPerRound,4),4,FALSE)</f>
        <v>F.10</v>
      </c>
      <c r="L12" s="34" t="e">
        <f ca="1">VLOOKUP(L3,OFFSET(Pairings!$E$2,($B12-1)*gamesPerRound,0,gamesPerRound,4),4,FALSE)</f>
        <v>#N/A</v>
      </c>
      <c r="M12" s="34" t="str">
        <f ca="1">VLOOKUP(M3,OFFSET(Pairings!$E$2,($B12-1)*gamesPerRound,0,gamesPerRound,4),4,FALSE)</f>
        <v>D.11</v>
      </c>
      <c r="N12" s="34" t="str">
        <f ca="1">VLOOKUP(N3,OFFSET(Pairings!$E$2,($B12-1)*gamesPerRound,0,gamesPerRound,4),4,FALSE)</f>
        <v>C.12</v>
      </c>
    </row>
    <row r="13" spans="1:15" ht="21" hidden="1" customHeight="1" x14ac:dyDescent="0.3">
      <c r="B13" s="7">
        <v>2</v>
      </c>
      <c r="C13" s="34" t="e">
        <f ca="1">VLOOKUP(C3,OFFSET(Pairings!$D$2,($B13-1)*gamesPerRound,0,gamesPerRound,2),2,FALSE)</f>
        <v>#N/A</v>
      </c>
      <c r="D13" s="34" t="e">
        <f ca="1">VLOOKUP(D3,OFFSET(Pairings!$D$2,($B13-1)*gamesPerRound,0,gamesPerRound,2),2,FALSE)</f>
        <v>#N/A</v>
      </c>
      <c r="E13" s="34" t="e">
        <f ca="1">VLOOKUP(E3,OFFSET(Pairings!$D$2,($B13-1)*gamesPerRound,0,gamesPerRound,2),2,FALSE)</f>
        <v>#N/A</v>
      </c>
      <c r="F13" s="34" t="e">
        <f ca="1">VLOOKUP(F3,OFFSET(Pairings!$D$2,($B13-1)*gamesPerRound,0,gamesPerRound,2),2,FALSE)</f>
        <v>#N/A</v>
      </c>
      <c r="G13" s="34" t="e">
        <f ca="1">VLOOKUP(G3,OFFSET(Pairings!$D$2,($B13-1)*gamesPerRound,0,gamesPerRound,2),2,FALSE)</f>
        <v>#N/A</v>
      </c>
      <c r="H13" s="34" t="e">
        <f ca="1">VLOOKUP(H3,OFFSET(Pairings!$D$2,($B13-1)*gamesPerRound,0,gamesPerRound,2),2,FALSE)</f>
        <v>#N/A</v>
      </c>
      <c r="I13" s="34" t="e">
        <f ca="1">VLOOKUP(I3,OFFSET(Pairings!$D$2,($B13-1)*gamesPerRound,0,gamesPerRound,2),2,FALSE)</f>
        <v>#N/A</v>
      </c>
      <c r="J13" s="34" t="e">
        <f ca="1">VLOOKUP(J3,OFFSET(Pairings!$D$2,($B13-1)*gamesPerRound,0,gamesPerRound,2),2,FALSE)</f>
        <v>#N/A</v>
      </c>
      <c r="K13" s="34" t="e">
        <f ca="1">VLOOKUP(K3,OFFSET(Pairings!$D$2,($B13-1)*gamesPerRound,0,gamesPerRound,2),2,FALSE)</f>
        <v>#N/A</v>
      </c>
      <c r="L13" s="34" t="e">
        <f ca="1">VLOOKUP(L3,OFFSET(Pairings!$D$2,($B13-1)*gamesPerRound,0,gamesPerRound,2),2,FALSE)</f>
        <v>#N/A</v>
      </c>
      <c r="M13" s="34" t="e">
        <f ca="1">VLOOKUP(M3,OFFSET(Pairings!$D$2,($B13-1)*gamesPerRound,0,gamesPerRound,2),2,FALSE)</f>
        <v>#N/A</v>
      </c>
      <c r="N13" s="34" t="e">
        <f ca="1">VLOOKUP(N3,OFFSET(Pairings!$D$2,($B13-1)*gamesPerRound,0,gamesPerRound,2),2,FALSE)</f>
        <v>#N/A</v>
      </c>
    </row>
    <row r="14" spans="1:15" ht="21" hidden="1" customHeight="1" x14ac:dyDescent="0.3">
      <c r="B14" s="7">
        <v>2</v>
      </c>
      <c r="C14" s="34" t="e">
        <f ca="1">VLOOKUP(C3,OFFSET(Pairings!$E$2,($B14-1)*gamesPerRound,0,gamesPerRound,4),4,FALSE)</f>
        <v>#N/A</v>
      </c>
      <c r="D14" s="34" t="e">
        <f ca="1">VLOOKUP(D3,OFFSET(Pairings!$E$2,($B14-1)*gamesPerRound,0,gamesPerRound,4),4,FALSE)</f>
        <v>#N/A</v>
      </c>
      <c r="E14" s="34" t="e">
        <f ca="1">VLOOKUP(E3,OFFSET(Pairings!$E$2,($B14-1)*gamesPerRound,0,gamesPerRound,4),4,FALSE)</f>
        <v>#N/A</v>
      </c>
      <c r="F14" s="34" t="e">
        <f ca="1">VLOOKUP(F3,OFFSET(Pairings!$E$2,($B14-1)*gamesPerRound,0,gamesPerRound,4),4,FALSE)</f>
        <v>#N/A</v>
      </c>
      <c r="G14" s="34" t="e">
        <f ca="1">VLOOKUP(G3,OFFSET(Pairings!$E$2,($B14-1)*gamesPerRound,0,gamesPerRound,4),4,FALSE)</f>
        <v>#N/A</v>
      </c>
      <c r="H14" s="34" t="e">
        <f ca="1">VLOOKUP(H3,OFFSET(Pairings!$E$2,($B14-1)*gamesPerRound,0,gamesPerRound,4),4,FALSE)</f>
        <v>#N/A</v>
      </c>
      <c r="I14" s="34" t="e">
        <f ca="1">VLOOKUP(I3,OFFSET(Pairings!$E$2,($B14-1)*gamesPerRound,0,gamesPerRound,4),4,FALSE)</f>
        <v>#N/A</v>
      </c>
      <c r="J14" s="34" t="e">
        <f ca="1">VLOOKUP(J3,OFFSET(Pairings!$E$2,($B14-1)*gamesPerRound,0,gamesPerRound,4),4,FALSE)</f>
        <v>#N/A</v>
      </c>
      <c r="K14" s="34" t="e">
        <f ca="1">VLOOKUP(K3,OFFSET(Pairings!$E$2,($B14-1)*gamesPerRound,0,gamesPerRound,4),4,FALSE)</f>
        <v>#N/A</v>
      </c>
      <c r="L14" s="34" t="e">
        <f ca="1">VLOOKUP(L3,OFFSET(Pairings!$E$2,($B14-1)*gamesPerRound,0,gamesPerRound,4),4,FALSE)</f>
        <v>#N/A</v>
      </c>
      <c r="M14" s="34" t="e">
        <f ca="1">VLOOKUP(M3,OFFSET(Pairings!$E$2,($B14-1)*gamesPerRound,0,gamesPerRound,4),4,FALSE)</f>
        <v>#N/A</v>
      </c>
      <c r="N14" s="34" t="e">
        <f ca="1">VLOOKUP(N3,OFFSET(Pairings!$E$2,($B14-1)*gamesPerRound,0,gamesPerRound,4),4,FALSE)</f>
        <v>#N/A</v>
      </c>
    </row>
    <row r="15" spans="1:15" ht="21" hidden="1" customHeight="1" x14ac:dyDescent="0.3">
      <c r="B15" s="7">
        <v>3</v>
      </c>
      <c r="C15" s="34" t="e">
        <f ca="1">VLOOKUP(C3,OFFSET(Pairings!$D$2,($B15-1)*gamesPerRound,0,gamesPerRound,2),2,FALSE)</f>
        <v>#N/A</v>
      </c>
      <c r="D15" s="34" t="e">
        <f ca="1">VLOOKUP(D3,OFFSET(Pairings!$D$2,($B15-1)*gamesPerRound,0,gamesPerRound,2),2,FALSE)</f>
        <v>#N/A</v>
      </c>
      <c r="E15" s="34" t="e">
        <f ca="1">VLOOKUP(E3,OFFSET(Pairings!$D$2,($B15-1)*gamesPerRound,0,gamesPerRound,2),2,FALSE)</f>
        <v>#N/A</v>
      </c>
      <c r="F15" s="34" t="e">
        <f ca="1">VLOOKUP(F3,OFFSET(Pairings!$D$2,($B15-1)*gamesPerRound,0,gamesPerRound,2),2,FALSE)</f>
        <v>#N/A</v>
      </c>
      <c r="G15" s="34" t="e">
        <f ca="1">VLOOKUP(G3,OFFSET(Pairings!$D$2,($B15-1)*gamesPerRound,0,gamesPerRound,2),2,FALSE)</f>
        <v>#N/A</v>
      </c>
      <c r="H15" s="34" t="e">
        <f ca="1">VLOOKUP(H3,OFFSET(Pairings!$D$2,($B15-1)*gamesPerRound,0,gamesPerRound,2),2,FALSE)</f>
        <v>#N/A</v>
      </c>
      <c r="I15" s="34" t="e">
        <f ca="1">VLOOKUP(I3,OFFSET(Pairings!$D$2,($B15-1)*gamesPerRound,0,gamesPerRound,2),2,FALSE)</f>
        <v>#N/A</v>
      </c>
      <c r="J15" s="34" t="e">
        <f ca="1">VLOOKUP(J3,OFFSET(Pairings!$D$2,($B15-1)*gamesPerRound,0,gamesPerRound,2),2,FALSE)</f>
        <v>#N/A</v>
      </c>
      <c r="K15" s="34" t="e">
        <f ca="1">VLOOKUP(K3,OFFSET(Pairings!$D$2,($B15-1)*gamesPerRound,0,gamesPerRound,2),2,FALSE)</f>
        <v>#N/A</v>
      </c>
      <c r="L15" s="34" t="e">
        <f ca="1">VLOOKUP(L3,OFFSET(Pairings!$D$2,($B15-1)*gamesPerRound,0,gamesPerRound,2),2,FALSE)</f>
        <v>#N/A</v>
      </c>
      <c r="M15" s="34" t="e">
        <f ca="1">VLOOKUP(M3,OFFSET(Pairings!$D$2,($B15-1)*gamesPerRound,0,gamesPerRound,2),2,FALSE)</f>
        <v>#N/A</v>
      </c>
      <c r="N15" s="34" t="e">
        <f ca="1">VLOOKUP(N3,OFFSET(Pairings!$D$2,($B15-1)*gamesPerRound,0,gamesPerRound,2),2,FALSE)</f>
        <v>#N/A</v>
      </c>
    </row>
    <row r="16" spans="1:15" ht="21" hidden="1" customHeight="1" x14ac:dyDescent="0.3">
      <c r="B16" s="7">
        <v>3</v>
      </c>
      <c r="C16" s="34" t="e">
        <f ca="1">VLOOKUP(C3,OFFSET(Pairings!$E$2,($B16-1)*gamesPerRound,0,gamesPerRound,4),4,FALSE)</f>
        <v>#N/A</v>
      </c>
      <c r="D16" s="34" t="e">
        <f ca="1">VLOOKUP(D3,OFFSET(Pairings!$E$2,($B16-1)*gamesPerRound,0,gamesPerRound,4),4,FALSE)</f>
        <v>#N/A</v>
      </c>
      <c r="E16" s="34" t="e">
        <f ca="1">VLOOKUP(E3,OFFSET(Pairings!$E$2,($B16-1)*gamesPerRound,0,gamesPerRound,4),4,FALSE)</f>
        <v>#N/A</v>
      </c>
      <c r="F16" s="34" t="e">
        <f ca="1">VLOOKUP(F3,OFFSET(Pairings!$E$2,($B16-1)*gamesPerRound,0,gamesPerRound,4),4,FALSE)</f>
        <v>#N/A</v>
      </c>
      <c r="G16" s="34" t="e">
        <f ca="1">VLOOKUP(G3,OFFSET(Pairings!$E$2,($B16-1)*gamesPerRound,0,gamesPerRound,4),4,FALSE)</f>
        <v>#N/A</v>
      </c>
      <c r="H16" s="34" t="e">
        <f ca="1">VLOOKUP(H3,OFFSET(Pairings!$E$2,($B16-1)*gamesPerRound,0,gamesPerRound,4),4,FALSE)</f>
        <v>#N/A</v>
      </c>
      <c r="I16" s="34" t="e">
        <f ca="1">VLOOKUP(I3,OFFSET(Pairings!$E$2,($B16-1)*gamesPerRound,0,gamesPerRound,4),4,FALSE)</f>
        <v>#N/A</v>
      </c>
      <c r="J16" s="34" t="e">
        <f ca="1">VLOOKUP(J3,OFFSET(Pairings!$E$2,($B16-1)*gamesPerRound,0,gamesPerRound,4),4,FALSE)</f>
        <v>#N/A</v>
      </c>
      <c r="K16" s="34" t="e">
        <f ca="1">VLOOKUP(K3,OFFSET(Pairings!$E$2,($B16-1)*gamesPerRound,0,gamesPerRound,4),4,FALSE)</f>
        <v>#N/A</v>
      </c>
      <c r="L16" s="34" t="e">
        <f ca="1">VLOOKUP(L3,OFFSET(Pairings!$E$2,($B16-1)*gamesPerRound,0,gamesPerRound,4),4,FALSE)</f>
        <v>#N/A</v>
      </c>
      <c r="M16" s="34" t="e">
        <f ca="1">VLOOKUP(M3,OFFSET(Pairings!$E$2,($B16-1)*gamesPerRound,0,gamesPerRound,4),4,FALSE)</f>
        <v>#N/A</v>
      </c>
      <c r="N16" s="34" t="e">
        <f ca="1">VLOOKUP(N3,OFFSET(Pairings!$E$2,($B16-1)*gamesPerRound,0,gamesPerRound,4),4,FALSE)</f>
        <v>#N/A</v>
      </c>
    </row>
    <row r="17" spans="1:15" ht="21" customHeight="1" thickBot="1" x14ac:dyDescent="0.35"/>
    <row r="18" spans="1:15" s="9" customFormat="1" ht="15.5" thickBot="1" x14ac:dyDescent="0.35">
      <c r="A18" s="9" t="s">
        <v>9</v>
      </c>
      <c r="B18" s="10">
        <f>VLOOKUP(A18,TeamLookup,2,FALSE)</f>
        <v>0</v>
      </c>
      <c r="C18" s="11" t="str">
        <f t="shared" ref="C18:N18" si="3">$A18&amp;"."&amp;TEXT(C$1,"00")</f>
        <v>B.01</v>
      </c>
      <c r="D18" s="12" t="str">
        <f t="shared" si="3"/>
        <v>B.02</v>
      </c>
      <c r="E18" s="12" t="str">
        <f t="shared" si="3"/>
        <v>B.03</v>
      </c>
      <c r="F18" s="12" t="str">
        <f t="shared" si="3"/>
        <v>B.04</v>
      </c>
      <c r="G18" s="12" t="str">
        <f t="shared" si="3"/>
        <v>B.05</v>
      </c>
      <c r="H18" s="12" t="str">
        <f t="shared" si="3"/>
        <v>B.06</v>
      </c>
      <c r="I18" s="12" t="str">
        <f t="shared" si="3"/>
        <v>B.07</v>
      </c>
      <c r="J18" s="12" t="str">
        <f t="shared" si="3"/>
        <v>B.08</v>
      </c>
      <c r="K18" s="12" t="str">
        <f t="shared" si="3"/>
        <v>B.09</v>
      </c>
      <c r="L18" s="12" t="str">
        <f t="shared" si="3"/>
        <v>B.10</v>
      </c>
      <c r="M18" s="12" t="str">
        <f t="shared" si="3"/>
        <v>B.11</v>
      </c>
      <c r="N18" s="13" t="str">
        <f t="shared" si="3"/>
        <v>B.12</v>
      </c>
      <c r="O18" s="14" t="s">
        <v>22</v>
      </c>
    </row>
    <row r="19" spans="1:15" ht="9" customHeight="1" x14ac:dyDescent="0.3">
      <c r="C19" s="15" t="str">
        <f t="shared" ref="C19:N19" ca="1" si="4">IF(ISNA(C26),"B","W")</f>
        <v>B</v>
      </c>
      <c r="D19" s="16" t="str">
        <f t="shared" ca="1" si="4"/>
        <v>B</v>
      </c>
      <c r="E19" s="16" t="str">
        <f t="shared" ca="1" si="4"/>
        <v>W</v>
      </c>
      <c r="F19" s="16" t="str">
        <f t="shared" ca="1" si="4"/>
        <v>W</v>
      </c>
      <c r="G19" s="16" t="str">
        <f t="shared" ca="1" si="4"/>
        <v>B</v>
      </c>
      <c r="H19" s="16" t="str">
        <f t="shared" ca="1" si="4"/>
        <v>B</v>
      </c>
      <c r="I19" s="16" t="str">
        <f t="shared" ca="1" si="4"/>
        <v>W</v>
      </c>
      <c r="J19" s="16" t="str">
        <f t="shared" ca="1" si="4"/>
        <v>W</v>
      </c>
      <c r="K19" s="16" t="str">
        <f t="shared" ca="1" si="4"/>
        <v>B</v>
      </c>
      <c r="L19" s="16" t="str">
        <f t="shared" ca="1" si="4"/>
        <v>B</v>
      </c>
      <c r="M19" s="16" t="str">
        <f t="shared" ca="1" si="4"/>
        <v>W</v>
      </c>
      <c r="N19" s="17" t="str">
        <f t="shared" ca="1" si="4"/>
        <v>W</v>
      </c>
      <c r="O19" s="18"/>
    </row>
    <row r="20" spans="1:15" x14ac:dyDescent="0.3">
      <c r="B20" s="7" t="s">
        <v>23</v>
      </c>
      <c r="C20" s="19" t="str">
        <f t="shared" ref="C20:N20" ca="1" si="5">IF(ISNA(C26),C27,C26)</f>
        <v>A.01</v>
      </c>
      <c r="D20" s="20" t="str">
        <f t="shared" ca="1" si="5"/>
        <v>H.02</v>
      </c>
      <c r="E20" s="20" t="str">
        <f t="shared" ca="1" si="5"/>
        <v>C.03</v>
      </c>
      <c r="F20" s="20" t="str">
        <f t="shared" ca="1" si="5"/>
        <v>G.04</v>
      </c>
      <c r="G20" s="20" t="str">
        <f t="shared" ca="1" si="5"/>
        <v>D.05</v>
      </c>
      <c r="H20" s="20" t="str">
        <f t="shared" ca="1" si="5"/>
        <v>F.06</v>
      </c>
      <c r="I20" s="20" t="str">
        <f t="shared" ca="1" si="5"/>
        <v>E.07</v>
      </c>
      <c r="J20" s="20" t="str">
        <f t="shared" ca="1" si="5"/>
        <v>I.08</v>
      </c>
      <c r="K20" s="20" t="str">
        <f t="shared" ca="1" si="5"/>
        <v>I.09</v>
      </c>
      <c r="L20" s="20" t="str">
        <f t="shared" ca="1" si="5"/>
        <v>E.10</v>
      </c>
      <c r="M20" s="20" t="str">
        <f t="shared" ca="1" si="5"/>
        <v>F.11</v>
      </c>
      <c r="N20" s="21" t="str">
        <f t="shared" ca="1" si="5"/>
        <v>D.12</v>
      </c>
      <c r="O20" s="22"/>
    </row>
    <row r="21" spans="1:15" ht="9" customHeight="1" x14ac:dyDescent="0.3">
      <c r="C21" s="23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5"/>
      <c r="O21" s="18"/>
    </row>
    <row r="22" spans="1:15" ht="15.5" thickBot="1" x14ac:dyDescent="0.35">
      <c r="C22" s="26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8"/>
      <c r="O22" s="22"/>
    </row>
    <row r="23" spans="1:15" ht="9" customHeight="1" x14ac:dyDescent="0.3">
      <c r="C23" s="23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5"/>
      <c r="O23" s="18"/>
    </row>
    <row r="24" spans="1:15" ht="15.5" thickBot="1" x14ac:dyDescent="0.35">
      <c r="C24" s="26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8"/>
      <c r="O24" s="29"/>
    </row>
    <row r="25" spans="1:15" ht="18.649999999999999" customHeight="1" thickBot="1" x14ac:dyDescent="0.35">
      <c r="B25" s="7" t="s">
        <v>22</v>
      </c>
      <c r="C25" s="3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33"/>
    </row>
    <row r="26" spans="1:15" ht="15.65" hidden="1" customHeight="1" x14ac:dyDescent="0.3">
      <c r="B26" s="7">
        <v>1</v>
      </c>
      <c r="C26" s="34" t="e">
        <f ca="1">VLOOKUP(C18,OFFSET(Pairings!$D$2,($B26-1)*gamesPerRound,0,gamesPerRound,2),2,FALSE)</f>
        <v>#N/A</v>
      </c>
      <c r="D26" s="34" t="e">
        <f ca="1">VLOOKUP(D18,OFFSET(Pairings!$D$2,($B26-1)*gamesPerRound,0,gamesPerRound,2),2,FALSE)</f>
        <v>#N/A</v>
      </c>
      <c r="E26" s="34" t="str">
        <f ca="1">VLOOKUP(E18,OFFSET(Pairings!$D$2,($B26-1)*gamesPerRound,0,gamesPerRound,2),2,FALSE)</f>
        <v>C.03</v>
      </c>
      <c r="F26" s="34" t="str">
        <f ca="1">VLOOKUP(F18,OFFSET(Pairings!$D$2,($B26-1)*gamesPerRound,0,gamesPerRound,2),2,FALSE)</f>
        <v>G.04</v>
      </c>
      <c r="G26" s="34" t="e">
        <f ca="1">VLOOKUP(G18,OFFSET(Pairings!$D$2,($B26-1)*gamesPerRound,0,gamesPerRound,2),2,FALSE)</f>
        <v>#N/A</v>
      </c>
      <c r="H26" s="34" t="e">
        <f ca="1">VLOOKUP(H18,OFFSET(Pairings!$D$2,($B26-1)*gamesPerRound,0,gamesPerRound,2),2,FALSE)</f>
        <v>#N/A</v>
      </c>
      <c r="I26" s="34" t="str">
        <f ca="1">VLOOKUP(I18,OFFSET(Pairings!$D$2,($B26-1)*gamesPerRound,0,gamesPerRound,2),2,FALSE)</f>
        <v>E.07</v>
      </c>
      <c r="J26" s="34" t="str">
        <f ca="1">VLOOKUP(J18,OFFSET(Pairings!$D$2,($B26-1)*gamesPerRound,0,gamesPerRound,2),2,FALSE)</f>
        <v>I.08</v>
      </c>
      <c r="K26" s="34" t="e">
        <f ca="1">VLOOKUP(K18,OFFSET(Pairings!$D$2,($B26-1)*gamesPerRound,0,gamesPerRound,2),2,FALSE)</f>
        <v>#N/A</v>
      </c>
      <c r="L26" s="34" t="e">
        <f ca="1">VLOOKUP(L18,OFFSET(Pairings!$D$2,($B26-1)*gamesPerRound,0,gamesPerRound,2),2,FALSE)</f>
        <v>#N/A</v>
      </c>
      <c r="M26" s="34" t="str">
        <f ca="1">VLOOKUP(M18,OFFSET(Pairings!$D$2,($B26-1)*gamesPerRound,0,gamesPerRound,2),2,FALSE)</f>
        <v>F.11</v>
      </c>
      <c r="N26" s="34" t="str">
        <f ca="1">VLOOKUP(N18,OFFSET(Pairings!$D$2,($B26-1)*gamesPerRound,0,gamesPerRound,2),2,FALSE)</f>
        <v>D.12</v>
      </c>
    </row>
    <row r="27" spans="1:15" ht="15.75" hidden="1" customHeight="1" x14ac:dyDescent="0.3">
      <c r="B27" s="7">
        <v>1</v>
      </c>
      <c r="C27" s="34" t="str">
        <f ca="1">VLOOKUP(C18,OFFSET(Pairings!$E$2,($B27-1)*gamesPerRound,0,gamesPerRound,4),4,FALSE)</f>
        <v>A.01</v>
      </c>
      <c r="D27" s="34" t="str">
        <f ca="1">VLOOKUP(D18,OFFSET(Pairings!$E$2,($B27-1)*gamesPerRound,0,gamesPerRound,4),4,FALSE)</f>
        <v>H.02</v>
      </c>
      <c r="E27" s="34" t="e">
        <f ca="1">VLOOKUP(E18,OFFSET(Pairings!$E$2,($B27-1)*gamesPerRound,0,gamesPerRound,4),4,FALSE)</f>
        <v>#N/A</v>
      </c>
      <c r="F27" s="34" t="e">
        <f ca="1">VLOOKUP(F18,OFFSET(Pairings!$E$2,($B27-1)*gamesPerRound,0,gamesPerRound,4),4,FALSE)</f>
        <v>#N/A</v>
      </c>
      <c r="G27" s="34" t="str">
        <f ca="1">VLOOKUP(G18,OFFSET(Pairings!$E$2,($B27-1)*gamesPerRound,0,gamesPerRound,4),4,FALSE)</f>
        <v>D.05</v>
      </c>
      <c r="H27" s="34" t="str">
        <f ca="1">VLOOKUP(H18,OFFSET(Pairings!$E$2,($B27-1)*gamesPerRound,0,gamesPerRound,4),4,FALSE)</f>
        <v>F.06</v>
      </c>
      <c r="I27" s="34" t="e">
        <f ca="1">VLOOKUP(I18,OFFSET(Pairings!$E$2,($B27-1)*gamesPerRound,0,gamesPerRound,4),4,FALSE)</f>
        <v>#N/A</v>
      </c>
      <c r="J27" s="34" t="e">
        <f ca="1">VLOOKUP(J18,OFFSET(Pairings!$E$2,($B27-1)*gamesPerRound,0,gamesPerRound,4),4,FALSE)</f>
        <v>#N/A</v>
      </c>
      <c r="K27" s="34" t="str">
        <f ca="1">VLOOKUP(K18,OFFSET(Pairings!$E$2,($B27-1)*gamesPerRound,0,gamesPerRound,4),4,FALSE)</f>
        <v>I.09</v>
      </c>
      <c r="L27" s="34" t="str">
        <f ca="1">VLOOKUP(L18,OFFSET(Pairings!$E$2,($B27-1)*gamesPerRound,0,gamesPerRound,4),4,FALSE)</f>
        <v>E.10</v>
      </c>
      <c r="M27" s="34" t="e">
        <f ca="1">VLOOKUP(M18,OFFSET(Pairings!$E$2,($B27-1)*gamesPerRound,0,gamesPerRound,4),4,FALSE)</f>
        <v>#N/A</v>
      </c>
      <c r="N27" s="34" t="e">
        <f ca="1">VLOOKUP(N18,OFFSET(Pairings!$E$2,($B27-1)*gamesPerRound,0,gamesPerRound,4),4,FALSE)</f>
        <v>#N/A</v>
      </c>
    </row>
    <row r="28" spans="1:15" ht="15.75" hidden="1" customHeight="1" x14ac:dyDescent="0.3">
      <c r="B28" s="7">
        <v>2</v>
      </c>
      <c r="C28" s="34" t="e">
        <f ca="1">VLOOKUP(C18,OFFSET(Pairings!$D$2,($B28-1)*gamesPerRound,0,gamesPerRound,2),2,FALSE)</f>
        <v>#N/A</v>
      </c>
      <c r="D28" s="34" t="e">
        <f ca="1">VLOOKUP(D18,OFFSET(Pairings!$D$2,($B28-1)*gamesPerRound,0,gamesPerRound,2),2,FALSE)</f>
        <v>#N/A</v>
      </c>
      <c r="E28" s="34" t="e">
        <f ca="1">VLOOKUP(E18,OFFSET(Pairings!$D$2,($B28-1)*gamesPerRound,0,gamesPerRound,2),2,FALSE)</f>
        <v>#N/A</v>
      </c>
      <c r="F28" s="34" t="e">
        <f ca="1">VLOOKUP(F18,OFFSET(Pairings!$D$2,($B28-1)*gamesPerRound,0,gamesPerRound,2),2,FALSE)</f>
        <v>#N/A</v>
      </c>
      <c r="G28" s="34" t="e">
        <f ca="1">VLOOKUP(G18,OFFSET(Pairings!$D$2,($B28-1)*gamesPerRound,0,gamesPerRound,2),2,FALSE)</f>
        <v>#N/A</v>
      </c>
      <c r="H28" s="34" t="e">
        <f ca="1">VLOOKUP(H18,OFFSET(Pairings!$D$2,($B28-1)*gamesPerRound,0,gamesPerRound,2),2,FALSE)</f>
        <v>#N/A</v>
      </c>
      <c r="I28" s="34" t="e">
        <f ca="1">VLOOKUP(I18,OFFSET(Pairings!$D$2,($B28-1)*gamesPerRound,0,gamesPerRound,2),2,FALSE)</f>
        <v>#N/A</v>
      </c>
      <c r="J28" s="34" t="e">
        <f ca="1">VLOOKUP(J18,OFFSET(Pairings!$D$2,($B28-1)*gamesPerRound,0,gamesPerRound,2),2,FALSE)</f>
        <v>#N/A</v>
      </c>
      <c r="K28" s="34" t="e">
        <f ca="1">VLOOKUP(K18,OFFSET(Pairings!$D$2,($B28-1)*gamesPerRound,0,gamesPerRound,2),2,FALSE)</f>
        <v>#N/A</v>
      </c>
      <c r="L28" s="34" t="e">
        <f ca="1">VLOOKUP(L18,OFFSET(Pairings!$D$2,($B28-1)*gamesPerRound,0,gamesPerRound,2),2,FALSE)</f>
        <v>#N/A</v>
      </c>
      <c r="M28" s="34" t="e">
        <f ca="1">VLOOKUP(M18,OFFSET(Pairings!$D$2,($B28-1)*gamesPerRound,0,gamesPerRound,2),2,FALSE)</f>
        <v>#N/A</v>
      </c>
      <c r="N28" s="34" t="e">
        <f ca="1">VLOOKUP(N18,OFFSET(Pairings!$D$2,($B28-1)*gamesPerRound,0,gamesPerRound,2),2,FALSE)</f>
        <v>#N/A</v>
      </c>
    </row>
    <row r="29" spans="1:15" ht="15.75" hidden="1" customHeight="1" x14ac:dyDescent="0.3">
      <c r="B29" s="7">
        <v>2</v>
      </c>
      <c r="C29" s="34" t="e">
        <f ca="1">VLOOKUP(C18,OFFSET(Pairings!$E$2,($B29-1)*gamesPerRound,0,gamesPerRound,4),4,FALSE)</f>
        <v>#N/A</v>
      </c>
      <c r="D29" s="34" t="e">
        <f ca="1">VLOOKUP(D18,OFFSET(Pairings!$E$2,($B29-1)*gamesPerRound,0,gamesPerRound,4),4,FALSE)</f>
        <v>#N/A</v>
      </c>
      <c r="E29" s="34" t="e">
        <f ca="1">VLOOKUP(E18,OFFSET(Pairings!$E$2,($B29-1)*gamesPerRound,0,gamesPerRound,4),4,FALSE)</f>
        <v>#N/A</v>
      </c>
      <c r="F29" s="34" t="e">
        <f ca="1">VLOOKUP(F18,OFFSET(Pairings!$E$2,($B29-1)*gamesPerRound,0,gamesPerRound,4),4,FALSE)</f>
        <v>#N/A</v>
      </c>
      <c r="G29" s="34" t="e">
        <f ca="1">VLOOKUP(G18,OFFSET(Pairings!$E$2,($B29-1)*gamesPerRound,0,gamesPerRound,4),4,FALSE)</f>
        <v>#N/A</v>
      </c>
      <c r="H29" s="34" t="e">
        <f ca="1">VLOOKUP(H18,OFFSET(Pairings!$E$2,($B29-1)*gamesPerRound,0,gamesPerRound,4),4,FALSE)</f>
        <v>#N/A</v>
      </c>
      <c r="I29" s="34" t="e">
        <f ca="1">VLOOKUP(I18,OFFSET(Pairings!$E$2,($B29-1)*gamesPerRound,0,gamesPerRound,4),4,FALSE)</f>
        <v>#N/A</v>
      </c>
      <c r="J29" s="34" t="e">
        <f ca="1">VLOOKUP(J18,OFFSET(Pairings!$E$2,($B29-1)*gamesPerRound,0,gamesPerRound,4),4,FALSE)</f>
        <v>#N/A</v>
      </c>
      <c r="K29" s="34" t="e">
        <f ca="1">VLOOKUP(K18,OFFSET(Pairings!$E$2,($B29-1)*gamesPerRound,0,gamesPerRound,4),4,FALSE)</f>
        <v>#N/A</v>
      </c>
      <c r="L29" s="34" t="e">
        <f ca="1">VLOOKUP(L18,OFFSET(Pairings!$E$2,($B29-1)*gamesPerRound,0,gamesPerRound,4),4,FALSE)</f>
        <v>#N/A</v>
      </c>
      <c r="M29" s="34" t="e">
        <f ca="1">VLOOKUP(M18,OFFSET(Pairings!$E$2,($B29-1)*gamesPerRound,0,gamesPerRound,4),4,FALSE)</f>
        <v>#N/A</v>
      </c>
      <c r="N29" s="34" t="e">
        <f ca="1">VLOOKUP(N18,OFFSET(Pairings!$E$2,($B29-1)*gamesPerRound,0,gamesPerRound,4),4,FALSE)</f>
        <v>#N/A</v>
      </c>
    </row>
    <row r="30" spans="1:15" ht="15.75" hidden="1" customHeight="1" x14ac:dyDescent="0.3">
      <c r="B30" s="7">
        <v>3</v>
      </c>
      <c r="C30" s="34" t="e">
        <f ca="1">VLOOKUP(C18,OFFSET(Pairings!$D$2,($B30-1)*gamesPerRound,0,gamesPerRound,2),2,FALSE)</f>
        <v>#N/A</v>
      </c>
      <c r="D30" s="34" t="e">
        <f ca="1">VLOOKUP(D18,OFFSET(Pairings!$D$2,($B30-1)*gamesPerRound,0,gamesPerRound,2),2,FALSE)</f>
        <v>#N/A</v>
      </c>
      <c r="E30" s="34" t="e">
        <f ca="1">VLOOKUP(E18,OFFSET(Pairings!$D$2,($B30-1)*gamesPerRound,0,gamesPerRound,2),2,FALSE)</f>
        <v>#N/A</v>
      </c>
      <c r="F30" s="34" t="e">
        <f ca="1">VLOOKUP(F18,OFFSET(Pairings!$D$2,($B30-1)*gamesPerRound,0,gamesPerRound,2),2,FALSE)</f>
        <v>#N/A</v>
      </c>
      <c r="G30" s="34" t="e">
        <f ca="1">VLOOKUP(G18,OFFSET(Pairings!$D$2,($B30-1)*gamesPerRound,0,gamesPerRound,2),2,FALSE)</f>
        <v>#N/A</v>
      </c>
      <c r="H30" s="34" t="e">
        <f ca="1">VLOOKUP(H18,OFFSET(Pairings!$D$2,($B30-1)*gamesPerRound,0,gamesPerRound,2),2,FALSE)</f>
        <v>#N/A</v>
      </c>
      <c r="I30" s="34" t="e">
        <f ca="1">VLOOKUP(I18,OFFSET(Pairings!$D$2,($B30-1)*gamesPerRound,0,gamesPerRound,2),2,FALSE)</f>
        <v>#N/A</v>
      </c>
      <c r="J30" s="34" t="e">
        <f ca="1">VLOOKUP(J18,OFFSET(Pairings!$D$2,($B30-1)*gamesPerRound,0,gamesPerRound,2),2,FALSE)</f>
        <v>#N/A</v>
      </c>
      <c r="K30" s="34" t="e">
        <f ca="1">VLOOKUP(K18,OFFSET(Pairings!$D$2,($B30-1)*gamesPerRound,0,gamesPerRound,2),2,FALSE)</f>
        <v>#N/A</v>
      </c>
      <c r="L30" s="34" t="e">
        <f ca="1">VLOOKUP(L18,OFFSET(Pairings!$D$2,($B30-1)*gamesPerRound,0,gamesPerRound,2),2,FALSE)</f>
        <v>#N/A</v>
      </c>
      <c r="M30" s="34" t="e">
        <f ca="1">VLOOKUP(M18,OFFSET(Pairings!$D$2,($B30-1)*gamesPerRound,0,gamesPerRound,2),2,FALSE)</f>
        <v>#N/A</v>
      </c>
      <c r="N30" s="34" t="e">
        <f ca="1">VLOOKUP(N18,OFFSET(Pairings!$D$2,($B30-1)*gamesPerRound,0,gamesPerRound,2),2,FALSE)</f>
        <v>#N/A</v>
      </c>
    </row>
    <row r="31" spans="1:15" ht="15.75" hidden="1" customHeight="1" x14ac:dyDescent="0.3">
      <c r="B31" s="7">
        <v>3</v>
      </c>
      <c r="C31" s="34" t="e">
        <f ca="1">VLOOKUP(C18,OFFSET(Pairings!$E$2,($B31-1)*gamesPerRound,0,gamesPerRound,4),4,FALSE)</f>
        <v>#N/A</v>
      </c>
      <c r="D31" s="34" t="e">
        <f ca="1">VLOOKUP(D18,OFFSET(Pairings!$E$2,($B31-1)*gamesPerRound,0,gamesPerRound,4),4,FALSE)</f>
        <v>#N/A</v>
      </c>
      <c r="E31" s="34" t="e">
        <f ca="1">VLOOKUP(E18,OFFSET(Pairings!$E$2,($B31-1)*gamesPerRound,0,gamesPerRound,4),4,FALSE)</f>
        <v>#N/A</v>
      </c>
      <c r="F31" s="34" t="e">
        <f ca="1">VLOOKUP(F18,OFFSET(Pairings!$E$2,($B31-1)*gamesPerRound,0,gamesPerRound,4),4,FALSE)</f>
        <v>#N/A</v>
      </c>
      <c r="G31" s="34" t="e">
        <f ca="1">VLOOKUP(G18,OFFSET(Pairings!$E$2,($B31-1)*gamesPerRound,0,gamesPerRound,4),4,FALSE)</f>
        <v>#N/A</v>
      </c>
      <c r="H31" s="34" t="e">
        <f ca="1">VLOOKUP(H18,OFFSET(Pairings!$E$2,($B31-1)*gamesPerRound,0,gamesPerRound,4),4,FALSE)</f>
        <v>#N/A</v>
      </c>
      <c r="I31" s="34" t="e">
        <f ca="1">VLOOKUP(I18,OFFSET(Pairings!$E$2,($B31-1)*gamesPerRound,0,gamesPerRound,4),4,FALSE)</f>
        <v>#N/A</v>
      </c>
      <c r="J31" s="34" t="e">
        <f ca="1">VLOOKUP(J18,OFFSET(Pairings!$E$2,($B31-1)*gamesPerRound,0,gamesPerRound,4),4,FALSE)</f>
        <v>#N/A</v>
      </c>
      <c r="K31" s="34" t="e">
        <f ca="1">VLOOKUP(K18,OFFSET(Pairings!$E$2,($B31-1)*gamesPerRound,0,gamesPerRound,4),4,FALSE)</f>
        <v>#N/A</v>
      </c>
      <c r="L31" s="34" t="e">
        <f ca="1">VLOOKUP(L18,OFFSET(Pairings!$E$2,($B31-1)*gamesPerRound,0,gamesPerRound,4),4,FALSE)</f>
        <v>#N/A</v>
      </c>
      <c r="M31" s="34" t="e">
        <f ca="1">VLOOKUP(M18,OFFSET(Pairings!$E$2,($B31-1)*gamesPerRound,0,gamesPerRound,4),4,FALSE)</f>
        <v>#N/A</v>
      </c>
      <c r="N31" s="34" t="e">
        <f ca="1">VLOOKUP(N18,OFFSET(Pairings!$E$2,($B31-1)*gamesPerRound,0,gamesPerRound,4),4,FALSE)</f>
        <v>#N/A</v>
      </c>
    </row>
    <row r="32" spans="1:15" ht="18.649999999999999" customHeight="1" thickBot="1" x14ac:dyDescent="0.35"/>
    <row r="33" spans="1:15" s="9" customFormat="1" ht="15.5" thickBot="1" x14ac:dyDescent="0.35">
      <c r="A33" s="9" t="s">
        <v>10</v>
      </c>
      <c r="B33" s="10">
        <f>VLOOKUP(A33,TeamLookup,2,FALSE)</f>
        <v>0</v>
      </c>
      <c r="C33" s="11" t="str">
        <f t="shared" ref="C33:N33" si="6">$A33&amp;"."&amp;TEXT(C$1,"00")</f>
        <v>C.01</v>
      </c>
      <c r="D33" s="12" t="str">
        <f t="shared" si="6"/>
        <v>C.02</v>
      </c>
      <c r="E33" s="12" t="str">
        <f t="shared" si="6"/>
        <v>C.03</v>
      </c>
      <c r="F33" s="12" t="str">
        <f t="shared" si="6"/>
        <v>C.04</v>
      </c>
      <c r="G33" s="12" t="str">
        <f t="shared" si="6"/>
        <v>C.05</v>
      </c>
      <c r="H33" s="12" t="str">
        <f t="shared" si="6"/>
        <v>C.06</v>
      </c>
      <c r="I33" s="12" t="str">
        <f t="shared" si="6"/>
        <v>C.07</v>
      </c>
      <c r="J33" s="12" t="str">
        <f t="shared" si="6"/>
        <v>C.08</v>
      </c>
      <c r="K33" s="12" t="str">
        <f t="shared" si="6"/>
        <v>C.09</v>
      </c>
      <c r="L33" s="12" t="str">
        <f t="shared" si="6"/>
        <v>C.10</v>
      </c>
      <c r="M33" s="12" t="str">
        <f t="shared" si="6"/>
        <v>C.11</v>
      </c>
      <c r="N33" s="13" t="str">
        <f t="shared" si="6"/>
        <v>C.12</v>
      </c>
      <c r="O33" s="14" t="s">
        <v>22</v>
      </c>
    </row>
    <row r="34" spans="1:15" ht="9" customHeight="1" x14ac:dyDescent="0.3">
      <c r="C34" s="15" t="str">
        <f t="shared" ref="C34:N34" ca="1" si="7">IF(ISNA(C41),"B","W")</f>
        <v>B</v>
      </c>
      <c r="D34" s="16" t="str">
        <f t="shared" ca="1" si="7"/>
        <v>B</v>
      </c>
      <c r="E34" s="16" t="str">
        <f t="shared" ca="1" si="7"/>
        <v>B</v>
      </c>
      <c r="F34" s="16" t="str">
        <f t="shared" ca="1" si="7"/>
        <v>W</v>
      </c>
      <c r="G34" s="16" t="str">
        <f t="shared" ca="1" si="7"/>
        <v>B</v>
      </c>
      <c r="H34" s="16" t="str">
        <f t="shared" ca="1" si="7"/>
        <v>B</v>
      </c>
      <c r="I34" s="16" t="str">
        <f t="shared" ca="1" si="7"/>
        <v>W</v>
      </c>
      <c r="J34" s="16" t="str">
        <f t="shared" ca="1" si="7"/>
        <v>W</v>
      </c>
      <c r="K34" s="16" t="str">
        <f t="shared" ca="1" si="7"/>
        <v>W</v>
      </c>
      <c r="L34" s="16" t="str">
        <f t="shared" ca="1" si="7"/>
        <v>B</v>
      </c>
      <c r="M34" s="16" t="str">
        <f t="shared" ca="1" si="7"/>
        <v>W</v>
      </c>
      <c r="N34" s="17" t="str">
        <f t="shared" ca="1" si="7"/>
        <v>W</v>
      </c>
      <c r="O34" s="18"/>
    </row>
    <row r="35" spans="1:15" x14ac:dyDescent="0.3">
      <c r="B35" s="7" t="s">
        <v>23</v>
      </c>
      <c r="C35" s="19" t="str">
        <f t="shared" ref="C35:N35" ca="1" si="8">IF(ISNA(C41),C42,C41)</f>
        <v>I.02</v>
      </c>
      <c r="D35" s="20" t="str">
        <f t="shared" ca="1" si="8"/>
        <v>G.02</v>
      </c>
      <c r="E35" s="20" t="str">
        <f t="shared" ca="1" si="8"/>
        <v>B.03</v>
      </c>
      <c r="F35" s="20" t="str">
        <f t="shared" ca="1" si="8"/>
        <v>F.04</v>
      </c>
      <c r="G35" s="20" t="str">
        <f t="shared" ca="1" si="8"/>
        <v>A.05</v>
      </c>
      <c r="H35" s="20" t="str">
        <f t="shared" ca="1" si="8"/>
        <v>E.06</v>
      </c>
      <c r="I35" s="20" t="str">
        <f t="shared" ca="1" si="8"/>
        <v>D.07</v>
      </c>
      <c r="J35" s="20" t="str">
        <f t="shared" ca="1" si="8"/>
        <v>H.08</v>
      </c>
      <c r="K35" s="20" t="str">
        <f t="shared" ca="1" si="8"/>
        <v>H.09</v>
      </c>
      <c r="L35" s="20" t="str">
        <f t="shared" ca="1" si="8"/>
        <v>D.10</v>
      </c>
      <c r="M35" s="20" t="str">
        <f t="shared" ca="1" si="8"/>
        <v>E.11</v>
      </c>
      <c r="N35" s="21" t="str">
        <f t="shared" ca="1" si="8"/>
        <v>A.12</v>
      </c>
      <c r="O35" s="22"/>
    </row>
    <row r="36" spans="1:15" ht="9" customHeight="1" x14ac:dyDescent="0.3">
      <c r="C36" s="23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5"/>
      <c r="O36" s="18"/>
    </row>
    <row r="37" spans="1:15" ht="15.5" thickBot="1" x14ac:dyDescent="0.35">
      <c r="C37" s="26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8"/>
      <c r="O37" s="22"/>
    </row>
    <row r="38" spans="1:15" ht="9" customHeight="1" x14ac:dyDescent="0.3">
      <c r="C38" s="23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5"/>
      <c r="O38" s="18"/>
    </row>
    <row r="39" spans="1:15" x14ac:dyDescent="0.3">
      <c r="C39" s="26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8"/>
      <c r="O39" s="29"/>
    </row>
    <row r="40" spans="1:15" ht="18" customHeight="1" thickBot="1" x14ac:dyDescent="0.35">
      <c r="B40" s="7" t="s">
        <v>22</v>
      </c>
      <c r="C40" s="30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2"/>
      <c r="O40" s="33"/>
    </row>
    <row r="41" spans="1:15" ht="15.75" hidden="1" customHeight="1" x14ac:dyDescent="0.3">
      <c r="B41" s="7">
        <v>1</v>
      </c>
      <c r="C41" s="34" t="e">
        <f ca="1">VLOOKUP(C33,OFFSET(Pairings!$D$2,($B41-1)*gamesPerRound,0,gamesPerRound,2),2,FALSE)</f>
        <v>#N/A</v>
      </c>
      <c r="D41" s="34" t="e">
        <f ca="1">VLOOKUP(D33,OFFSET(Pairings!$D$2,($B41-1)*gamesPerRound,0,gamesPerRound,2),2,FALSE)</f>
        <v>#N/A</v>
      </c>
      <c r="E41" s="34" t="e">
        <f ca="1">VLOOKUP(E33,OFFSET(Pairings!$D$2,($B41-1)*gamesPerRound,0,gamesPerRound,2),2,FALSE)</f>
        <v>#N/A</v>
      </c>
      <c r="F41" s="34" t="str">
        <f ca="1">VLOOKUP(F33,OFFSET(Pairings!$D$2,($B41-1)*gamesPerRound,0,gamesPerRound,2),2,FALSE)</f>
        <v>F.04</v>
      </c>
      <c r="G41" s="34" t="e">
        <f ca="1">VLOOKUP(G33,OFFSET(Pairings!$D$2,($B41-1)*gamesPerRound,0,gamesPerRound,2),2,FALSE)</f>
        <v>#N/A</v>
      </c>
      <c r="H41" s="34" t="e">
        <f ca="1">VLOOKUP(H33,OFFSET(Pairings!$D$2,($B41-1)*gamesPerRound,0,gamesPerRound,2),2,FALSE)</f>
        <v>#N/A</v>
      </c>
      <c r="I41" s="34" t="str">
        <f ca="1">VLOOKUP(I33,OFFSET(Pairings!$D$2,($B41-1)*gamesPerRound,0,gamesPerRound,2),2,FALSE)</f>
        <v>D.07</v>
      </c>
      <c r="J41" s="34" t="str">
        <f ca="1">VLOOKUP(J33,OFFSET(Pairings!$D$2,($B41-1)*gamesPerRound,0,gamesPerRound,2),2,FALSE)</f>
        <v>H.08</v>
      </c>
      <c r="K41" s="34" t="str">
        <f ca="1">VLOOKUP(K33,OFFSET(Pairings!$D$2,($B41-1)*gamesPerRound,0,gamesPerRound,2),2,FALSE)</f>
        <v>H.09</v>
      </c>
      <c r="L41" s="34" t="e">
        <f ca="1">VLOOKUP(L33,OFFSET(Pairings!$D$2,($B41-1)*gamesPerRound,0,gamesPerRound,2),2,FALSE)</f>
        <v>#N/A</v>
      </c>
      <c r="M41" s="34" t="str">
        <f ca="1">VLOOKUP(M33,OFFSET(Pairings!$D$2,($B41-1)*gamesPerRound,0,gamesPerRound,2),2,FALSE)</f>
        <v>E.11</v>
      </c>
      <c r="N41" s="34" t="str">
        <f ca="1">VLOOKUP(N33,OFFSET(Pairings!$D$2,($B41-1)*gamesPerRound,0,gamesPerRound,2),2,FALSE)</f>
        <v>A.12</v>
      </c>
    </row>
    <row r="42" spans="1:15" ht="15.75" hidden="1" customHeight="1" x14ac:dyDescent="0.3">
      <c r="B42" s="7">
        <v>1</v>
      </c>
      <c r="C42" s="34" t="str">
        <f ca="1">VLOOKUP(C33,OFFSET(Pairings!$E$2,($B42-1)*gamesPerRound,0,gamesPerRound,4),4,FALSE)</f>
        <v>I.02</v>
      </c>
      <c r="D42" s="34" t="str">
        <f ca="1">VLOOKUP(D33,OFFSET(Pairings!$E$2,($B42-1)*gamesPerRound,0,gamesPerRound,4),4,FALSE)</f>
        <v>G.02</v>
      </c>
      <c r="E42" s="34" t="str">
        <f ca="1">VLOOKUP(E33,OFFSET(Pairings!$E$2,($B42-1)*gamesPerRound,0,gamesPerRound,4),4,FALSE)</f>
        <v>B.03</v>
      </c>
      <c r="F42" s="34" t="e">
        <f ca="1">VLOOKUP(F33,OFFSET(Pairings!$E$2,($B42-1)*gamesPerRound,0,gamesPerRound,4),4,FALSE)</f>
        <v>#N/A</v>
      </c>
      <c r="G42" s="34" t="str">
        <f ca="1">VLOOKUP(G33,OFFSET(Pairings!$E$2,($B42-1)*gamesPerRound,0,gamesPerRound,4),4,FALSE)</f>
        <v>A.05</v>
      </c>
      <c r="H42" s="34" t="str">
        <f ca="1">VLOOKUP(H33,OFFSET(Pairings!$E$2,($B42-1)*gamesPerRound,0,gamesPerRound,4),4,FALSE)</f>
        <v>E.06</v>
      </c>
      <c r="I42" s="34" t="e">
        <f ca="1">VLOOKUP(I33,OFFSET(Pairings!$E$2,($B42-1)*gamesPerRound,0,gamesPerRound,4),4,FALSE)</f>
        <v>#N/A</v>
      </c>
      <c r="J42" s="34" t="e">
        <f ca="1">VLOOKUP(J33,OFFSET(Pairings!$E$2,($B42-1)*gamesPerRound,0,gamesPerRound,4),4,FALSE)</f>
        <v>#N/A</v>
      </c>
      <c r="K42" s="34" t="e">
        <f ca="1">VLOOKUP(K33,OFFSET(Pairings!$E$2,($B42-1)*gamesPerRound,0,gamesPerRound,4),4,FALSE)</f>
        <v>#N/A</v>
      </c>
      <c r="L42" s="34" t="str">
        <f ca="1">VLOOKUP(L33,OFFSET(Pairings!$E$2,($B42-1)*gamesPerRound,0,gamesPerRound,4),4,FALSE)</f>
        <v>D.10</v>
      </c>
      <c r="M42" s="34" t="e">
        <f ca="1">VLOOKUP(M33,OFFSET(Pairings!$E$2,($B42-1)*gamesPerRound,0,gamesPerRound,4),4,FALSE)</f>
        <v>#N/A</v>
      </c>
      <c r="N42" s="34" t="e">
        <f ca="1">VLOOKUP(N33,OFFSET(Pairings!$E$2,($B42-1)*gamesPerRound,0,gamesPerRound,4),4,FALSE)</f>
        <v>#N/A</v>
      </c>
    </row>
    <row r="43" spans="1:15" ht="15.75" hidden="1" customHeight="1" x14ac:dyDescent="0.3">
      <c r="B43" s="7">
        <v>2</v>
      </c>
      <c r="C43" s="34" t="e">
        <f ca="1">VLOOKUP(C33,OFFSET(Pairings!$D$2,($B43-1)*gamesPerRound,0,gamesPerRound,2),2,FALSE)</f>
        <v>#N/A</v>
      </c>
      <c r="D43" s="34" t="e">
        <f ca="1">VLOOKUP(D33,OFFSET(Pairings!$D$2,($B43-1)*gamesPerRound,0,gamesPerRound,2),2,FALSE)</f>
        <v>#N/A</v>
      </c>
      <c r="E43" s="34" t="e">
        <f ca="1">VLOOKUP(E33,OFFSET(Pairings!$D$2,($B43-1)*gamesPerRound,0,gamesPerRound,2),2,FALSE)</f>
        <v>#N/A</v>
      </c>
      <c r="F43" s="34" t="e">
        <f ca="1">VLOOKUP(F33,OFFSET(Pairings!$D$2,($B43-1)*gamesPerRound,0,gamesPerRound,2),2,FALSE)</f>
        <v>#N/A</v>
      </c>
      <c r="G43" s="34" t="e">
        <f ca="1">VLOOKUP(G33,OFFSET(Pairings!$D$2,($B43-1)*gamesPerRound,0,gamesPerRound,2),2,FALSE)</f>
        <v>#N/A</v>
      </c>
      <c r="H43" s="34" t="e">
        <f ca="1">VLOOKUP(H33,OFFSET(Pairings!$D$2,($B43-1)*gamesPerRound,0,gamesPerRound,2),2,FALSE)</f>
        <v>#N/A</v>
      </c>
      <c r="I43" s="34" t="e">
        <f ca="1">VLOOKUP(I33,OFFSET(Pairings!$D$2,($B43-1)*gamesPerRound,0,gamesPerRound,2),2,FALSE)</f>
        <v>#N/A</v>
      </c>
      <c r="J43" s="34" t="e">
        <f ca="1">VLOOKUP(J33,OFFSET(Pairings!$D$2,($B43-1)*gamesPerRound,0,gamesPerRound,2),2,FALSE)</f>
        <v>#N/A</v>
      </c>
      <c r="K43" s="34" t="e">
        <f ca="1">VLOOKUP(K33,OFFSET(Pairings!$D$2,($B43-1)*gamesPerRound,0,gamesPerRound,2),2,FALSE)</f>
        <v>#N/A</v>
      </c>
      <c r="L43" s="34" t="e">
        <f ca="1">VLOOKUP(L33,OFFSET(Pairings!$D$2,($B43-1)*gamesPerRound,0,gamesPerRound,2),2,FALSE)</f>
        <v>#N/A</v>
      </c>
      <c r="M43" s="34" t="e">
        <f ca="1">VLOOKUP(M33,OFFSET(Pairings!$D$2,($B43-1)*gamesPerRound,0,gamesPerRound,2),2,FALSE)</f>
        <v>#N/A</v>
      </c>
      <c r="N43" s="34" t="e">
        <f ca="1">VLOOKUP(N33,OFFSET(Pairings!$D$2,($B43-1)*gamesPerRound,0,gamesPerRound,2),2,FALSE)</f>
        <v>#N/A</v>
      </c>
    </row>
    <row r="44" spans="1:15" ht="15.75" hidden="1" customHeight="1" x14ac:dyDescent="0.3">
      <c r="B44" s="7">
        <v>2</v>
      </c>
      <c r="C44" s="34" t="e">
        <f ca="1">VLOOKUP(C33,OFFSET(Pairings!$E$2,($B44-1)*gamesPerRound,0,gamesPerRound,4),4,FALSE)</f>
        <v>#N/A</v>
      </c>
      <c r="D44" s="34" t="e">
        <f ca="1">VLOOKUP(D33,OFFSET(Pairings!$E$2,($B44-1)*gamesPerRound,0,gamesPerRound,4),4,FALSE)</f>
        <v>#N/A</v>
      </c>
      <c r="E44" s="34" t="e">
        <f ca="1">VLOOKUP(E33,OFFSET(Pairings!$E$2,($B44-1)*gamesPerRound,0,gamesPerRound,4),4,FALSE)</f>
        <v>#N/A</v>
      </c>
      <c r="F44" s="34" t="e">
        <f ca="1">VLOOKUP(F33,OFFSET(Pairings!$E$2,($B44-1)*gamesPerRound,0,gamesPerRound,4),4,FALSE)</f>
        <v>#N/A</v>
      </c>
      <c r="G44" s="34" t="e">
        <f ca="1">VLOOKUP(G33,OFFSET(Pairings!$E$2,($B44-1)*gamesPerRound,0,gamesPerRound,4),4,FALSE)</f>
        <v>#N/A</v>
      </c>
      <c r="H44" s="34" t="e">
        <f ca="1">VLOOKUP(H33,OFFSET(Pairings!$E$2,($B44-1)*gamesPerRound,0,gamesPerRound,4),4,FALSE)</f>
        <v>#N/A</v>
      </c>
      <c r="I44" s="34" t="e">
        <f ca="1">VLOOKUP(I33,OFFSET(Pairings!$E$2,($B44-1)*gamesPerRound,0,gamesPerRound,4),4,FALSE)</f>
        <v>#N/A</v>
      </c>
      <c r="J44" s="34" t="e">
        <f ca="1">VLOOKUP(J33,OFFSET(Pairings!$E$2,($B44-1)*gamesPerRound,0,gamesPerRound,4),4,FALSE)</f>
        <v>#N/A</v>
      </c>
      <c r="K44" s="34" t="e">
        <f ca="1">VLOOKUP(K33,OFFSET(Pairings!$E$2,($B44-1)*gamesPerRound,0,gamesPerRound,4),4,FALSE)</f>
        <v>#N/A</v>
      </c>
      <c r="L44" s="34" t="e">
        <f ca="1">VLOOKUP(L33,OFFSET(Pairings!$E$2,($B44-1)*gamesPerRound,0,gamesPerRound,4),4,FALSE)</f>
        <v>#N/A</v>
      </c>
      <c r="M44" s="34" t="e">
        <f ca="1">VLOOKUP(M33,OFFSET(Pairings!$E$2,($B44-1)*gamesPerRound,0,gamesPerRound,4),4,FALSE)</f>
        <v>#N/A</v>
      </c>
      <c r="N44" s="34" t="e">
        <f ca="1">VLOOKUP(N33,OFFSET(Pairings!$E$2,($B44-1)*gamesPerRound,0,gamesPerRound,4),4,FALSE)</f>
        <v>#N/A</v>
      </c>
    </row>
    <row r="45" spans="1:15" ht="15.65" hidden="1" customHeight="1" x14ac:dyDescent="0.3">
      <c r="B45" s="7">
        <v>3</v>
      </c>
      <c r="C45" s="34" t="e">
        <f ca="1">VLOOKUP(C33,OFFSET(Pairings!$D$2,($B45-1)*gamesPerRound,0,gamesPerRound,2),2,FALSE)</f>
        <v>#N/A</v>
      </c>
      <c r="D45" s="34" t="e">
        <f ca="1">VLOOKUP(D33,OFFSET(Pairings!$D$2,($B45-1)*gamesPerRound,0,gamesPerRound,2),2,FALSE)</f>
        <v>#N/A</v>
      </c>
      <c r="E45" s="34" t="e">
        <f ca="1">VLOOKUP(E33,OFFSET(Pairings!$D$2,($B45-1)*gamesPerRound,0,gamesPerRound,2),2,FALSE)</f>
        <v>#N/A</v>
      </c>
      <c r="F45" s="34" t="e">
        <f ca="1">VLOOKUP(F33,OFFSET(Pairings!$D$2,($B45-1)*gamesPerRound,0,gamesPerRound,2),2,FALSE)</f>
        <v>#N/A</v>
      </c>
      <c r="G45" s="34" t="e">
        <f ca="1">VLOOKUP(G33,OFFSET(Pairings!$D$2,($B45-1)*gamesPerRound,0,gamesPerRound,2),2,FALSE)</f>
        <v>#N/A</v>
      </c>
      <c r="H45" s="34" t="e">
        <f ca="1">VLOOKUP(H33,OFFSET(Pairings!$D$2,($B45-1)*gamesPerRound,0,gamesPerRound,2),2,FALSE)</f>
        <v>#N/A</v>
      </c>
      <c r="I45" s="34" t="e">
        <f ca="1">VLOOKUP(I33,OFFSET(Pairings!$D$2,($B45-1)*gamesPerRound,0,gamesPerRound,2),2,FALSE)</f>
        <v>#N/A</v>
      </c>
      <c r="J45" s="34" t="e">
        <f ca="1">VLOOKUP(J33,OFFSET(Pairings!$D$2,($B45-1)*gamesPerRound,0,gamesPerRound,2),2,FALSE)</f>
        <v>#N/A</v>
      </c>
      <c r="K45" s="34" t="e">
        <f ca="1">VLOOKUP(K33,OFFSET(Pairings!$D$2,($B45-1)*gamesPerRound,0,gamesPerRound,2),2,FALSE)</f>
        <v>#N/A</v>
      </c>
      <c r="L45" s="34" t="e">
        <f ca="1">VLOOKUP(L33,OFFSET(Pairings!$D$2,($B45-1)*gamesPerRound,0,gamesPerRound,2),2,FALSE)</f>
        <v>#N/A</v>
      </c>
      <c r="M45" s="34" t="e">
        <f ca="1">VLOOKUP(M33,OFFSET(Pairings!$D$2,($B45-1)*gamesPerRound,0,gamesPerRound,2),2,FALSE)</f>
        <v>#N/A</v>
      </c>
      <c r="N45" s="34" t="e">
        <f ca="1">VLOOKUP(N33,OFFSET(Pairings!$D$2,($B45-1)*gamesPerRound,0,gamesPerRound,2),2,FALSE)</f>
        <v>#N/A</v>
      </c>
    </row>
    <row r="46" spans="1:15" ht="15.65" hidden="1" customHeight="1" x14ac:dyDescent="0.3">
      <c r="B46" s="7">
        <v>3</v>
      </c>
      <c r="C46" s="34" t="e">
        <f ca="1">VLOOKUP(C33,OFFSET(Pairings!$E$2,($B46-1)*gamesPerRound,0,gamesPerRound,4),4,FALSE)</f>
        <v>#N/A</v>
      </c>
      <c r="D46" s="34" t="e">
        <f ca="1">VLOOKUP(D33,OFFSET(Pairings!$E$2,($B46-1)*gamesPerRound,0,gamesPerRound,4),4,FALSE)</f>
        <v>#N/A</v>
      </c>
      <c r="E46" s="34" t="e">
        <f ca="1">VLOOKUP(E33,OFFSET(Pairings!$E$2,($B46-1)*gamesPerRound,0,gamesPerRound,4),4,FALSE)</f>
        <v>#N/A</v>
      </c>
      <c r="F46" s="34" t="e">
        <f ca="1">VLOOKUP(F33,OFFSET(Pairings!$E$2,($B46-1)*gamesPerRound,0,gamesPerRound,4),4,FALSE)</f>
        <v>#N/A</v>
      </c>
      <c r="G46" s="34" t="e">
        <f ca="1">VLOOKUP(G33,OFFSET(Pairings!$E$2,($B46-1)*gamesPerRound,0,gamesPerRound,4),4,FALSE)</f>
        <v>#N/A</v>
      </c>
      <c r="H46" s="34" t="e">
        <f ca="1">VLOOKUP(H33,OFFSET(Pairings!$E$2,($B46-1)*gamesPerRound,0,gamesPerRound,4),4,FALSE)</f>
        <v>#N/A</v>
      </c>
      <c r="I46" s="34" t="e">
        <f ca="1">VLOOKUP(I33,OFFSET(Pairings!$E$2,($B46-1)*gamesPerRound,0,gamesPerRound,4),4,FALSE)</f>
        <v>#N/A</v>
      </c>
      <c r="J46" s="34" t="e">
        <f ca="1">VLOOKUP(J33,OFFSET(Pairings!$E$2,($B46-1)*gamesPerRound,0,gamesPerRound,4),4,FALSE)</f>
        <v>#N/A</v>
      </c>
      <c r="K46" s="34" t="e">
        <f ca="1">VLOOKUP(K33,OFFSET(Pairings!$E$2,($B46-1)*gamesPerRound,0,gamesPerRound,4),4,FALSE)</f>
        <v>#N/A</v>
      </c>
      <c r="L46" s="34" t="e">
        <f ca="1">VLOOKUP(L33,OFFSET(Pairings!$E$2,($B46-1)*gamesPerRound,0,gamesPerRound,4),4,FALSE)</f>
        <v>#N/A</v>
      </c>
      <c r="M46" s="34" t="e">
        <f ca="1">VLOOKUP(M33,OFFSET(Pairings!$E$2,($B46-1)*gamesPerRound,0,gamesPerRound,4),4,FALSE)</f>
        <v>#N/A</v>
      </c>
      <c r="N46" s="34" t="e">
        <f ca="1">VLOOKUP(N33,OFFSET(Pairings!$E$2,($B46-1)*gamesPerRound,0,gamesPerRound,4),4,FALSE)</f>
        <v>#N/A</v>
      </c>
    </row>
    <row r="47" spans="1:15" ht="18" customHeight="1" thickBot="1" x14ac:dyDescent="0.35"/>
    <row r="48" spans="1:15" s="9" customFormat="1" ht="15.5" thickBot="1" x14ac:dyDescent="0.35">
      <c r="A48" s="9" t="s">
        <v>11</v>
      </c>
      <c r="B48" s="10">
        <f>VLOOKUP(A48,TeamLookup,2,FALSE)</f>
        <v>0</v>
      </c>
      <c r="C48" s="11" t="str">
        <f t="shared" ref="C48:N48" si="9">$A48&amp;"."&amp;TEXT(C$1,"00")</f>
        <v>D.01</v>
      </c>
      <c r="D48" s="12" t="str">
        <f t="shared" si="9"/>
        <v>D.02</v>
      </c>
      <c r="E48" s="12" t="str">
        <f t="shared" si="9"/>
        <v>D.03</v>
      </c>
      <c r="F48" s="12" t="str">
        <f t="shared" si="9"/>
        <v>D.04</v>
      </c>
      <c r="G48" s="12" t="str">
        <f t="shared" si="9"/>
        <v>D.05</v>
      </c>
      <c r="H48" s="12" t="str">
        <f t="shared" si="9"/>
        <v>D.06</v>
      </c>
      <c r="I48" s="12" t="str">
        <f t="shared" si="9"/>
        <v>D.07</v>
      </c>
      <c r="J48" s="12" t="str">
        <f t="shared" si="9"/>
        <v>D.08</v>
      </c>
      <c r="K48" s="12" t="str">
        <f t="shared" si="9"/>
        <v>D.09</v>
      </c>
      <c r="L48" s="12" t="str">
        <f t="shared" si="9"/>
        <v>D.10</v>
      </c>
      <c r="M48" s="12" t="str">
        <f t="shared" si="9"/>
        <v>D.11</v>
      </c>
      <c r="N48" s="13" t="str">
        <f t="shared" si="9"/>
        <v>D.12</v>
      </c>
      <c r="O48" s="14" t="s">
        <v>22</v>
      </c>
    </row>
    <row r="49" spans="1:15" ht="9" customHeight="1" x14ac:dyDescent="0.3">
      <c r="C49" s="15" t="str">
        <f t="shared" ref="C49:N49" ca="1" si="10">IF(ISNA(C56),"B","W")</f>
        <v>W</v>
      </c>
      <c r="D49" s="16" t="str">
        <f t="shared" ca="1" si="10"/>
        <v>B</v>
      </c>
      <c r="E49" s="16" t="str">
        <f t="shared" ca="1" si="10"/>
        <v>B</v>
      </c>
      <c r="F49" s="16" t="str">
        <f t="shared" ca="1" si="10"/>
        <v>W</v>
      </c>
      <c r="G49" s="16" t="str">
        <f t="shared" ca="1" si="10"/>
        <v>W</v>
      </c>
      <c r="H49" s="16" t="str">
        <f t="shared" ca="1" si="10"/>
        <v>B</v>
      </c>
      <c r="I49" s="16" t="str">
        <f t="shared" ca="1" si="10"/>
        <v>B</v>
      </c>
      <c r="J49" s="16" t="str">
        <f t="shared" ca="1" si="10"/>
        <v>W</v>
      </c>
      <c r="K49" s="16" t="str">
        <f t="shared" ca="1" si="10"/>
        <v>B</v>
      </c>
      <c r="L49" s="16" t="str">
        <f t="shared" ca="1" si="10"/>
        <v>W</v>
      </c>
      <c r="M49" s="16" t="str">
        <f t="shared" ca="1" si="10"/>
        <v>W</v>
      </c>
      <c r="N49" s="17" t="str">
        <f t="shared" ca="1" si="10"/>
        <v>B</v>
      </c>
      <c r="O49" s="18"/>
    </row>
    <row r="50" spans="1:15" x14ac:dyDescent="0.3">
      <c r="B50" s="7" t="s">
        <v>23</v>
      </c>
      <c r="C50" s="19" t="str">
        <f t="shared" ref="C50:N50" ca="1" si="11">IF(ISNA(C56),C57,C56)</f>
        <v>I.01</v>
      </c>
      <c r="D50" s="20" t="str">
        <f t="shared" ca="1" si="11"/>
        <v>F.02</v>
      </c>
      <c r="E50" s="20" t="str">
        <f t="shared" ca="1" si="11"/>
        <v>H.04</v>
      </c>
      <c r="F50" s="20" t="str">
        <f t="shared" ca="1" si="11"/>
        <v>E.04</v>
      </c>
      <c r="G50" s="20" t="str">
        <f t="shared" ca="1" si="11"/>
        <v>B.05</v>
      </c>
      <c r="H50" s="20" t="str">
        <f t="shared" ca="1" si="11"/>
        <v>A.06</v>
      </c>
      <c r="I50" s="20" t="str">
        <f t="shared" ca="1" si="11"/>
        <v>C.07</v>
      </c>
      <c r="J50" s="20" t="str">
        <f t="shared" ca="1" si="11"/>
        <v>G.08</v>
      </c>
      <c r="K50" s="20" t="str">
        <f t="shared" ca="1" si="11"/>
        <v>G.09</v>
      </c>
      <c r="L50" s="20" t="str">
        <f t="shared" ca="1" si="11"/>
        <v>C.10</v>
      </c>
      <c r="M50" s="20" t="str">
        <f t="shared" ca="1" si="11"/>
        <v>A.11</v>
      </c>
      <c r="N50" s="21" t="str">
        <f t="shared" ca="1" si="11"/>
        <v>B.12</v>
      </c>
      <c r="O50" s="22"/>
    </row>
    <row r="51" spans="1:15" ht="9" customHeight="1" x14ac:dyDescent="0.3">
      <c r="C51" s="23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5"/>
      <c r="O51" s="18"/>
    </row>
    <row r="52" spans="1:15" ht="15.5" thickBot="1" x14ac:dyDescent="0.35">
      <c r="C52" s="26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8"/>
      <c r="O52" s="22"/>
    </row>
    <row r="53" spans="1:15" ht="9" customHeight="1" x14ac:dyDescent="0.3">
      <c r="C53" s="23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5"/>
      <c r="O53" s="18"/>
    </row>
    <row r="54" spans="1:15" x14ac:dyDescent="0.3">
      <c r="C54" s="26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8"/>
      <c r="O54" s="29"/>
    </row>
    <row r="55" spans="1:15" ht="17.25" customHeight="1" thickBot="1" x14ac:dyDescent="0.35">
      <c r="B55" s="7" t="s">
        <v>22</v>
      </c>
      <c r="C55" s="30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2"/>
      <c r="O55" s="33"/>
    </row>
    <row r="56" spans="1:15" ht="17.25" hidden="1" customHeight="1" x14ac:dyDescent="0.3">
      <c r="B56" s="7">
        <v>1</v>
      </c>
      <c r="C56" s="34" t="str">
        <f ca="1">VLOOKUP(C48,OFFSET(Pairings!$D$2,($B56-1)*gamesPerRound,0,gamesPerRound,2),2,FALSE)</f>
        <v>I.01</v>
      </c>
      <c r="D56" s="34" t="e">
        <f ca="1">VLOOKUP(D48,OFFSET(Pairings!$D$2,($B56-1)*gamesPerRound,0,gamesPerRound,2),2,FALSE)</f>
        <v>#N/A</v>
      </c>
      <c r="E56" s="34" t="e">
        <f ca="1">VLOOKUP(E48,OFFSET(Pairings!$D$2,($B56-1)*gamesPerRound,0,gamesPerRound,2),2,FALSE)</f>
        <v>#N/A</v>
      </c>
      <c r="F56" s="34" t="str">
        <f ca="1">VLOOKUP(F48,OFFSET(Pairings!$D$2,($B56-1)*gamesPerRound,0,gamesPerRound,2),2,FALSE)</f>
        <v>E.04</v>
      </c>
      <c r="G56" s="34" t="str">
        <f ca="1">VLOOKUP(G48,OFFSET(Pairings!$D$2,($B56-1)*gamesPerRound,0,gamesPerRound,2),2,FALSE)</f>
        <v>B.05</v>
      </c>
      <c r="H56" s="34" t="e">
        <f ca="1">VLOOKUP(H48,OFFSET(Pairings!$D$2,($B56-1)*gamesPerRound,0,gamesPerRound,2),2,FALSE)</f>
        <v>#N/A</v>
      </c>
      <c r="I56" s="34" t="e">
        <f ca="1">VLOOKUP(I48,OFFSET(Pairings!$D$2,($B56-1)*gamesPerRound,0,gamesPerRound,2),2,FALSE)</f>
        <v>#N/A</v>
      </c>
      <c r="J56" s="34" t="str">
        <f ca="1">VLOOKUP(J48,OFFSET(Pairings!$D$2,($B56-1)*gamesPerRound,0,gamesPerRound,2),2,FALSE)</f>
        <v>G.08</v>
      </c>
      <c r="K56" s="34" t="e">
        <f ca="1">VLOOKUP(K48,OFFSET(Pairings!$D$2,($B56-1)*gamesPerRound,0,gamesPerRound,2),2,FALSE)</f>
        <v>#N/A</v>
      </c>
      <c r="L56" s="34" t="str">
        <f ca="1">VLOOKUP(L48,OFFSET(Pairings!$D$2,($B56-1)*gamesPerRound,0,gamesPerRound,2),2,FALSE)</f>
        <v>C.10</v>
      </c>
      <c r="M56" s="34" t="str">
        <f ca="1">VLOOKUP(M48,OFFSET(Pairings!$D$2,($B56-1)*gamesPerRound,0,gamesPerRound,2),2,FALSE)</f>
        <v>A.11</v>
      </c>
      <c r="N56" s="34" t="e">
        <f ca="1">VLOOKUP(N48,OFFSET(Pairings!$D$2,($B56-1)*gamesPerRound,0,gamesPerRound,2),2,FALSE)</f>
        <v>#N/A</v>
      </c>
    </row>
    <row r="57" spans="1:15" ht="17.25" hidden="1" customHeight="1" x14ac:dyDescent="0.3">
      <c r="B57" s="7">
        <v>1</v>
      </c>
      <c r="C57" s="34" t="e">
        <f ca="1">VLOOKUP(C48,OFFSET(Pairings!$E$2,($B57-1)*gamesPerRound,0,gamesPerRound,4),4,FALSE)</f>
        <v>#N/A</v>
      </c>
      <c r="D57" s="34" t="str">
        <f ca="1">VLOOKUP(D48,OFFSET(Pairings!$E$2,($B57-1)*gamesPerRound,0,gamesPerRound,4),4,FALSE)</f>
        <v>F.02</v>
      </c>
      <c r="E57" s="34" t="str">
        <f ca="1">VLOOKUP(E48,OFFSET(Pairings!$E$2,($B57-1)*gamesPerRound,0,gamesPerRound,4),4,FALSE)</f>
        <v>H.04</v>
      </c>
      <c r="F57" s="34" t="e">
        <f ca="1">VLOOKUP(F48,OFFSET(Pairings!$E$2,($B57-1)*gamesPerRound,0,gamesPerRound,4),4,FALSE)</f>
        <v>#N/A</v>
      </c>
      <c r="G57" s="34" t="e">
        <f ca="1">VLOOKUP(G48,OFFSET(Pairings!$E$2,($B57-1)*gamesPerRound,0,gamesPerRound,4),4,FALSE)</f>
        <v>#N/A</v>
      </c>
      <c r="H57" s="34" t="str">
        <f ca="1">VLOOKUP(H48,OFFSET(Pairings!$E$2,($B57-1)*gamesPerRound,0,gamesPerRound,4),4,FALSE)</f>
        <v>A.06</v>
      </c>
      <c r="I57" s="34" t="str">
        <f ca="1">VLOOKUP(I48,OFFSET(Pairings!$E$2,($B57-1)*gamesPerRound,0,gamesPerRound,4),4,FALSE)</f>
        <v>C.07</v>
      </c>
      <c r="J57" s="34" t="e">
        <f ca="1">VLOOKUP(J48,OFFSET(Pairings!$E$2,($B57-1)*gamesPerRound,0,gamesPerRound,4),4,FALSE)</f>
        <v>#N/A</v>
      </c>
      <c r="K57" s="34" t="str">
        <f ca="1">VLOOKUP(K48,OFFSET(Pairings!$E$2,($B57-1)*gamesPerRound,0,gamesPerRound,4),4,FALSE)</f>
        <v>G.09</v>
      </c>
      <c r="L57" s="34" t="e">
        <f ca="1">VLOOKUP(L48,OFFSET(Pairings!$E$2,($B57-1)*gamesPerRound,0,gamesPerRound,4),4,FALSE)</f>
        <v>#N/A</v>
      </c>
      <c r="M57" s="34" t="e">
        <f ca="1">VLOOKUP(M48,OFFSET(Pairings!$E$2,($B57-1)*gamesPerRound,0,gamesPerRound,4),4,FALSE)</f>
        <v>#N/A</v>
      </c>
      <c r="N57" s="34" t="str">
        <f ca="1">VLOOKUP(N48,OFFSET(Pairings!$E$2,($B57-1)*gamesPerRound,0,gamesPerRound,4),4,FALSE)</f>
        <v>B.12</v>
      </c>
    </row>
    <row r="58" spans="1:15" ht="17" hidden="1" customHeight="1" x14ac:dyDescent="0.3">
      <c r="B58" s="7">
        <v>2</v>
      </c>
      <c r="C58" s="34" t="e">
        <f ca="1">VLOOKUP(C48,OFFSET(Pairings!$D$2,($B58-1)*gamesPerRound,0,gamesPerRound,2),2,FALSE)</f>
        <v>#N/A</v>
      </c>
      <c r="D58" s="34" t="e">
        <f ca="1">VLOOKUP(D48,OFFSET(Pairings!$D$2,($B58-1)*gamesPerRound,0,gamesPerRound,2),2,FALSE)</f>
        <v>#N/A</v>
      </c>
      <c r="E58" s="34" t="e">
        <f ca="1">VLOOKUP(E48,OFFSET(Pairings!$D$2,($B58-1)*gamesPerRound,0,gamesPerRound,2),2,FALSE)</f>
        <v>#N/A</v>
      </c>
      <c r="F58" s="34" t="e">
        <f ca="1">VLOOKUP(F48,OFFSET(Pairings!$D$2,($B58-1)*gamesPerRound,0,gamesPerRound,2),2,FALSE)</f>
        <v>#N/A</v>
      </c>
      <c r="G58" s="34" t="e">
        <f ca="1">VLOOKUP(G48,OFFSET(Pairings!$D$2,($B58-1)*gamesPerRound,0,gamesPerRound,2),2,FALSE)</f>
        <v>#N/A</v>
      </c>
      <c r="H58" s="34" t="e">
        <f ca="1">VLOOKUP(H48,OFFSET(Pairings!$D$2,($B58-1)*gamesPerRound,0,gamesPerRound,2),2,FALSE)</f>
        <v>#N/A</v>
      </c>
      <c r="I58" s="34" t="e">
        <f ca="1">VLOOKUP(I48,OFFSET(Pairings!$D$2,($B58-1)*gamesPerRound,0,gamesPerRound,2),2,FALSE)</f>
        <v>#N/A</v>
      </c>
      <c r="J58" s="34" t="e">
        <f ca="1">VLOOKUP(J48,OFFSET(Pairings!$D$2,($B58-1)*gamesPerRound,0,gamesPerRound,2),2,FALSE)</f>
        <v>#N/A</v>
      </c>
      <c r="K58" s="34" t="e">
        <f ca="1">VLOOKUP(K48,OFFSET(Pairings!$D$2,($B58-1)*gamesPerRound,0,gamesPerRound,2),2,FALSE)</f>
        <v>#N/A</v>
      </c>
      <c r="L58" s="34" t="e">
        <f ca="1">VLOOKUP(L48,OFFSET(Pairings!$D$2,($B58-1)*gamesPerRound,0,gamesPerRound,2),2,FALSE)</f>
        <v>#N/A</v>
      </c>
      <c r="M58" s="34" t="e">
        <f ca="1">VLOOKUP(M48,OFFSET(Pairings!$D$2,($B58-1)*gamesPerRound,0,gamesPerRound,2),2,FALSE)</f>
        <v>#N/A</v>
      </c>
      <c r="N58" s="34" t="e">
        <f ca="1">VLOOKUP(N48,OFFSET(Pairings!$D$2,($B58-1)*gamesPerRound,0,gamesPerRound,2),2,FALSE)</f>
        <v>#N/A</v>
      </c>
    </row>
    <row r="59" spans="1:15" ht="17" hidden="1" customHeight="1" x14ac:dyDescent="0.3">
      <c r="B59" s="7">
        <v>2</v>
      </c>
      <c r="C59" s="34" t="e">
        <f ca="1">VLOOKUP(C48,OFFSET(Pairings!$E$2,($B59-1)*gamesPerRound,0,gamesPerRound,4),4,FALSE)</f>
        <v>#N/A</v>
      </c>
      <c r="D59" s="34" t="e">
        <f ca="1">VLOOKUP(D48,OFFSET(Pairings!$E$2,($B59-1)*gamesPerRound,0,gamesPerRound,4),4,FALSE)</f>
        <v>#N/A</v>
      </c>
      <c r="E59" s="34" t="e">
        <f ca="1">VLOOKUP(E48,OFFSET(Pairings!$E$2,($B59-1)*gamesPerRound,0,gamesPerRound,4),4,FALSE)</f>
        <v>#N/A</v>
      </c>
      <c r="F59" s="34" t="e">
        <f ca="1">VLOOKUP(F48,OFFSET(Pairings!$E$2,($B59-1)*gamesPerRound,0,gamesPerRound,4),4,FALSE)</f>
        <v>#N/A</v>
      </c>
      <c r="G59" s="34" t="e">
        <f ca="1">VLOOKUP(G48,OFFSET(Pairings!$E$2,($B59-1)*gamesPerRound,0,gamesPerRound,4),4,FALSE)</f>
        <v>#N/A</v>
      </c>
      <c r="H59" s="34" t="e">
        <f ca="1">VLOOKUP(H48,OFFSET(Pairings!$E$2,($B59-1)*gamesPerRound,0,gamesPerRound,4),4,FALSE)</f>
        <v>#N/A</v>
      </c>
      <c r="I59" s="34" t="e">
        <f ca="1">VLOOKUP(I48,OFFSET(Pairings!$E$2,($B59-1)*gamesPerRound,0,gamesPerRound,4),4,FALSE)</f>
        <v>#N/A</v>
      </c>
      <c r="J59" s="34" t="e">
        <f ca="1">VLOOKUP(J48,OFFSET(Pairings!$E$2,($B59-1)*gamesPerRound,0,gamesPerRound,4),4,FALSE)</f>
        <v>#N/A</v>
      </c>
      <c r="K59" s="34" t="e">
        <f ca="1">VLOOKUP(K48,OFFSET(Pairings!$E$2,($B59-1)*gamesPerRound,0,gamesPerRound,4),4,FALSE)</f>
        <v>#N/A</v>
      </c>
      <c r="L59" s="34" t="e">
        <f ca="1">VLOOKUP(L48,OFFSET(Pairings!$E$2,($B59-1)*gamesPerRound,0,gamesPerRound,4),4,FALSE)</f>
        <v>#N/A</v>
      </c>
      <c r="M59" s="34" t="e">
        <f ca="1">VLOOKUP(M48,OFFSET(Pairings!$E$2,($B59-1)*gamesPerRound,0,gamesPerRound,4),4,FALSE)</f>
        <v>#N/A</v>
      </c>
      <c r="N59" s="34" t="e">
        <f ca="1">VLOOKUP(N48,OFFSET(Pairings!$E$2,($B59-1)*gamesPerRound,0,gamesPerRound,4),4,FALSE)</f>
        <v>#N/A</v>
      </c>
    </row>
    <row r="60" spans="1:15" ht="17.25" hidden="1" customHeight="1" x14ac:dyDescent="0.3">
      <c r="B60" s="7">
        <v>3</v>
      </c>
      <c r="C60" s="34" t="e">
        <f ca="1">VLOOKUP(C48,OFFSET(Pairings!$D$2,($B60-1)*gamesPerRound,0,gamesPerRound,2),2,FALSE)</f>
        <v>#N/A</v>
      </c>
      <c r="D60" s="34" t="e">
        <f ca="1">VLOOKUP(D48,OFFSET(Pairings!$D$2,($B60-1)*gamesPerRound,0,gamesPerRound,2),2,FALSE)</f>
        <v>#N/A</v>
      </c>
      <c r="E60" s="34" t="e">
        <f ca="1">VLOOKUP(E48,OFFSET(Pairings!$D$2,($B60-1)*gamesPerRound,0,gamesPerRound,2),2,FALSE)</f>
        <v>#N/A</v>
      </c>
      <c r="F60" s="34" t="e">
        <f ca="1">VLOOKUP(F48,OFFSET(Pairings!$D$2,($B60-1)*gamesPerRound,0,gamesPerRound,2),2,FALSE)</f>
        <v>#N/A</v>
      </c>
      <c r="G60" s="34" t="e">
        <f ca="1">VLOOKUP(G48,OFFSET(Pairings!$D$2,($B60-1)*gamesPerRound,0,gamesPerRound,2),2,FALSE)</f>
        <v>#N/A</v>
      </c>
      <c r="H60" s="34" t="e">
        <f ca="1">VLOOKUP(H48,OFFSET(Pairings!$D$2,($B60-1)*gamesPerRound,0,gamesPerRound,2),2,FALSE)</f>
        <v>#N/A</v>
      </c>
      <c r="I60" s="34" t="e">
        <f ca="1">VLOOKUP(I48,OFFSET(Pairings!$D$2,($B60-1)*gamesPerRound,0,gamesPerRound,2),2,FALSE)</f>
        <v>#N/A</v>
      </c>
      <c r="J60" s="34" t="e">
        <f ca="1">VLOOKUP(J48,OFFSET(Pairings!$D$2,($B60-1)*gamesPerRound,0,gamesPerRound,2),2,FALSE)</f>
        <v>#N/A</v>
      </c>
      <c r="K60" s="34" t="e">
        <f ca="1">VLOOKUP(K48,OFFSET(Pairings!$D$2,($B60-1)*gamesPerRound,0,gamesPerRound,2),2,FALSE)</f>
        <v>#N/A</v>
      </c>
      <c r="L60" s="34" t="e">
        <f ca="1">VLOOKUP(L48,OFFSET(Pairings!$D$2,($B60-1)*gamesPerRound,0,gamesPerRound,2),2,FALSE)</f>
        <v>#N/A</v>
      </c>
      <c r="M60" s="34" t="e">
        <f ca="1">VLOOKUP(M48,OFFSET(Pairings!$D$2,($B60-1)*gamesPerRound,0,gamesPerRound,2),2,FALSE)</f>
        <v>#N/A</v>
      </c>
      <c r="N60" s="34" t="e">
        <f ca="1">VLOOKUP(N48,OFFSET(Pairings!$D$2,($B60-1)*gamesPerRound,0,gamesPerRound,2),2,FALSE)</f>
        <v>#N/A</v>
      </c>
    </row>
    <row r="61" spans="1:15" ht="17.25" hidden="1" customHeight="1" x14ac:dyDescent="0.3">
      <c r="B61" s="7">
        <v>3</v>
      </c>
      <c r="C61" s="34" t="e">
        <f ca="1">VLOOKUP(C48,OFFSET(Pairings!$E$2,($B61-1)*gamesPerRound,0,gamesPerRound,4),4,FALSE)</f>
        <v>#N/A</v>
      </c>
      <c r="D61" s="34" t="e">
        <f ca="1">VLOOKUP(D48,OFFSET(Pairings!$E$2,($B61-1)*gamesPerRound,0,gamesPerRound,4),4,FALSE)</f>
        <v>#N/A</v>
      </c>
      <c r="E61" s="34" t="e">
        <f ca="1">VLOOKUP(E48,OFFSET(Pairings!$E$2,($B61-1)*gamesPerRound,0,gamesPerRound,4),4,FALSE)</f>
        <v>#N/A</v>
      </c>
      <c r="F61" s="34" t="e">
        <f ca="1">VLOOKUP(F48,OFFSET(Pairings!$E$2,($B61-1)*gamesPerRound,0,gamesPerRound,4),4,FALSE)</f>
        <v>#N/A</v>
      </c>
      <c r="G61" s="34" t="e">
        <f ca="1">VLOOKUP(G48,OFFSET(Pairings!$E$2,($B61-1)*gamesPerRound,0,gamesPerRound,4),4,FALSE)</f>
        <v>#N/A</v>
      </c>
      <c r="H61" s="34" t="e">
        <f ca="1">VLOOKUP(H48,OFFSET(Pairings!$E$2,($B61-1)*gamesPerRound,0,gamesPerRound,4),4,FALSE)</f>
        <v>#N/A</v>
      </c>
      <c r="I61" s="34" t="e">
        <f ca="1">VLOOKUP(I48,OFFSET(Pairings!$E$2,($B61-1)*gamesPerRound,0,gamesPerRound,4),4,FALSE)</f>
        <v>#N/A</v>
      </c>
      <c r="J61" s="34" t="e">
        <f ca="1">VLOOKUP(J48,OFFSET(Pairings!$E$2,($B61-1)*gamesPerRound,0,gamesPerRound,4),4,FALSE)</f>
        <v>#N/A</v>
      </c>
      <c r="K61" s="34" t="e">
        <f ca="1">VLOOKUP(K48,OFFSET(Pairings!$E$2,($B61-1)*gamesPerRound,0,gamesPerRound,4),4,FALSE)</f>
        <v>#N/A</v>
      </c>
      <c r="L61" s="34" t="e">
        <f ca="1">VLOOKUP(L48,OFFSET(Pairings!$E$2,($B61-1)*gamesPerRound,0,gamesPerRound,4),4,FALSE)</f>
        <v>#N/A</v>
      </c>
      <c r="M61" s="34" t="e">
        <f ca="1">VLOOKUP(M48,OFFSET(Pairings!$E$2,($B61-1)*gamesPerRound,0,gamesPerRound,4),4,FALSE)</f>
        <v>#N/A</v>
      </c>
      <c r="N61" s="34" t="e">
        <f ca="1">VLOOKUP(N48,OFFSET(Pairings!$E$2,($B61-1)*gamesPerRound,0,gamesPerRound,4),4,FALSE)</f>
        <v>#N/A</v>
      </c>
    </row>
    <row r="62" spans="1:15" ht="17.25" customHeight="1" thickBot="1" x14ac:dyDescent="0.35"/>
    <row r="63" spans="1:15" s="9" customFormat="1" ht="15.5" thickBot="1" x14ac:dyDescent="0.35">
      <c r="A63" s="9" t="s">
        <v>12</v>
      </c>
      <c r="B63" s="10">
        <f>VLOOKUP(A63,TeamLookup,2,FALSE)</f>
        <v>0</v>
      </c>
      <c r="C63" s="11" t="str">
        <f t="shared" ref="C63:N63" si="12">$A63&amp;"."&amp;TEXT(C$1,"00")</f>
        <v>E.01</v>
      </c>
      <c r="D63" s="12" t="str">
        <f t="shared" si="12"/>
        <v>E.02</v>
      </c>
      <c r="E63" s="12" t="str">
        <f t="shared" si="12"/>
        <v>E.03</v>
      </c>
      <c r="F63" s="12" t="str">
        <f t="shared" si="12"/>
        <v>E.04</v>
      </c>
      <c r="G63" s="12" t="str">
        <f t="shared" si="12"/>
        <v>E.05</v>
      </c>
      <c r="H63" s="12" t="str">
        <f t="shared" si="12"/>
        <v>E.06</v>
      </c>
      <c r="I63" s="12" t="str">
        <f t="shared" si="12"/>
        <v>E.07</v>
      </c>
      <c r="J63" s="12" t="str">
        <f t="shared" si="12"/>
        <v>E.08</v>
      </c>
      <c r="K63" s="12" t="str">
        <f t="shared" si="12"/>
        <v>E.09</v>
      </c>
      <c r="L63" s="12" t="str">
        <f t="shared" si="12"/>
        <v>E.10</v>
      </c>
      <c r="M63" s="12" t="str">
        <f t="shared" si="12"/>
        <v>E.11</v>
      </c>
      <c r="N63" s="13" t="str">
        <f t="shared" si="12"/>
        <v>E.12</v>
      </c>
      <c r="O63" s="14" t="s">
        <v>22</v>
      </c>
    </row>
    <row r="64" spans="1:15" ht="9" customHeight="1" x14ac:dyDescent="0.3">
      <c r="C64" s="15" t="str">
        <f t="shared" ref="C64:N64" ca="1" si="13">IF(ISNA(C71),"B","W")</f>
        <v>W</v>
      </c>
      <c r="D64" s="16" t="str">
        <f t="shared" ca="1" si="13"/>
        <v>B</v>
      </c>
      <c r="E64" s="16" t="str">
        <f t="shared" ca="1" si="13"/>
        <v>W</v>
      </c>
      <c r="F64" s="16" t="str">
        <f t="shared" ca="1" si="13"/>
        <v>B</v>
      </c>
      <c r="G64" s="16" t="str">
        <f t="shared" ca="1" si="13"/>
        <v>B</v>
      </c>
      <c r="H64" s="16" t="str">
        <f t="shared" ca="1" si="13"/>
        <v>W</v>
      </c>
      <c r="I64" s="16" t="str">
        <f t="shared" ca="1" si="13"/>
        <v>B</v>
      </c>
      <c r="J64" s="16" t="str">
        <f t="shared" ca="1" si="13"/>
        <v>W</v>
      </c>
      <c r="K64" s="16" t="str">
        <f t="shared" ca="1" si="13"/>
        <v>B</v>
      </c>
      <c r="L64" s="16" t="str">
        <f t="shared" ca="1" si="13"/>
        <v>W</v>
      </c>
      <c r="M64" s="16" t="str">
        <f t="shared" ca="1" si="13"/>
        <v>B</v>
      </c>
      <c r="N64" s="17" t="str">
        <f t="shared" ca="1" si="13"/>
        <v>W</v>
      </c>
      <c r="O64" s="18"/>
    </row>
    <row r="65" spans="1:15" x14ac:dyDescent="0.3">
      <c r="B65" s="7" t="s">
        <v>23</v>
      </c>
      <c r="C65" s="19" t="str">
        <f t="shared" ref="C65:N65" ca="1" si="14">IF(ISNA(C71),C72,C71)</f>
        <v>H.01</v>
      </c>
      <c r="D65" s="20" t="str">
        <f t="shared" ca="1" si="14"/>
        <v>A.02</v>
      </c>
      <c r="E65" s="20" t="str">
        <f t="shared" ca="1" si="14"/>
        <v>I.03</v>
      </c>
      <c r="F65" s="20" t="str">
        <f t="shared" ca="1" si="14"/>
        <v>D.04</v>
      </c>
      <c r="G65" s="20" t="str">
        <f t="shared" ca="1" si="14"/>
        <v>G.06</v>
      </c>
      <c r="H65" s="20" t="str">
        <f t="shared" ca="1" si="14"/>
        <v>C.06</v>
      </c>
      <c r="I65" s="20" t="str">
        <f t="shared" ca="1" si="14"/>
        <v>B.07</v>
      </c>
      <c r="J65" s="20" t="str">
        <f t="shared" ca="1" si="14"/>
        <v>F.08</v>
      </c>
      <c r="K65" s="20" t="str">
        <f t="shared" ca="1" si="14"/>
        <v>F.09</v>
      </c>
      <c r="L65" s="20" t="str">
        <f t="shared" ca="1" si="14"/>
        <v>B.10</v>
      </c>
      <c r="M65" s="20" t="str">
        <f t="shared" ca="1" si="14"/>
        <v>C.11</v>
      </c>
      <c r="N65" s="21" t="str">
        <f t="shared" ca="1" si="14"/>
        <v>G.11</v>
      </c>
      <c r="O65" s="22"/>
    </row>
    <row r="66" spans="1:15" ht="9" customHeight="1" x14ac:dyDescent="0.3">
      <c r="C66" s="23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5"/>
      <c r="O66" s="18"/>
    </row>
    <row r="67" spans="1:15" ht="15.5" thickBot="1" x14ac:dyDescent="0.35">
      <c r="C67" s="26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8"/>
      <c r="O67" s="22"/>
    </row>
    <row r="68" spans="1:15" ht="9" customHeight="1" x14ac:dyDescent="0.3">
      <c r="C68" s="23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5"/>
      <c r="O68" s="18"/>
    </row>
    <row r="69" spans="1:15" x14ac:dyDescent="0.3">
      <c r="C69" s="26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8"/>
      <c r="O69" s="29"/>
    </row>
    <row r="70" spans="1:15" ht="15.65" customHeight="1" thickBot="1" x14ac:dyDescent="0.35">
      <c r="B70" s="7" t="s">
        <v>22</v>
      </c>
      <c r="C70" s="30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2"/>
      <c r="O70" s="33"/>
    </row>
    <row r="71" spans="1:15" ht="15.65" hidden="1" customHeight="1" x14ac:dyDescent="0.3">
      <c r="B71" s="7">
        <v>1</v>
      </c>
      <c r="C71" s="34" t="str">
        <f ca="1">VLOOKUP(C63,OFFSET(Pairings!$D$2,($B71-1)*gamesPerRound,0,gamesPerRound,2),2,FALSE)</f>
        <v>H.01</v>
      </c>
      <c r="D71" s="34" t="e">
        <f ca="1">VLOOKUP(D63,OFFSET(Pairings!$D$2,($B71-1)*gamesPerRound,0,gamesPerRound,2),2,FALSE)</f>
        <v>#N/A</v>
      </c>
      <c r="E71" s="34" t="str">
        <f ca="1">VLOOKUP(E63,OFFSET(Pairings!$D$2,($B71-1)*gamesPerRound,0,gamesPerRound,2),2,FALSE)</f>
        <v>I.03</v>
      </c>
      <c r="F71" s="34" t="e">
        <f ca="1">VLOOKUP(F63,OFFSET(Pairings!$D$2,($B71-1)*gamesPerRound,0,gamesPerRound,2),2,FALSE)</f>
        <v>#N/A</v>
      </c>
      <c r="G71" s="34" t="e">
        <f ca="1">VLOOKUP(G63,OFFSET(Pairings!$D$2,($B71-1)*gamesPerRound,0,gamesPerRound,2),2,FALSE)</f>
        <v>#N/A</v>
      </c>
      <c r="H71" s="34" t="str">
        <f ca="1">VLOOKUP(H63,OFFSET(Pairings!$D$2,($B71-1)*gamesPerRound,0,gamesPerRound,2),2,FALSE)</f>
        <v>C.06</v>
      </c>
      <c r="I71" s="34" t="e">
        <f ca="1">VLOOKUP(I63,OFFSET(Pairings!$D$2,($B71-1)*gamesPerRound,0,gamesPerRound,2),2,FALSE)</f>
        <v>#N/A</v>
      </c>
      <c r="J71" s="34" t="str">
        <f ca="1">VLOOKUP(J63,OFFSET(Pairings!$D$2,($B71-1)*gamesPerRound,0,gamesPerRound,2),2,FALSE)</f>
        <v>F.08</v>
      </c>
      <c r="K71" s="34" t="e">
        <f ca="1">VLOOKUP(K63,OFFSET(Pairings!$D$2,($B71-1)*gamesPerRound,0,gamesPerRound,2),2,FALSE)</f>
        <v>#N/A</v>
      </c>
      <c r="L71" s="34" t="str">
        <f ca="1">VLOOKUP(L63,OFFSET(Pairings!$D$2,($B71-1)*gamesPerRound,0,gamesPerRound,2),2,FALSE)</f>
        <v>B.10</v>
      </c>
      <c r="M71" s="34" t="e">
        <f ca="1">VLOOKUP(M63,OFFSET(Pairings!$D$2,($B71-1)*gamesPerRound,0,gamesPerRound,2),2,FALSE)</f>
        <v>#N/A</v>
      </c>
      <c r="N71" s="34" t="str">
        <f ca="1">VLOOKUP(N63,OFFSET(Pairings!$D$2,($B71-1)*gamesPerRound,0,gamesPerRound,2),2,FALSE)</f>
        <v>G.11</v>
      </c>
    </row>
    <row r="72" spans="1:15" ht="15.65" hidden="1" customHeight="1" x14ac:dyDescent="0.3">
      <c r="B72" s="7">
        <v>1</v>
      </c>
      <c r="C72" s="34" t="e">
        <f ca="1">VLOOKUP(C63,OFFSET(Pairings!$E$2,($B72-1)*gamesPerRound,0,gamesPerRound,4),4,FALSE)</f>
        <v>#N/A</v>
      </c>
      <c r="D72" s="34" t="str">
        <f ca="1">VLOOKUP(D63,OFFSET(Pairings!$E$2,($B72-1)*gamesPerRound,0,gamesPerRound,4),4,FALSE)</f>
        <v>A.02</v>
      </c>
      <c r="E72" s="34" t="e">
        <f ca="1">VLOOKUP(E63,OFFSET(Pairings!$E$2,($B72-1)*gamesPerRound,0,gamesPerRound,4),4,FALSE)</f>
        <v>#N/A</v>
      </c>
      <c r="F72" s="34" t="str">
        <f ca="1">VLOOKUP(F63,OFFSET(Pairings!$E$2,($B72-1)*gamesPerRound,0,gamesPerRound,4),4,FALSE)</f>
        <v>D.04</v>
      </c>
      <c r="G72" s="34" t="str">
        <f ca="1">VLOOKUP(G63,OFFSET(Pairings!$E$2,($B72-1)*gamesPerRound,0,gamesPerRound,4),4,FALSE)</f>
        <v>G.06</v>
      </c>
      <c r="H72" s="34" t="e">
        <f ca="1">VLOOKUP(H63,OFFSET(Pairings!$E$2,($B72-1)*gamesPerRound,0,gamesPerRound,4),4,FALSE)</f>
        <v>#N/A</v>
      </c>
      <c r="I72" s="34" t="str">
        <f ca="1">VLOOKUP(I63,OFFSET(Pairings!$E$2,($B72-1)*gamesPerRound,0,gamesPerRound,4),4,FALSE)</f>
        <v>B.07</v>
      </c>
      <c r="J72" s="34" t="e">
        <f ca="1">VLOOKUP(J63,OFFSET(Pairings!$E$2,($B72-1)*gamesPerRound,0,gamesPerRound,4),4,FALSE)</f>
        <v>#N/A</v>
      </c>
      <c r="K72" s="34" t="str">
        <f ca="1">VLOOKUP(K63,OFFSET(Pairings!$E$2,($B72-1)*gamesPerRound,0,gamesPerRound,4),4,FALSE)</f>
        <v>F.09</v>
      </c>
      <c r="L72" s="34" t="e">
        <f ca="1">VLOOKUP(L63,OFFSET(Pairings!$E$2,($B72-1)*gamesPerRound,0,gamesPerRound,4),4,FALSE)</f>
        <v>#N/A</v>
      </c>
      <c r="M72" s="34" t="str">
        <f ca="1">VLOOKUP(M63,OFFSET(Pairings!$E$2,($B72-1)*gamesPerRound,0,gamesPerRound,4),4,FALSE)</f>
        <v>C.11</v>
      </c>
      <c r="N72" s="34" t="e">
        <f ca="1">VLOOKUP(N63,OFFSET(Pairings!$E$2,($B72-1)*gamesPerRound,0,gamesPerRound,4),4,FALSE)</f>
        <v>#N/A</v>
      </c>
    </row>
    <row r="73" spans="1:15" ht="15.65" hidden="1" customHeight="1" x14ac:dyDescent="0.3">
      <c r="B73" s="7">
        <v>2</v>
      </c>
      <c r="C73" s="34" t="e">
        <f ca="1">VLOOKUP(C63,OFFSET(Pairings!$D$2,($B73-1)*gamesPerRound,0,gamesPerRound,2),2,FALSE)</f>
        <v>#N/A</v>
      </c>
      <c r="D73" s="34" t="e">
        <f ca="1">VLOOKUP(D63,OFFSET(Pairings!$D$2,($B73-1)*gamesPerRound,0,gamesPerRound,2),2,FALSE)</f>
        <v>#N/A</v>
      </c>
      <c r="E73" s="34" t="e">
        <f ca="1">VLOOKUP(E63,OFFSET(Pairings!$D$2,($B73-1)*gamesPerRound,0,gamesPerRound,2),2,FALSE)</f>
        <v>#N/A</v>
      </c>
      <c r="F73" s="34" t="e">
        <f ca="1">VLOOKUP(F63,OFFSET(Pairings!$D$2,($B73-1)*gamesPerRound,0,gamesPerRound,2),2,FALSE)</f>
        <v>#N/A</v>
      </c>
      <c r="G73" s="34" t="e">
        <f ca="1">VLOOKUP(G63,OFFSET(Pairings!$D$2,($B73-1)*gamesPerRound,0,gamesPerRound,2),2,FALSE)</f>
        <v>#N/A</v>
      </c>
      <c r="H73" s="34" t="e">
        <f ca="1">VLOOKUP(H63,OFFSET(Pairings!$D$2,($B73-1)*gamesPerRound,0,gamesPerRound,2),2,FALSE)</f>
        <v>#N/A</v>
      </c>
      <c r="I73" s="34" t="e">
        <f ca="1">VLOOKUP(I63,OFFSET(Pairings!$D$2,($B73-1)*gamesPerRound,0,gamesPerRound,2),2,FALSE)</f>
        <v>#N/A</v>
      </c>
      <c r="J73" s="34" t="e">
        <f ca="1">VLOOKUP(J63,OFFSET(Pairings!$D$2,($B73-1)*gamesPerRound,0,gamesPerRound,2),2,FALSE)</f>
        <v>#N/A</v>
      </c>
      <c r="K73" s="34" t="e">
        <f ca="1">VLOOKUP(K63,OFFSET(Pairings!$D$2,($B73-1)*gamesPerRound,0,gamesPerRound,2),2,FALSE)</f>
        <v>#N/A</v>
      </c>
      <c r="L73" s="34" t="e">
        <f ca="1">VLOOKUP(L63,OFFSET(Pairings!$D$2,($B73-1)*gamesPerRound,0,gamesPerRound,2),2,FALSE)</f>
        <v>#N/A</v>
      </c>
      <c r="M73" s="34" t="e">
        <f ca="1">VLOOKUP(M63,OFFSET(Pairings!$D$2,($B73-1)*gamesPerRound,0,gamesPerRound,2),2,FALSE)</f>
        <v>#N/A</v>
      </c>
      <c r="N73" s="34" t="e">
        <f ca="1">VLOOKUP(N63,OFFSET(Pairings!$D$2,($B73-1)*gamesPerRound,0,gamesPerRound,2),2,FALSE)</f>
        <v>#N/A</v>
      </c>
    </row>
    <row r="74" spans="1:15" ht="15.65" hidden="1" customHeight="1" x14ac:dyDescent="0.3">
      <c r="B74" s="7">
        <v>2</v>
      </c>
      <c r="C74" s="34" t="e">
        <f ca="1">VLOOKUP(C63,OFFSET(Pairings!$E$2,($B74-1)*gamesPerRound,0,gamesPerRound,4),4,FALSE)</f>
        <v>#N/A</v>
      </c>
      <c r="D74" s="34" t="e">
        <f ca="1">VLOOKUP(D63,OFFSET(Pairings!$E$2,($B74-1)*gamesPerRound,0,gamesPerRound,4),4,FALSE)</f>
        <v>#N/A</v>
      </c>
      <c r="E74" s="34" t="e">
        <f ca="1">VLOOKUP(E63,OFFSET(Pairings!$E$2,($B74-1)*gamesPerRound,0,gamesPerRound,4),4,FALSE)</f>
        <v>#N/A</v>
      </c>
      <c r="F74" s="34" t="e">
        <f ca="1">VLOOKUP(F63,OFFSET(Pairings!$E$2,($B74-1)*gamesPerRound,0,gamesPerRound,4),4,FALSE)</f>
        <v>#N/A</v>
      </c>
      <c r="G74" s="34" t="e">
        <f ca="1">VLOOKUP(G63,OFFSET(Pairings!$E$2,($B74-1)*gamesPerRound,0,gamesPerRound,4),4,FALSE)</f>
        <v>#N/A</v>
      </c>
      <c r="H74" s="34" t="e">
        <f ca="1">VLOOKUP(H63,OFFSET(Pairings!$E$2,($B74-1)*gamesPerRound,0,gamesPerRound,4),4,FALSE)</f>
        <v>#N/A</v>
      </c>
      <c r="I74" s="34" t="e">
        <f ca="1">VLOOKUP(I63,OFFSET(Pairings!$E$2,($B74-1)*gamesPerRound,0,gamesPerRound,4),4,FALSE)</f>
        <v>#N/A</v>
      </c>
      <c r="J74" s="34" t="e">
        <f ca="1">VLOOKUP(J63,OFFSET(Pairings!$E$2,($B74-1)*gamesPerRound,0,gamesPerRound,4),4,FALSE)</f>
        <v>#N/A</v>
      </c>
      <c r="K74" s="34" t="e">
        <f ca="1">VLOOKUP(K63,OFFSET(Pairings!$E$2,($B74-1)*gamesPerRound,0,gamesPerRound,4),4,FALSE)</f>
        <v>#N/A</v>
      </c>
      <c r="L74" s="34" t="e">
        <f ca="1">VLOOKUP(L63,OFFSET(Pairings!$E$2,($B74-1)*gamesPerRound,0,gamesPerRound,4),4,FALSE)</f>
        <v>#N/A</v>
      </c>
      <c r="M74" s="34" t="e">
        <f ca="1">VLOOKUP(M63,OFFSET(Pairings!$E$2,($B74-1)*gamesPerRound,0,gamesPerRound,4),4,FALSE)</f>
        <v>#N/A</v>
      </c>
      <c r="N74" s="34" t="e">
        <f ca="1">VLOOKUP(N63,OFFSET(Pairings!$E$2,($B74-1)*gamesPerRound,0,gamesPerRound,4),4,FALSE)</f>
        <v>#N/A</v>
      </c>
    </row>
    <row r="75" spans="1:15" ht="15.65" hidden="1" customHeight="1" x14ac:dyDescent="0.3">
      <c r="B75" s="7">
        <v>3</v>
      </c>
      <c r="C75" s="34" t="e">
        <f ca="1">VLOOKUP(C63,OFFSET(Pairings!$D$2,($B75-1)*gamesPerRound,0,gamesPerRound,2),2,FALSE)</f>
        <v>#N/A</v>
      </c>
      <c r="D75" s="34" t="e">
        <f ca="1">VLOOKUP(D63,OFFSET(Pairings!$D$2,($B75-1)*gamesPerRound,0,gamesPerRound,2),2,FALSE)</f>
        <v>#N/A</v>
      </c>
      <c r="E75" s="34" t="e">
        <f ca="1">VLOOKUP(E63,OFFSET(Pairings!$D$2,($B75-1)*gamesPerRound,0,gamesPerRound,2),2,FALSE)</f>
        <v>#N/A</v>
      </c>
      <c r="F75" s="34" t="e">
        <f ca="1">VLOOKUP(F63,OFFSET(Pairings!$D$2,($B75-1)*gamesPerRound,0,gamesPerRound,2),2,FALSE)</f>
        <v>#N/A</v>
      </c>
      <c r="G75" s="34" t="e">
        <f ca="1">VLOOKUP(G63,OFFSET(Pairings!$D$2,($B75-1)*gamesPerRound,0,gamesPerRound,2),2,FALSE)</f>
        <v>#N/A</v>
      </c>
      <c r="H75" s="34" t="e">
        <f ca="1">VLOOKUP(H63,OFFSET(Pairings!$D$2,($B75-1)*gamesPerRound,0,gamesPerRound,2),2,FALSE)</f>
        <v>#N/A</v>
      </c>
      <c r="I75" s="34" t="e">
        <f ca="1">VLOOKUP(I63,OFFSET(Pairings!$D$2,($B75-1)*gamesPerRound,0,gamesPerRound,2),2,FALSE)</f>
        <v>#N/A</v>
      </c>
      <c r="J75" s="34" t="e">
        <f ca="1">VLOOKUP(J63,OFFSET(Pairings!$D$2,($B75-1)*gamesPerRound,0,gamesPerRound,2),2,FALSE)</f>
        <v>#N/A</v>
      </c>
      <c r="K75" s="34" t="e">
        <f ca="1">VLOOKUP(K63,OFFSET(Pairings!$D$2,($B75-1)*gamesPerRound,0,gamesPerRound,2),2,FALSE)</f>
        <v>#N/A</v>
      </c>
      <c r="L75" s="34" t="e">
        <f ca="1">VLOOKUP(L63,OFFSET(Pairings!$D$2,($B75-1)*gamesPerRound,0,gamesPerRound,2),2,FALSE)</f>
        <v>#N/A</v>
      </c>
      <c r="M75" s="34" t="e">
        <f ca="1">VLOOKUP(M63,OFFSET(Pairings!$D$2,($B75-1)*gamesPerRound,0,gamesPerRound,2),2,FALSE)</f>
        <v>#N/A</v>
      </c>
      <c r="N75" s="34" t="e">
        <f ca="1">VLOOKUP(N63,OFFSET(Pairings!$D$2,($B75-1)*gamesPerRound,0,gamesPerRound,2),2,FALSE)</f>
        <v>#N/A</v>
      </c>
    </row>
    <row r="76" spans="1:15" ht="15.65" hidden="1" customHeight="1" x14ac:dyDescent="0.3">
      <c r="B76" s="7">
        <v>3</v>
      </c>
      <c r="C76" s="34" t="e">
        <f ca="1">VLOOKUP(C63,OFFSET(Pairings!$E$2,($B76-1)*gamesPerRound,0,gamesPerRound,4),4,FALSE)</f>
        <v>#N/A</v>
      </c>
      <c r="D76" s="34" t="e">
        <f ca="1">VLOOKUP(D63,OFFSET(Pairings!$E$2,($B76-1)*gamesPerRound,0,gamesPerRound,4),4,FALSE)</f>
        <v>#N/A</v>
      </c>
      <c r="E76" s="34" t="e">
        <f ca="1">VLOOKUP(E63,OFFSET(Pairings!$E$2,($B76-1)*gamesPerRound,0,gamesPerRound,4),4,FALSE)</f>
        <v>#N/A</v>
      </c>
      <c r="F76" s="34" t="e">
        <f ca="1">VLOOKUP(F63,OFFSET(Pairings!$E$2,($B76-1)*gamesPerRound,0,gamesPerRound,4),4,FALSE)</f>
        <v>#N/A</v>
      </c>
      <c r="G76" s="34" t="e">
        <f ca="1">VLOOKUP(G63,OFFSET(Pairings!$E$2,($B76-1)*gamesPerRound,0,gamesPerRound,4),4,FALSE)</f>
        <v>#N/A</v>
      </c>
      <c r="H76" s="34" t="e">
        <f ca="1">VLOOKUP(H63,OFFSET(Pairings!$E$2,($B76-1)*gamesPerRound,0,gamesPerRound,4),4,FALSE)</f>
        <v>#N/A</v>
      </c>
      <c r="I76" s="34" t="e">
        <f ca="1">VLOOKUP(I63,OFFSET(Pairings!$E$2,($B76-1)*gamesPerRound,0,gamesPerRound,4),4,FALSE)</f>
        <v>#N/A</v>
      </c>
      <c r="J76" s="34" t="e">
        <f ca="1">VLOOKUP(J63,OFFSET(Pairings!$E$2,($B76-1)*gamesPerRound,0,gamesPerRound,4),4,FALSE)</f>
        <v>#N/A</v>
      </c>
      <c r="K76" s="34" t="e">
        <f ca="1">VLOOKUP(K63,OFFSET(Pairings!$E$2,($B76-1)*gamesPerRound,0,gamesPerRound,4),4,FALSE)</f>
        <v>#N/A</v>
      </c>
      <c r="L76" s="34" t="e">
        <f ca="1">VLOOKUP(L63,OFFSET(Pairings!$E$2,($B76-1)*gamesPerRound,0,gamesPerRound,4),4,FALSE)</f>
        <v>#N/A</v>
      </c>
      <c r="M76" s="34" t="e">
        <f ca="1">VLOOKUP(M63,OFFSET(Pairings!$E$2,($B76-1)*gamesPerRound,0,gamesPerRound,4),4,FALSE)</f>
        <v>#N/A</v>
      </c>
      <c r="N76" s="34" t="e">
        <f ca="1">VLOOKUP(N63,OFFSET(Pairings!$E$2,($B76-1)*gamesPerRound,0,gamesPerRound,4),4,FALSE)</f>
        <v>#N/A</v>
      </c>
    </row>
    <row r="77" spans="1:15" ht="17.5" customHeight="1" thickBot="1" x14ac:dyDescent="0.35"/>
    <row r="78" spans="1:15" s="9" customFormat="1" ht="15.5" thickBot="1" x14ac:dyDescent="0.35">
      <c r="A78" s="9" t="s">
        <v>13</v>
      </c>
      <c r="B78" s="10">
        <f>VLOOKUP(A78,TeamLookup,2,FALSE)</f>
        <v>0</v>
      </c>
      <c r="C78" s="11" t="str">
        <f t="shared" ref="C78:N78" si="15">$A78&amp;"."&amp;TEXT(C$1,"00")</f>
        <v>F.01</v>
      </c>
      <c r="D78" s="12" t="str">
        <f t="shared" si="15"/>
        <v>F.02</v>
      </c>
      <c r="E78" s="12" t="str">
        <f t="shared" si="15"/>
        <v>F.03</v>
      </c>
      <c r="F78" s="12" t="str">
        <f t="shared" si="15"/>
        <v>F.04</v>
      </c>
      <c r="G78" s="12" t="str">
        <f t="shared" si="15"/>
        <v>F.05</v>
      </c>
      <c r="H78" s="12" t="str">
        <f t="shared" si="15"/>
        <v>F.06</v>
      </c>
      <c r="I78" s="12" t="str">
        <f t="shared" si="15"/>
        <v>F.07</v>
      </c>
      <c r="J78" s="12" t="str">
        <f t="shared" si="15"/>
        <v>F.08</v>
      </c>
      <c r="K78" s="12" t="str">
        <f t="shared" si="15"/>
        <v>F.09</v>
      </c>
      <c r="L78" s="12" t="str">
        <f t="shared" si="15"/>
        <v>F.10</v>
      </c>
      <c r="M78" s="12" t="str">
        <f t="shared" si="15"/>
        <v>F.11</v>
      </c>
      <c r="N78" s="13" t="str">
        <f t="shared" si="15"/>
        <v>F.12</v>
      </c>
      <c r="O78" s="14" t="s">
        <v>22</v>
      </c>
    </row>
    <row r="79" spans="1:15" ht="9" customHeight="1" x14ac:dyDescent="0.3">
      <c r="C79" s="15" t="str">
        <f t="shared" ref="C79:N79" ca="1" si="16">IF(ISNA(C86),"B","W")</f>
        <v>W</v>
      </c>
      <c r="D79" s="16" t="str">
        <f t="shared" ca="1" si="16"/>
        <v>W</v>
      </c>
      <c r="E79" s="16" t="str">
        <f t="shared" ca="1" si="16"/>
        <v>B</v>
      </c>
      <c r="F79" s="16" t="str">
        <f t="shared" ca="1" si="16"/>
        <v>B</v>
      </c>
      <c r="G79" s="16" t="str">
        <f t="shared" ca="1" si="16"/>
        <v>B</v>
      </c>
      <c r="H79" s="16" t="str">
        <f t="shared" ca="1" si="16"/>
        <v>W</v>
      </c>
      <c r="I79" s="16" t="str">
        <f t="shared" ca="1" si="16"/>
        <v>B</v>
      </c>
      <c r="J79" s="16" t="str">
        <f t="shared" ca="1" si="16"/>
        <v>B</v>
      </c>
      <c r="K79" s="16" t="str">
        <f t="shared" ca="1" si="16"/>
        <v>W</v>
      </c>
      <c r="L79" s="16" t="str">
        <f t="shared" ca="1" si="16"/>
        <v>W</v>
      </c>
      <c r="M79" s="16" t="str">
        <f t="shared" ca="1" si="16"/>
        <v>B</v>
      </c>
      <c r="N79" s="17" t="str">
        <f t="shared" ca="1" si="16"/>
        <v>W</v>
      </c>
      <c r="O79" s="18"/>
    </row>
    <row r="80" spans="1:15" x14ac:dyDescent="0.3">
      <c r="B80" s="7" t="s">
        <v>23</v>
      </c>
      <c r="C80" s="19" t="str">
        <f t="shared" ref="C80:N80" ca="1" si="17">IF(ISNA(C86),C87,C86)</f>
        <v>G.01</v>
      </c>
      <c r="D80" s="20" t="str">
        <f t="shared" ca="1" si="17"/>
        <v>D.02</v>
      </c>
      <c r="E80" s="20" t="str">
        <f t="shared" ca="1" si="17"/>
        <v>H.03</v>
      </c>
      <c r="F80" s="20" t="str">
        <f t="shared" ca="1" si="17"/>
        <v>C.04</v>
      </c>
      <c r="G80" s="20" t="str">
        <f t="shared" ca="1" si="17"/>
        <v>I.05</v>
      </c>
      <c r="H80" s="20" t="str">
        <f t="shared" ca="1" si="17"/>
        <v>B.06</v>
      </c>
      <c r="I80" s="20" t="str">
        <f t="shared" ca="1" si="17"/>
        <v>A.08</v>
      </c>
      <c r="J80" s="20" t="str">
        <f t="shared" ca="1" si="17"/>
        <v>E.08</v>
      </c>
      <c r="K80" s="20" t="str">
        <f t="shared" ca="1" si="17"/>
        <v>E.09</v>
      </c>
      <c r="L80" s="20" t="str">
        <f t="shared" ca="1" si="17"/>
        <v>A.09</v>
      </c>
      <c r="M80" s="20" t="str">
        <f t="shared" ca="1" si="17"/>
        <v>B.11</v>
      </c>
      <c r="N80" s="21" t="str">
        <f t="shared" ca="1" si="17"/>
        <v>I.12</v>
      </c>
      <c r="O80" s="22"/>
    </row>
    <row r="81" spans="1:15" ht="9" customHeight="1" x14ac:dyDescent="0.3">
      <c r="C81" s="23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5"/>
      <c r="O81" s="18"/>
    </row>
    <row r="82" spans="1:15" ht="15.5" thickBot="1" x14ac:dyDescent="0.35">
      <c r="C82" s="26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8"/>
      <c r="O82" s="22"/>
    </row>
    <row r="83" spans="1:15" ht="9" customHeight="1" x14ac:dyDescent="0.3">
      <c r="C83" s="23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5"/>
      <c r="O83" s="18"/>
    </row>
    <row r="84" spans="1:15" x14ac:dyDescent="0.3">
      <c r="C84" s="26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8"/>
      <c r="O84" s="29"/>
    </row>
    <row r="85" spans="1:15" ht="18" customHeight="1" thickBot="1" x14ac:dyDescent="0.35">
      <c r="B85" s="7" t="s">
        <v>22</v>
      </c>
      <c r="C85" s="30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2"/>
      <c r="O85" s="33"/>
    </row>
    <row r="86" spans="1:15" ht="15.75" hidden="1" customHeight="1" x14ac:dyDescent="0.3">
      <c r="B86" s="7">
        <v>1</v>
      </c>
      <c r="C86" s="34" t="str">
        <f ca="1">VLOOKUP(C78,OFFSET(Pairings!$D$2,($B86-1)*gamesPerRound,0,gamesPerRound,2),2,FALSE)</f>
        <v>G.01</v>
      </c>
      <c r="D86" s="34" t="str">
        <f ca="1">VLOOKUP(D78,OFFSET(Pairings!$D$2,($B86-1)*gamesPerRound,0,gamesPerRound,2),2,FALSE)</f>
        <v>D.02</v>
      </c>
      <c r="E86" s="34" t="e">
        <f ca="1">VLOOKUP(E78,OFFSET(Pairings!$D$2,($B86-1)*gamesPerRound,0,gamesPerRound,2),2,FALSE)</f>
        <v>#N/A</v>
      </c>
      <c r="F86" s="34" t="e">
        <f ca="1">VLOOKUP(F78,OFFSET(Pairings!$D$2,($B86-1)*gamesPerRound,0,gamesPerRound,2),2,FALSE)</f>
        <v>#N/A</v>
      </c>
      <c r="G86" s="34" t="e">
        <f ca="1">VLOOKUP(G78,OFFSET(Pairings!$D$2,($B86-1)*gamesPerRound,0,gamesPerRound,2),2,FALSE)</f>
        <v>#N/A</v>
      </c>
      <c r="H86" s="34" t="str">
        <f ca="1">VLOOKUP(H78,OFFSET(Pairings!$D$2,($B86-1)*gamesPerRound,0,gamesPerRound,2),2,FALSE)</f>
        <v>B.06</v>
      </c>
      <c r="I86" s="34" t="e">
        <f ca="1">VLOOKUP(I78,OFFSET(Pairings!$D$2,($B86-1)*gamesPerRound,0,gamesPerRound,2),2,FALSE)</f>
        <v>#N/A</v>
      </c>
      <c r="J86" s="34" t="e">
        <f ca="1">VLOOKUP(J78,OFFSET(Pairings!$D$2,($B86-1)*gamesPerRound,0,gamesPerRound,2),2,FALSE)</f>
        <v>#N/A</v>
      </c>
      <c r="K86" s="34" t="str">
        <f ca="1">VLOOKUP(K78,OFFSET(Pairings!$D$2,($B86-1)*gamesPerRound,0,gamesPerRound,2),2,FALSE)</f>
        <v>E.09</v>
      </c>
      <c r="L86" s="34" t="str">
        <f ca="1">VLOOKUP(L78,OFFSET(Pairings!$D$2,($B86-1)*gamesPerRound,0,gamesPerRound,2),2,FALSE)</f>
        <v>A.09</v>
      </c>
      <c r="M86" s="34" t="e">
        <f ca="1">VLOOKUP(M78,OFFSET(Pairings!$D$2,($B86-1)*gamesPerRound,0,gamesPerRound,2),2,FALSE)</f>
        <v>#N/A</v>
      </c>
      <c r="N86" s="34" t="str">
        <f ca="1">VLOOKUP(N78,OFFSET(Pairings!$D$2,($B86-1)*gamesPerRound,0,gamesPerRound,2),2,FALSE)</f>
        <v>I.12</v>
      </c>
    </row>
    <row r="87" spans="1:15" ht="15.75" hidden="1" customHeight="1" x14ac:dyDescent="0.3">
      <c r="B87" s="7">
        <v>1</v>
      </c>
      <c r="C87" s="34" t="e">
        <f ca="1">VLOOKUP(C78,OFFSET(Pairings!$E$2,($B87-1)*gamesPerRound,0,gamesPerRound,4),4,FALSE)</f>
        <v>#N/A</v>
      </c>
      <c r="D87" s="34" t="e">
        <f ca="1">VLOOKUP(D78,OFFSET(Pairings!$E$2,($B87-1)*gamesPerRound,0,gamesPerRound,4),4,FALSE)</f>
        <v>#N/A</v>
      </c>
      <c r="E87" s="34" t="str">
        <f ca="1">VLOOKUP(E78,OFFSET(Pairings!$E$2,($B87-1)*gamesPerRound,0,gamesPerRound,4),4,FALSE)</f>
        <v>H.03</v>
      </c>
      <c r="F87" s="34" t="str">
        <f ca="1">VLOOKUP(F78,OFFSET(Pairings!$E$2,($B87-1)*gamesPerRound,0,gamesPerRound,4),4,FALSE)</f>
        <v>C.04</v>
      </c>
      <c r="G87" s="34" t="str">
        <f ca="1">VLOOKUP(G78,OFFSET(Pairings!$E$2,($B87-1)*gamesPerRound,0,gamesPerRound,4),4,FALSE)</f>
        <v>I.05</v>
      </c>
      <c r="H87" s="34" t="e">
        <f ca="1">VLOOKUP(H78,OFFSET(Pairings!$E$2,($B87-1)*gamesPerRound,0,gamesPerRound,4),4,FALSE)</f>
        <v>#N/A</v>
      </c>
      <c r="I87" s="34" t="str">
        <f ca="1">VLOOKUP(I78,OFFSET(Pairings!$E$2,($B87-1)*gamesPerRound,0,gamesPerRound,4),4,FALSE)</f>
        <v>A.08</v>
      </c>
      <c r="J87" s="34" t="str">
        <f ca="1">VLOOKUP(J78,OFFSET(Pairings!$E$2,($B87-1)*gamesPerRound,0,gamesPerRound,4),4,FALSE)</f>
        <v>E.08</v>
      </c>
      <c r="K87" s="34" t="e">
        <f ca="1">VLOOKUP(K78,OFFSET(Pairings!$E$2,($B87-1)*gamesPerRound,0,gamesPerRound,4),4,FALSE)</f>
        <v>#N/A</v>
      </c>
      <c r="L87" s="34" t="e">
        <f ca="1">VLOOKUP(L78,OFFSET(Pairings!$E$2,($B87-1)*gamesPerRound,0,gamesPerRound,4),4,FALSE)</f>
        <v>#N/A</v>
      </c>
      <c r="M87" s="34" t="str">
        <f ca="1">VLOOKUP(M78,OFFSET(Pairings!$E$2,($B87-1)*gamesPerRound,0,gamesPerRound,4),4,FALSE)</f>
        <v>B.11</v>
      </c>
      <c r="N87" s="34" t="e">
        <f ca="1">VLOOKUP(N78,OFFSET(Pairings!$E$2,($B87-1)*gamesPerRound,0,gamesPerRound,4),4,FALSE)</f>
        <v>#N/A</v>
      </c>
    </row>
    <row r="88" spans="1:15" ht="15.75" hidden="1" customHeight="1" x14ac:dyDescent="0.3">
      <c r="B88" s="7">
        <v>2</v>
      </c>
      <c r="C88" s="34" t="e">
        <f ca="1">VLOOKUP(C78,OFFSET(Pairings!$D$2,($B88-1)*gamesPerRound,0,gamesPerRound,2),2,FALSE)</f>
        <v>#N/A</v>
      </c>
      <c r="D88" s="34" t="e">
        <f ca="1">VLOOKUP(D78,OFFSET(Pairings!$D$2,($B88-1)*gamesPerRound,0,gamesPerRound,2),2,FALSE)</f>
        <v>#N/A</v>
      </c>
      <c r="E88" s="34" t="e">
        <f ca="1">VLOOKUP(E78,OFFSET(Pairings!$D$2,($B88-1)*gamesPerRound,0,gamesPerRound,2),2,FALSE)</f>
        <v>#N/A</v>
      </c>
      <c r="F88" s="34" t="e">
        <f ca="1">VLOOKUP(F78,OFFSET(Pairings!$D$2,($B88-1)*gamesPerRound,0,gamesPerRound,2),2,FALSE)</f>
        <v>#N/A</v>
      </c>
      <c r="G88" s="34" t="e">
        <f ca="1">VLOOKUP(G78,OFFSET(Pairings!$D$2,($B88-1)*gamesPerRound,0,gamesPerRound,2),2,FALSE)</f>
        <v>#N/A</v>
      </c>
      <c r="H88" s="34" t="e">
        <f ca="1">VLOOKUP(H78,OFFSET(Pairings!$D$2,($B88-1)*gamesPerRound,0,gamesPerRound,2),2,FALSE)</f>
        <v>#N/A</v>
      </c>
      <c r="I88" s="34" t="e">
        <f ca="1">VLOOKUP(I78,OFFSET(Pairings!$D$2,($B88-1)*gamesPerRound,0,gamesPerRound,2),2,FALSE)</f>
        <v>#N/A</v>
      </c>
      <c r="J88" s="34" t="e">
        <f ca="1">VLOOKUP(J78,OFFSET(Pairings!$D$2,($B88-1)*gamesPerRound,0,gamesPerRound,2),2,FALSE)</f>
        <v>#N/A</v>
      </c>
      <c r="K88" s="34" t="e">
        <f ca="1">VLOOKUP(K78,OFFSET(Pairings!$D$2,($B88-1)*gamesPerRound,0,gamesPerRound,2),2,FALSE)</f>
        <v>#N/A</v>
      </c>
      <c r="L88" s="34" t="e">
        <f ca="1">VLOOKUP(L78,OFFSET(Pairings!$D$2,($B88-1)*gamesPerRound,0,gamesPerRound,2),2,FALSE)</f>
        <v>#N/A</v>
      </c>
      <c r="M88" s="34" t="e">
        <f ca="1">VLOOKUP(M78,OFFSET(Pairings!$D$2,($B88-1)*gamesPerRound,0,gamesPerRound,2),2,FALSE)</f>
        <v>#N/A</v>
      </c>
      <c r="N88" s="34" t="e">
        <f ca="1">VLOOKUP(N78,OFFSET(Pairings!$D$2,($B88-1)*gamesPerRound,0,gamesPerRound,2),2,FALSE)</f>
        <v>#N/A</v>
      </c>
    </row>
    <row r="89" spans="1:15" ht="15.75" hidden="1" customHeight="1" x14ac:dyDescent="0.3">
      <c r="B89" s="7">
        <v>2</v>
      </c>
      <c r="C89" s="34" t="e">
        <f ca="1">VLOOKUP(C78,OFFSET(Pairings!$E$2,($B89-1)*gamesPerRound,0,gamesPerRound,4),4,FALSE)</f>
        <v>#N/A</v>
      </c>
      <c r="D89" s="34" t="e">
        <f ca="1">VLOOKUP(D78,OFFSET(Pairings!$E$2,($B89-1)*gamesPerRound,0,gamesPerRound,4),4,FALSE)</f>
        <v>#N/A</v>
      </c>
      <c r="E89" s="34" t="e">
        <f ca="1">VLOOKUP(E78,OFFSET(Pairings!$E$2,($B89-1)*gamesPerRound,0,gamesPerRound,4),4,FALSE)</f>
        <v>#N/A</v>
      </c>
      <c r="F89" s="34" t="e">
        <f ca="1">VLOOKUP(F78,OFFSET(Pairings!$E$2,($B89-1)*gamesPerRound,0,gamesPerRound,4),4,FALSE)</f>
        <v>#N/A</v>
      </c>
      <c r="G89" s="34" t="e">
        <f ca="1">VLOOKUP(G78,OFFSET(Pairings!$E$2,($B89-1)*gamesPerRound,0,gamesPerRound,4),4,FALSE)</f>
        <v>#N/A</v>
      </c>
      <c r="H89" s="34" t="e">
        <f ca="1">VLOOKUP(H78,OFFSET(Pairings!$E$2,($B89-1)*gamesPerRound,0,gamesPerRound,4),4,FALSE)</f>
        <v>#N/A</v>
      </c>
      <c r="I89" s="34" t="e">
        <f ca="1">VLOOKUP(I78,OFFSET(Pairings!$E$2,($B89-1)*gamesPerRound,0,gamesPerRound,4),4,FALSE)</f>
        <v>#N/A</v>
      </c>
      <c r="J89" s="34" t="e">
        <f ca="1">VLOOKUP(J78,OFFSET(Pairings!$E$2,($B89-1)*gamesPerRound,0,gamesPerRound,4),4,FALSE)</f>
        <v>#N/A</v>
      </c>
      <c r="K89" s="34" t="e">
        <f ca="1">VLOOKUP(K78,OFFSET(Pairings!$E$2,($B89-1)*gamesPerRound,0,gamesPerRound,4),4,FALSE)</f>
        <v>#N/A</v>
      </c>
      <c r="L89" s="34" t="e">
        <f ca="1">VLOOKUP(L78,OFFSET(Pairings!$E$2,($B89-1)*gamesPerRound,0,gamesPerRound,4),4,FALSE)</f>
        <v>#N/A</v>
      </c>
      <c r="M89" s="34" t="e">
        <f ca="1">VLOOKUP(M78,OFFSET(Pairings!$E$2,($B89-1)*gamesPerRound,0,gamesPerRound,4),4,FALSE)</f>
        <v>#N/A</v>
      </c>
      <c r="N89" s="34" t="e">
        <f ca="1">VLOOKUP(N78,OFFSET(Pairings!$E$2,($B89-1)*gamesPerRound,0,gamesPerRound,4),4,FALSE)</f>
        <v>#N/A</v>
      </c>
    </row>
    <row r="90" spans="1:15" ht="15.65" hidden="1" customHeight="1" x14ac:dyDescent="0.3">
      <c r="B90" s="7">
        <v>3</v>
      </c>
      <c r="C90" s="34" t="e">
        <f ca="1">VLOOKUP(C78,OFFSET(Pairings!$D$2,($B90-1)*gamesPerRound,0,gamesPerRound,2),2,FALSE)</f>
        <v>#N/A</v>
      </c>
      <c r="D90" s="34" t="e">
        <f ca="1">VLOOKUP(D78,OFFSET(Pairings!$D$2,($B90-1)*gamesPerRound,0,gamesPerRound,2),2,FALSE)</f>
        <v>#N/A</v>
      </c>
      <c r="E90" s="34" t="e">
        <f ca="1">VLOOKUP(E78,OFFSET(Pairings!$D$2,($B90-1)*gamesPerRound,0,gamesPerRound,2),2,FALSE)</f>
        <v>#N/A</v>
      </c>
      <c r="F90" s="34" t="e">
        <f ca="1">VLOOKUP(F78,OFFSET(Pairings!$D$2,($B90-1)*gamesPerRound,0,gamesPerRound,2),2,FALSE)</f>
        <v>#N/A</v>
      </c>
      <c r="G90" s="34" t="e">
        <f ca="1">VLOOKUP(G78,OFFSET(Pairings!$D$2,($B90-1)*gamesPerRound,0,gamesPerRound,2),2,FALSE)</f>
        <v>#N/A</v>
      </c>
      <c r="H90" s="34" t="e">
        <f ca="1">VLOOKUP(H78,OFFSET(Pairings!$D$2,($B90-1)*gamesPerRound,0,gamesPerRound,2),2,FALSE)</f>
        <v>#N/A</v>
      </c>
      <c r="I90" s="34" t="e">
        <f ca="1">VLOOKUP(I78,OFFSET(Pairings!$D$2,($B90-1)*gamesPerRound,0,gamesPerRound,2),2,FALSE)</f>
        <v>#N/A</v>
      </c>
      <c r="J90" s="34" t="e">
        <f ca="1">VLOOKUP(J78,OFFSET(Pairings!$D$2,($B90-1)*gamesPerRound,0,gamesPerRound,2),2,FALSE)</f>
        <v>#N/A</v>
      </c>
      <c r="K90" s="34" t="e">
        <f ca="1">VLOOKUP(K78,OFFSET(Pairings!$D$2,($B90-1)*gamesPerRound,0,gamesPerRound,2),2,FALSE)</f>
        <v>#N/A</v>
      </c>
      <c r="L90" s="34" t="e">
        <f ca="1">VLOOKUP(L78,OFFSET(Pairings!$D$2,($B90-1)*gamesPerRound,0,gamesPerRound,2),2,FALSE)</f>
        <v>#N/A</v>
      </c>
      <c r="M90" s="34" t="e">
        <f ca="1">VLOOKUP(M78,OFFSET(Pairings!$D$2,($B90-1)*gamesPerRound,0,gamesPerRound,2),2,FALSE)</f>
        <v>#N/A</v>
      </c>
      <c r="N90" s="34" t="e">
        <f ca="1">VLOOKUP(N78,OFFSET(Pairings!$D$2,($B90-1)*gamesPerRound,0,gamesPerRound,2),2,FALSE)</f>
        <v>#N/A</v>
      </c>
    </row>
    <row r="91" spans="1:15" ht="15.65" hidden="1" customHeight="1" x14ac:dyDescent="0.3">
      <c r="B91" s="7">
        <v>3</v>
      </c>
      <c r="C91" s="34" t="e">
        <f ca="1">VLOOKUP(C78,OFFSET(Pairings!$E$2,($B91-1)*gamesPerRound,0,gamesPerRound,4),4,FALSE)</f>
        <v>#N/A</v>
      </c>
      <c r="D91" s="34" t="e">
        <f ca="1">VLOOKUP(D78,OFFSET(Pairings!$E$2,($B91-1)*gamesPerRound,0,gamesPerRound,4),4,FALSE)</f>
        <v>#N/A</v>
      </c>
      <c r="E91" s="34" t="e">
        <f ca="1">VLOOKUP(E78,OFFSET(Pairings!$E$2,($B91-1)*gamesPerRound,0,gamesPerRound,4),4,FALSE)</f>
        <v>#N/A</v>
      </c>
      <c r="F91" s="34" t="e">
        <f ca="1">VLOOKUP(F78,OFFSET(Pairings!$E$2,($B91-1)*gamesPerRound,0,gamesPerRound,4),4,FALSE)</f>
        <v>#N/A</v>
      </c>
      <c r="G91" s="34" t="e">
        <f ca="1">VLOOKUP(G78,OFFSET(Pairings!$E$2,($B91-1)*gamesPerRound,0,gamesPerRound,4),4,FALSE)</f>
        <v>#N/A</v>
      </c>
      <c r="H91" s="34" t="e">
        <f ca="1">VLOOKUP(H78,OFFSET(Pairings!$E$2,($B91-1)*gamesPerRound,0,gamesPerRound,4),4,FALSE)</f>
        <v>#N/A</v>
      </c>
      <c r="I91" s="34" t="e">
        <f ca="1">VLOOKUP(I78,OFFSET(Pairings!$E$2,($B91-1)*gamesPerRound,0,gamesPerRound,4),4,FALSE)</f>
        <v>#N/A</v>
      </c>
      <c r="J91" s="34" t="e">
        <f ca="1">VLOOKUP(J78,OFFSET(Pairings!$E$2,($B91-1)*gamesPerRound,0,gamesPerRound,4),4,FALSE)</f>
        <v>#N/A</v>
      </c>
      <c r="K91" s="34" t="e">
        <f ca="1">VLOOKUP(K78,OFFSET(Pairings!$E$2,($B91-1)*gamesPerRound,0,gamesPerRound,4),4,FALSE)</f>
        <v>#N/A</v>
      </c>
      <c r="L91" s="34" t="e">
        <f ca="1">VLOOKUP(L78,OFFSET(Pairings!$E$2,($B91-1)*gamesPerRound,0,gamesPerRound,4),4,FALSE)</f>
        <v>#N/A</v>
      </c>
      <c r="M91" s="34" t="e">
        <f ca="1">VLOOKUP(M78,OFFSET(Pairings!$E$2,($B91-1)*gamesPerRound,0,gamesPerRound,4),4,FALSE)</f>
        <v>#N/A</v>
      </c>
      <c r="N91" s="34" t="e">
        <f ca="1">VLOOKUP(N78,OFFSET(Pairings!$E$2,($B91-1)*gamesPerRound,0,gamesPerRound,4),4,FALSE)</f>
        <v>#N/A</v>
      </c>
    </row>
    <row r="92" spans="1:15" ht="18" customHeight="1" thickBot="1" x14ac:dyDescent="0.35"/>
    <row r="93" spans="1:15" s="9" customFormat="1" ht="15.5" thickBot="1" x14ac:dyDescent="0.35">
      <c r="A93" s="9" t="s">
        <v>14</v>
      </c>
      <c r="B93" s="10">
        <f>VLOOKUP(A93,TeamLookup,2,FALSE)</f>
        <v>0</v>
      </c>
      <c r="C93" s="11" t="str">
        <f t="shared" ref="C93:N93" si="18">$A93&amp;"."&amp;TEXT(C$1,"00")</f>
        <v>G.01</v>
      </c>
      <c r="D93" s="12" t="str">
        <f t="shared" si="18"/>
        <v>G.02</v>
      </c>
      <c r="E93" s="12" t="str">
        <f t="shared" si="18"/>
        <v>G.03</v>
      </c>
      <c r="F93" s="12" t="str">
        <f t="shared" si="18"/>
        <v>G.04</v>
      </c>
      <c r="G93" s="12" t="str">
        <f t="shared" si="18"/>
        <v>G.05</v>
      </c>
      <c r="H93" s="12" t="str">
        <f t="shared" si="18"/>
        <v>G.06</v>
      </c>
      <c r="I93" s="12" t="str">
        <f t="shared" si="18"/>
        <v>G.07</v>
      </c>
      <c r="J93" s="12" t="str">
        <f t="shared" si="18"/>
        <v>G.08</v>
      </c>
      <c r="K93" s="12" t="str">
        <f t="shared" si="18"/>
        <v>G.09</v>
      </c>
      <c r="L93" s="12" t="str">
        <f t="shared" si="18"/>
        <v>G.10</v>
      </c>
      <c r="M93" s="12" t="str">
        <f t="shared" si="18"/>
        <v>G.11</v>
      </c>
      <c r="N93" s="13" t="str">
        <f t="shared" si="18"/>
        <v>G.12</v>
      </c>
      <c r="O93" s="14" t="s">
        <v>22</v>
      </c>
    </row>
    <row r="94" spans="1:15" ht="9" customHeight="1" x14ac:dyDescent="0.3">
      <c r="C94" s="15" t="str">
        <f t="shared" ref="C94:N94" ca="1" si="19">IF(ISNA(C101),"B","W")</f>
        <v>B</v>
      </c>
      <c r="D94" s="16" t="str">
        <f t="shared" ca="1" si="19"/>
        <v>W</v>
      </c>
      <c r="E94" s="16" t="str">
        <f t="shared" ca="1" si="19"/>
        <v>W</v>
      </c>
      <c r="F94" s="16" t="str">
        <f t="shared" ca="1" si="19"/>
        <v>B</v>
      </c>
      <c r="G94" s="16" t="str">
        <f t="shared" ca="1" si="19"/>
        <v>W</v>
      </c>
      <c r="H94" s="16" t="str">
        <f t="shared" ca="1" si="19"/>
        <v>W</v>
      </c>
      <c r="I94" s="16" t="str">
        <f t="shared" ca="1" si="19"/>
        <v>B</v>
      </c>
      <c r="J94" s="16" t="str">
        <f t="shared" ca="1" si="19"/>
        <v>B</v>
      </c>
      <c r="K94" s="16" t="str">
        <f t="shared" ca="1" si="19"/>
        <v>W</v>
      </c>
      <c r="L94" s="16" t="str">
        <f t="shared" ca="1" si="19"/>
        <v>W</v>
      </c>
      <c r="M94" s="16" t="str">
        <f t="shared" ca="1" si="19"/>
        <v>B</v>
      </c>
      <c r="N94" s="17" t="str">
        <f t="shared" ca="1" si="19"/>
        <v>B</v>
      </c>
      <c r="O94" s="18"/>
    </row>
    <row r="95" spans="1:15" x14ac:dyDescent="0.3">
      <c r="B95" s="7" t="s">
        <v>23</v>
      </c>
      <c r="C95" s="19" t="str">
        <f t="shared" ref="C95:N95" ca="1" si="20">IF(ISNA(C101),C102,C101)</f>
        <v>F.01</v>
      </c>
      <c r="D95" s="20" t="str">
        <f t="shared" ca="1" si="20"/>
        <v>C.02</v>
      </c>
      <c r="E95" s="20" t="str">
        <f t="shared" ca="1" si="20"/>
        <v>A.03</v>
      </c>
      <c r="F95" s="20" t="str">
        <f t="shared" ca="1" si="20"/>
        <v>B.04</v>
      </c>
      <c r="G95" s="20" t="str">
        <f t="shared" ca="1" si="20"/>
        <v>H.05</v>
      </c>
      <c r="H95" s="20" t="str">
        <f t="shared" ca="1" si="20"/>
        <v>E.05</v>
      </c>
      <c r="I95" s="20" t="str">
        <f t="shared" ca="1" si="20"/>
        <v>I.07</v>
      </c>
      <c r="J95" s="20" t="str">
        <f t="shared" ca="1" si="20"/>
        <v>D.08</v>
      </c>
      <c r="K95" s="20" t="str">
        <f t="shared" ca="1" si="20"/>
        <v>D.09</v>
      </c>
      <c r="L95" s="20" t="str">
        <f t="shared" ca="1" si="20"/>
        <v>I.10</v>
      </c>
      <c r="M95" s="20" t="str">
        <f t="shared" ca="1" si="20"/>
        <v>E.12</v>
      </c>
      <c r="N95" s="21" t="str">
        <f t="shared" ca="1" si="20"/>
        <v>H.12</v>
      </c>
      <c r="O95" s="22"/>
    </row>
    <row r="96" spans="1:15" ht="9" customHeight="1" x14ac:dyDescent="0.3">
      <c r="C96" s="23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5"/>
      <c r="O96" s="18"/>
    </row>
    <row r="97" spans="1:15" ht="15.5" thickBot="1" x14ac:dyDescent="0.35">
      <c r="C97" s="26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8"/>
      <c r="O97" s="22"/>
    </row>
    <row r="98" spans="1:15" ht="9" customHeight="1" x14ac:dyDescent="0.3">
      <c r="C98" s="23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5"/>
      <c r="O98" s="18"/>
    </row>
    <row r="99" spans="1:15" x14ac:dyDescent="0.3">
      <c r="C99" s="26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8"/>
      <c r="O99" s="29"/>
    </row>
    <row r="100" spans="1:15" ht="18" customHeight="1" thickBot="1" x14ac:dyDescent="0.35">
      <c r="B100" s="7" t="s">
        <v>22</v>
      </c>
      <c r="C100" s="30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2"/>
      <c r="O100" s="33"/>
    </row>
    <row r="101" spans="1:15" ht="15.75" hidden="1" customHeight="1" x14ac:dyDescent="0.3">
      <c r="B101" s="7">
        <v>1</v>
      </c>
      <c r="C101" s="34" t="e">
        <f ca="1">VLOOKUP(C93,OFFSET(Pairings!$D$2,($B101-1)*gamesPerRound,0,gamesPerRound,2),2,FALSE)</f>
        <v>#N/A</v>
      </c>
      <c r="D101" s="34" t="str">
        <f ca="1">VLOOKUP(D93,OFFSET(Pairings!$D$2,($B101-1)*gamesPerRound,0,gamesPerRound,2),2,FALSE)</f>
        <v>C.02</v>
      </c>
      <c r="E101" s="34" t="str">
        <f ca="1">VLOOKUP(E93,OFFSET(Pairings!$D$2,($B101-1)*gamesPerRound,0,gamesPerRound,2),2,FALSE)</f>
        <v>A.03</v>
      </c>
      <c r="F101" s="34" t="e">
        <f ca="1">VLOOKUP(F93,OFFSET(Pairings!$D$2,($B101-1)*gamesPerRound,0,gamesPerRound,2),2,FALSE)</f>
        <v>#N/A</v>
      </c>
      <c r="G101" s="34" t="str">
        <f ca="1">VLOOKUP(G93,OFFSET(Pairings!$D$2,($B101-1)*gamesPerRound,0,gamesPerRound,2),2,FALSE)</f>
        <v>H.05</v>
      </c>
      <c r="H101" s="34" t="str">
        <f ca="1">VLOOKUP(H93,OFFSET(Pairings!$D$2,($B101-1)*gamesPerRound,0,gamesPerRound,2),2,FALSE)</f>
        <v>E.05</v>
      </c>
      <c r="I101" s="34" t="e">
        <f ca="1">VLOOKUP(I93,OFFSET(Pairings!$D$2,($B101-1)*gamesPerRound,0,gamesPerRound,2),2,FALSE)</f>
        <v>#N/A</v>
      </c>
      <c r="J101" s="34" t="e">
        <f ca="1">VLOOKUP(J93,OFFSET(Pairings!$D$2,($B101-1)*gamesPerRound,0,gamesPerRound,2),2,FALSE)</f>
        <v>#N/A</v>
      </c>
      <c r="K101" s="34" t="str">
        <f ca="1">VLOOKUP(K93,OFFSET(Pairings!$D$2,($B101-1)*gamesPerRound,0,gamesPerRound,2),2,FALSE)</f>
        <v>D.09</v>
      </c>
      <c r="L101" s="34" t="str">
        <f ca="1">VLOOKUP(L93,OFFSET(Pairings!$D$2,($B101-1)*gamesPerRound,0,gamesPerRound,2),2,FALSE)</f>
        <v>I.10</v>
      </c>
      <c r="M101" s="34" t="e">
        <f ca="1">VLOOKUP(M93,OFFSET(Pairings!$D$2,($B101-1)*gamesPerRound,0,gamesPerRound,2),2,FALSE)</f>
        <v>#N/A</v>
      </c>
      <c r="N101" s="34" t="e">
        <f ca="1">VLOOKUP(N93,OFFSET(Pairings!$D$2,($B101-1)*gamesPerRound,0,gamesPerRound,2),2,FALSE)</f>
        <v>#N/A</v>
      </c>
    </row>
    <row r="102" spans="1:15" ht="15.75" hidden="1" customHeight="1" x14ac:dyDescent="0.3">
      <c r="B102" s="7">
        <v>1</v>
      </c>
      <c r="C102" s="34" t="str">
        <f ca="1">VLOOKUP(C93,OFFSET(Pairings!$E$2,($B102-1)*gamesPerRound,0,gamesPerRound,4),4,FALSE)</f>
        <v>F.01</v>
      </c>
      <c r="D102" s="34" t="e">
        <f ca="1">VLOOKUP(D93,OFFSET(Pairings!$E$2,($B102-1)*gamesPerRound,0,gamesPerRound,4),4,FALSE)</f>
        <v>#N/A</v>
      </c>
      <c r="E102" s="34" t="e">
        <f ca="1">VLOOKUP(E93,OFFSET(Pairings!$E$2,($B102-1)*gamesPerRound,0,gamesPerRound,4),4,FALSE)</f>
        <v>#N/A</v>
      </c>
      <c r="F102" s="34" t="str">
        <f ca="1">VLOOKUP(F93,OFFSET(Pairings!$E$2,($B102-1)*gamesPerRound,0,gamesPerRound,4),4,FALSE)</f>
        <v>B.04</v>
      </c>
      <c r="G102" s="34" t="e">
        <f ca="1">VLOOKUP(G93,OFFSET(Pairings!$E$2,($B102-1)*gamesPerRound,0,gamesPerRound,4),4,FALSE)</f>
        <v>#N/A</v>
      </c>
      <c r="H102" s="34" t="e">
        <f ca="1">VLOOKUP(H93,OFFSET(Pairings!$E$2,($B102-1)*gamesPerRound,0,gamesPerRound,4),4,FALSE)</f>
        <v>#N/A</v>
      </c>
      <c r="I102" s="34" t="str">
        <f ca="1">VLOOKUP(I93,OFFSET(Pairings!$E$2,($B102-1)*gamesPerRound,0,gamesPerRound,4),4,FALSE)</f>
        <v>I.07</v>
      </c>
      <c r="J102" s="34" t="str">
        <f ca="1">VLOOKUP(J93,OFFSET(Pairings!$E$2,($B102-1)*gamesPerRound,0,gamesPerRound,4),4,FALSE)</f>
        <v>D.08</v>
      </c>
      <c r="K102" s="34" t="e">
        <f ca="1">VLOOKUP(K93,OFFSET(Pairings!$E$2,($B102-1)*gamesPerRound,0,gamesPerRound,4),4,FALSE)</f>
        <v>#N/A</v>
      </c>
      <c r="L102" s="34" t="e">
        <f ca="1">VLOOKUP(L93,OFFSET(Pairings!$E$2,($B102-1)*gamesPerRound,0,gamesPerRound,4),4,FALSE)</f>
        <v>#N/A</v>
      </c>
      <c r="M102" s="34" t="str">
        <f ca="1">VLOOKUP(M93,OFFSET(Pairings!$E$2,($B102-1)*gamesPerRound,0,gamesPerRound,4),4,FALSE)</f>
        <v>E.12</v>
      </c>
      <c r="N102" s="34" t="str">
        <f ca="1">VLOOKUP(N93,OFFSET(Pairings!$E$2,($B102-1)*gamesPerRound,0,gamesPerRound,4),4,FALSE)</f>
        <v>H.12</v>
      </c>
    </row>
    <row r="103" spans="1:15" ht="15.75" hidden="1" customHeight="1" x14ac:dyDescent="0.3">
      <c r="B103" s="7">
        <v>2</v>
      </c>
      <c r="C103" s="34" t="e">
        <f ca="1">VLOOKUP(C93,OFFSET(Pairings!$D$2,($B103-1)*gamesPerRound,0,gamesPerRound,2),2,FALSE)</f>
        <v>#N/A</v>
      </c>
      <c r="D103" s="34" t="e">
        <f ca="1">VLOOKUP(D93,OFFSET(Pairings!$D$2,($B103-1)*gamesPerRound,0,gamesPerRound,2),2,FALSE)</f>
        <v>#N/A</v>
      </c>
      <c r="E103" s="34" t="e">
        <f ca="1">VLOOKUP(E93,OFFSET(Pairings!$D$2,($B103-1)*gamesPerRound,0,gamesPerRound,2),2,FALSE)</f>
        <v>#N/A</v>
      </c>
      <c r="F103" s="34" t="e">
        <f ca="1">VLOOKUP(F93,OFFSET(Pairings!$D$2,($B103-1)*gamesPerRound,0,gamesPerRound,2),2,FALSE)</f>
        <v>#N/A</v>
      </c>
      <c r="G103" s="34" t="e">
        <f ca="1">VLOOKUP(G93,OFFSET(Pairings!$D$2,($B103-1)*gamesPerRound,0,gamesPerRound,2),2,FALSE)</f>
        <v>#N/A</v>
      </c>
      <c r="H103" s="34" t="e">
        <f ca="1">VLOOKUP(H93,OFFSET(Pairings!$D$2,($B103-1)*gamesPerRound,0,gamesPerRound,2),2,FALSE)</f>
        <v>#N/A</v>
      </c>
      <c r="I103" s="34" t="e">
        <f ca="1">VLOOKUP(I93,OFFSET(Pairings!$D$2,($B103-1)*gamesPerRound,0,gamesPerRound,2),2,FALSE)</f>
        <v>#N/A</v>
      </c>
      <c r="J103" s="34" t="e">
        <f ca="1">VLOOKUP(J93,OFFSET(Pairings!$D$2,($B103-1)*gamesPerRound,0,gamesPerRound,2),2,FALSE)</f>
        <v>#N/A</v>
      </c>
      <c r="K103" s="34" t="e">
        <f ca="1">VLOOKUP(K93,OFFSET(Pairings!$D$2,($B103-1)*gamesPerRound,0,gamesPerRound,2),2,FALSE)</f>
        <v>#N/A</v>
      </c>
      <c r="L103" s="34" t="e">
        <f ca="1">VLOOKUP(L93,OFFSET(Pairings!$D$2,($B103-1)*gamesPerRound,0,gamesPerRound,2),2,FALSE)</f>
        <v>#N/A</v>
      </c>
      <c r="M103" s="34" t="e">
        <f ca="1">VLOOKUP(M93,OFFSET(Pairings!$D$2,($B103-1)*gamesPerRound,0,gamesPerRound,2),2,FALSE)</f>
        <v>#N/A</v>
      </c>
      <c r="N103" s="34" t="e">
        <f ca="1">VLOOKUP(N93,OFFSET(Pairings!$D$2,($B103-1)*gamesPerRound,0,gamesPerRound,2),2,FALSE)</f>
        <v>#N/A</v>
      </c>
    </row>
    <row r="104" spans="1:15" ht="15.75" hidden="1" customHeight="1" x14ac:dyDescent="0.3">
      <c r="B104" s="7">
        <v>2</v>
      </c>
      <c r="C104" s="34" t="e">
        <f ca="1">VLOOKUP(C93,OFFSET(Pairings!$E$2,($B104-1)*gamesPerRound,0,gamesPerRound,4),4,FALSE)</f>
        <v>#N/A</v>
      </c>
      <c r="D104" s="34" t="e">
        <f ca="1">VLOOKUP(D93,OFFSET(Pairings!$E$2,($B104-1)*gamesPerRound,0,gamesPerRound,4),4,FALSE)</f>
        <v>#N/A</v>
      </c>
      <c r="E104" s="34" t="e">
        <f ca="1">VLOOKUP(E93,OFFSET(Pairings!$E$2,($B104-1)*gamesPerRound,0,gamesPerRound,4),4,FALSE)</f>
        <v>#N/A</v>
      </c>
      <c r="F104" s="34" t="e">
        <f ca="1">VLOOKUP(F93,OFFSET(Pairings!$E$2,($B104-1)*gamesPerRound,0,gamesPerRound,4),4,FALSE)</f>
        <v>#N/A</v>
      </c>
      <c r="G104" s="34" t="e">
        <f ca="1">VLOOKUP(G93,OFFSET(Pairings!$E$2,($B104-1)*gamesPerRound,0,gamesPerRound,4),4,FALSE)</f>
        <v>#N/A</v>
      </c>
      <c r="H104" s="34" t="e">
        <f ca="1">VLOOKUP(H93,OFFSET(Pairings!$E$2,($B104-1)*gamesPerRound,0,gamesPerRound,4),4,FALSE)</f>
        <v>#N/A</v>
      </c>
      <c r="I104" s="34" t="e">
        <f ca="1">VLOOKUP(I93,OFFSET(Pairings!$E$2,($B104-1)*gamesPerRound,0,gamesPerRound,4),4,FALSE)</f>
        <v>#N/A</v>
      </c>
      <c r="J104" s="34" t="e">
        <f ca="1">VLOOKUP(J93,OFFSET(Pairings!$E$2,($B104-1)*gamesPerRound,0,gamesPerRound,4),4,FALSE)</f>
        <v>#N/A</v>
      </c>
      <c r="K104" s="34" t="e">
        <f ca="1">VLOOKUP(K93,OFFSET(Pairings!$E$2,($B104-1)*gamesPerRound,0,gamesPerRound,4),4,FALSE)</f>
        <v>#N/A</v>
      </c>
      <c r="L104" s="34" t="e">
        <f ca="1">VLOOKUP(L93,OFFSET(Pairings!$E$2,($B104-1)*gamesPerRound,0,gamesPerRound,4),4,FALSE)</f>
        <v>#N/A</v>
      </c>
      <c r="M104" s="34" t="e">
        <f ca="1">VLOOKUP(M93,OFFSET(Pairings!$E$2,($B104-1)*gamesPerRound,0,gamesPerRound,4),4,FALSE)</f>
        <v>#N/A</v>
      </c>
      <c r="N104" s="34" t="e">
        <f ca="1">VLOOKUP(N93,OFFSET(Pairings!$E$2,($B104-1)*gamesPerRound,0,gamesPerRound,4),4,FALSE)</f>
        <v>#N/A</v>
      </c>
    </row>
    <row r="105" spans="1:15" ht="15.65" hidden="1" customHeight="1" x14ac:dyDescent="0.3">
      <c r="B105" s="7">
        <v>3</v>
      </c>
      <c r="C105" s="34" t="e">
        <f ca="1">VLOOKUP(C93,OFFSET(Pairings!$D$2,($B105-1)*gamesPerRound,0,gamesPerRound,2),2,FALSE)</f>
        <v>#N/A</v>
      </c>
      <c r="D105" s="34" t="e">
        <f ca="1">VLOOKUP(D93,OFFSET(Pairings!$D$2,($B105-1)*gamesPerRound,0,gamesPerRound,2),2,FALSE)</f>
        <v>#N/A</v>
      </c>
      <c r="E105" s="34" t="e">
        <f ca="1">VLOOKUP(E93,OFFSET(Pairings!$D$2,($B105-1)*gamesPerRound,0,gamesPerRound,2),2,FALSE)</f>
        <v>#N/A</v>
      </c>
      <c r="F105" s="34" t="e">
        <f ca="1">VLOOKUP(F93,OFFSET(Pairings!$D$2,($B105-1)*gamesPerRound,0,gamesPerRound,2),2,FALSE)</f>
        <v>#N/A</v>
      </c>
      <c r="G105" s="34" t="e">
        <f ca="1">VLOOKUP(G93,OFFSET(Pairings!$D$2,($B105-1)*gamesPerRound,0,gamesPerRound,2),2,FALSE)</f>
        <v>#N/A</v>
      </c>
      <c r="H105" s="34" t="e">
        <f ca="1">VLOOKUP(H93,OFFSET(Pairings!$D$2,($B105-1)*gamesPerRound,0,gamesPerRound,2),2,FALSE)</f>
        <v>#N/A</v>
      </c>
      <c r="I105" s="34" t="e">
        <f ca="1">VLOOKUP(I93,OFFSET(Pairings!$D$2,($B105-1)*gamesPerRound,0,gamesPerRound,2),2,FALSE)</f>
        <v>#N/A</v>
      </c>
      <c r="J105" s="34" t="e">
        <f ca="1">VLOOKUP(J93,OFFSET(Pairings!$D$2,($B105-1)*gamesPerRound,0,gamesPerRound,2),2,FALSE)</f>
        <v>#N/A</v>
      </c>
      <c r="K105" s="34" t="e">
        <f ca="1">VLOOKUP(K93,OFFSET(Pairings!$D$2,($B105-1)*gamesPerRound,0,gamesPerRound,2),2,FALSE)</f>
        <v>#N/A</v>
      </c>
      <c r="L105" s="34" t="e">
        <f ca="1">VLOOKUP(L93,OFFSET(Pairings!$D$2,($B105-1)*gamesPerRound,0,gamesPerRound,2),2,FALSE)</f>
        <v>#N/A</v>
      </c>
      <c r="M105" s="34" t="e">
        <f ca="1">VLOOKUP(M93,OFFSET(Pairings!$D$2,($B105-1)*gamesPerRound,0,gamesPerRound,2),2,FALSE)</f>
        <v>#N/A</v>
      </c>
      <c r="N105" s="34" t="e">
        <f ca="1">VLOOKUP(N93,OFFSET(Pairings!$D$2,($B105-1)*gamesPerRound,0,gamesPerRound,2),2,FALSE)</f>
        <v>#N/A</v>
      </c>
    </row>
    <row r="106" spans="1:15" ht="15.65" hidden="1" customHeight="1" x14ac:dyDescent="0.3">
      <c r="B106" s="7">
        <v>3</v>
      </c>
      <c r="C106" s="34" t="e">
        <f ca="1">VLOOKUP(C93,OFFSET(Pairings!$E$2,($B106-1)*gamesPerRound,0,gamesPerRound,4),4,FALSE)</f>
        <v>#N/A</v>
      </c>
      <c r="D106" s="34" t="e">
        <f ca="1">VLOOKUP(D93,OFFSET(Pairings!$E$2,($B106-1)*gamesPerRound,0,gamesPerRound,4),4,FALSE)</f>
        <v>#N/A</v>
      </c>
      <c r="E106" s="34" t="e">
        <f ca="1">VLOOKUP(E93,OFFSET(Pairings!$E$2,($B106-1)*gamesPerRound,0,gamesPerRound,4),4,FALSE)</f>
        <v>#N/A</v>
      </c>
      <c r="F106" s="34" t="e">
        <f ca="1">VLOOKUP(F93,OFFSET(Pairings!$E$2,($B106-1)*gamesPerRound,0,gamesPerRound,4),4,FALSE)</f>
        <v>#N/A</v>
      </c>
      <c r="G106" s="34" t="e">
        <f ca="1">VLOOKUP(G93,OFFSET(Pairings!$E$2,($B106-1)*gamesPerRound,0,gamesPerRound,4),4,FALSE)</f>
        <v>#N/A</v>
      </c>
      <c r="H106" s="34" t="e">
        <f ca="1">VLOOKUP(H93,OFFSET(Pairings!$E$2,($B106-1)*gamesPerRound,0,gamesPerRound,4),4,FALSE)</f>
        <v>#N/A</v>
      </c>
      <c r="I106" s="34" t="e">
        <f ca="1">VLOOKUP(I93,OFFSET(Pairings!$E$2,($B106-1)*gamesPerRound,0,gamesPerRound,4),4,FALSE)</f>
        <v>#N/A</v>
      </c>
      <c r="J106" s="34" t="e">
        <f ca="1">VLOOKUP(J93,OFFSET(Pairings!$E$2,($B106-1)*gamesPerRound,0,gamesPerRound,4),4,FALSE)</f>
        <v>#N/A</v>
      </c>
      <c r="K106" s="34" t="e">
        <f ca="1">VLOOKUP(K93,OFFSET(Pairings!$E$2,($B106-1)*gamesPerRound,0,gamesPerRound,4),4,FALSE)</f>
        <v>#N/A</v>
      </c>
      <c r="L106" s="34" t="e">
        <f ca="1">VLOOKUP(L93,OFFSET(Pairings!$E$2,($B106-1)*gamesPerRound,0,gamesPerRound,4),4,FALSE)</f>
        <v>#N/A</v>
      </c>
      <c r="M106" s="34" t="e">
        <f ca="1">VLOOKUP(M93,OFFSET(Pairings!$E$2,($B106-1)*gamesPerRound,0,gamesPerRound,4),4,FALSE)</f>
        <v>#N/A</v>
      </c>
      <c r="N106" s="34" t="e">
        <f ca="1">VLOOKUP(N93,OFFSET(Pairings!$E$2,($B106-1)*gamesPerRound,0,gamesPerRound,4),4,FALSE)</f>
        <v>#N/A</v>
      </c>
    </row>
    <row r="107" spans="1:15" ht="18" customHeight="1" thickBot="1" x14ac:dyDescent="0.35"/>
    <row r="108" spans="1:15" s="9" customFormat="1" ht="15.5" thickBot="1" x14ac:dyDescent="0.35">
      <c r="A108" s="9" t="s">
        <v>15</v>
      </c>
      <c r="B108" s="10">
        <f>VLOOKUP(A108,TeamLookup,2,FALSE)</f>
        <v>0</v>
      </c>
      <c r="C108" s="11" t="str">
        <f t="shared" ref="C108:N108" si="21">$A108&amp;"."&amp;TEXT(C$1,"00")</f>
        <v>H.01</v>
      </c>
      <c r="D108" s="12" t="str">
        <f t="shared" si="21"/>
        <v>H.02</v>
      </c>
      <c r="E108" s="12" t="str">
        <f t="shared" si="21"/>
        <v>H.03</v>
      </c>
      <c r="F108" s="12" t="str">
        <f t="shared" si="21"/>
        <v>H.04</v>
      </c>
      <c r="G108" s="12" t="str">
        <f t="shared" si="21"/>
        <v>H.05</v>
      </c>
      <c r="H108" s="12" t="str">
        <f t="shared" si="21"/>
        <v>H.06</v>
      </c>
      <c r="I108" s="12" t="str">
        <f t="shared" si="21"/>
        <v>H.07</v>
      </c>
      <c r="J108" s="12" t="str">
        <f t="shared" si="21"/>
        <v>H.08</v>
      </c>
      <c r="K108" s="12" t="str">
        <f t="shared" si="21"/>
        <v>H.09</v>
      </c>
      <c r="L108" s="12" t="str">
        <f t="shared" si="21"/>
        <v>H.10</v>
      </c>
      <c r="M108" s="12" t="str">
        <f t="shared" si="21"/>
        <v>H.11</v>
      </c>
      <c r="N108" s="13" t="str">
        <f t="shared" si="21"/>
        <v>H.12</v>
      </c>
      <c r="O108" s="14" t="s">
        <v>22</v>
      </c>
    </row>
    <row r="109" spans="1:15" ht="9" customHeight="1" x14ac:dyDescent="0.3">
      <c r="C109" s="15" t="str">
        <f t="shared" ref="C109:N109" ca="1" si="22">IF(ISNA(C116),"B","W")</f>
        <v>B</v>
      </c>
      <c r="D109" s="16" t="str">
        <f t="shared" ca="1" si="22"/>
        <v>W</v>
      </c>
      <c r="E109" s="16" t="str">
        <f t="shared" ca="1" si="22"/>
        <v>W</v>
      </c>
      <c r="F109" s="16" t="str">
        <f t="shared" ca="1" si="22"/>
        <v>W</v>
      </c>
      <c r="G109" s="16" t="str">
        <f t="shared" ca="1" si="22"/>
        <v>B</v>
      </c>
      <c r="H109" s="16" t="str">
        <f t="shared" ca="1" si="22"/>
        <v>W</v>
      </c>
      <c r="I109" s="16" t="str">
        <f t="shared" ca="1" si="22"/>
        <v>W</v>
      </c>
      <c r="J109" s="16" t="str">
        <f t="shared" ca="1" si="22"/>
        <v>B</v>
      </c>
      <c r="K109" s="16" t="str">
        <f t="shared" ca="1" si="22"/>
        <v>B</v>
      </c>
      <c r="L109" s="16" t="str">
        <f t="shared" ca="1" si="22"/>
        <v>B</v>
      </c>
      <c r="M109" s="16" t="str">
        <f t="shared" ca="1" si="22"/>
        <v>B</v>
      </c>
      <c r="N109" s="17" t="str">
        <f t="shared" ca="1" si="22"/>
        <v>W</v>
      </c>
      <c r="O109" s="18"/>
    </row>
    <row r="110" spans="1:15" x14ac:dyDescent="0.3">
      <c r="B110" s="7" t="s">
        <v>23</v>
      </c>
      <c r="C110" s="19" t="str">
        <f t="shared" ref="C110:N110" ca="1" si="23">IF(ISNA(C116),C117,C116)</f>
        <v>E.01</v>
      </c>
      <c r="D110" s="20" t="str">
        <f t="shared" ca="1" si="23"/>
        <v>B.02</v>
      </c>
      <c r="E110" s="20" t="str">
        <f t="shared" ca="1" si="23"/>
        <v>F.03</v>
      </c>
      <c r="F110" s="20" t="str">
        <f t="shared" ca="1" si="23"/>
        <v>D.03</v>
      </c>
      <c r="G110" s="20" t="str">
        <f t="shared" ca="1" si="23"/>
        <v>G.05</v>
      </c>
      <c r="H110" s="20" t="str">
        <f t="shared" ca="1" si="23"/>
        <v>I.06</v>
      </c>
      <c r="I110" s="20" t="str">
        <f t="shared" ca="1" si="23"/>
        <v>A.07</v>
      </c>
      <c r="J110" s="20" t="str">
        <f t="shared" ca="1" si="23"/>
        <v>C.08</v>
      </c>
      <c r="K110" s="20" t="str">
        <f t="shared" ca="1" si="23"/>
        <v>C.09</v>
      </c>
      <c r="L110" s="20" t="str">
        <f t="shared" ca="1" si="23"/>
        <v>A.10</v>
      </c>
      <c r="M110" s="20" t="str">
        <f t="shared" ca="1" si="23"/>
        <v>I.11</v>
      </c>
      <c r="N110" s="21" t="str">
        <f t="shared" ca="1" si="23"/>
        <v>G.12</v>
      </c>
      <c r="O110" s="22"/>
    </row>
    <row r="111" spans="1:15" ht="9" customHeight="1" x14ac:dyDescent="0.3">
      <c r="C111" s="23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5"/>
      <c r="O111" s="18"/>
    </row>
    <row r="112" spans="1:15" ht="15.5" thickBot="1" x14ac:dyDescent="0.35">
      <c r="C112" s="26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8"/>
      <c r="O112" s="22"/>
    </row>
    <row r="113" spans="1:15" ht="9" customHeight="1" x14ac:dyDescent="0.3">
      <c r="C113" s="23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5"/>
      <c r="O113" s="18"/>
    </row>
    <row r="114" spans="1:15" x14ac:dyDescent="0.3">
      <c r="C114" s="26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8"/>
      <c r="O114" s="29"/>
    </row>
    <row r="115" spans="1:15" ht="15.75" customHeight="1" thickBot="1" x14ac:dyDescent="0.35">
      <c r="B115" s="7" t="s">
        <v>22</v>
      </c>
      <c r="C115" s="30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2"/>
      <c r="O115" s="33"/>
    </row>
    <row r="116" spans="1:15" ht="15.75" hidden="1" customHeight="1" x14ac:dyDescent="0.3">
      <c r="B116" s="7">
        <v>1</v>
      </c>
      <c r="C116" s="34" t="e">
        <f ca="1">VLOOKUP(C108,OFFSET(Pairings!$D$2,($B116-1)*gamesPerRound,0,gamesPerRound,2),2,FALSE)</f>
        <v>#N/A</v>
      </c>
      <c r="D116" s="34" t="str">
        <f ca="1">VLOOKUP(D108,OFFSET(Pairings!$D$2,($B116-1)*gamesPerRound,0,gamesPerRound,2),2,FALSE)</f>
        <v>B.02</v>
      </c>
      <c r="E116" s="34" t="str">
        <f ca="1">VLOOKUP(E108,OFFSET(Pairings!$D$2,($B116-1)*gamesPerRound,0,gamesPerRound,2),2,FALSE)</f>
        <v>F.03</v>
      </c>
      <c r="F116" s="34" t="str">
        <f ca="1">VLOOKUP(F108,OFFSET(Pairings!$D$2,($B116-1)*gamesPerRound,0,gamesPerRound,2),2,FALSE)</f>
        <v>D.03</v>
      </c>
      <c r="G116" s="34" t="e">
        <f ca="1">VLOOKUP(G108,OFFSET(Pairings!$D$2,($B116-1)*gamesPerRound,0,gamesPerRound,2),2,FALSE)</f>
        <v>#N/A</v>
      </c>
      <c r="H116" s="34" t="str">
        <f ca="1">VLOOKUP(H108,OFFSET(Pairings!$D$2,($B116-1)*gamesPerRound,0,gamesPerRound,2),2,FALSE)</f>
        <v>I.06</v>
      </c>
      <c r="I116" s="34" t="str">
        <f ca="1">VLOOKUP(I108,OFFSET(Pairings!$D$2,($B116-1)*gamesPerRound,0,gamesPerRound,2),2,FALSE)</f>
        <v>A.07</v>
      </c>
      <c r="J116" s="34" t="e">
        <f ca="1">VLOOKUP(J108,OFFSET(Pairings!$D$2,($B116-1)*gamesPerRound,0,gamesPerRound,2),2,FALSE)</f>
        <v>#N/A</v>
      </c>
      <c r="K116" s="34" t="e">
        <f ca="1">VLOOKUP(K108,OFFSET(Pairings!$D$2,($B116-1)*gamesPerRound,0,gamesPerRound,2),2,FALSE)</f>
        <v>#N/A</v>
      </c>
      <c r="L116" s="34" t="e">
        <f ca="1">VLOOKUP(L108,OFFSET(Pairings!$D$2,($B116-1)*gamesPerRound,0,gamesPerRound,2),2,FALSE)</f>
        <v>#N/A</v>
      </c>
      <c r="M116" s="34" t="e">
        <f ca="1">VLOOKUP(M108,OFFSET(Pairings!$D$2,($B116-1)*gamesPerRound,0,gamesPerRound,2),2,FALSE)</f>
        <v>#N/A</v>
      </c>
      <c r="N116" s="34" t="str">
        <f ca="1">VLOOKUP(N108,OFFSET(Pairings!$D$2,($B116-1)*gamesPerRound,0,gamesPerRound,2),2,FALSE)</f>
        <v>G.12</v>
      </c>
    </row>
    <row r="117" spans="1:15" ht="15.75" hidden="1" customHeight="1" x14ac:dyDescent="0.3">
      <c r="B117" s="7">
        <v>1</v>
      </c>
      <c r="C117" s="34" t="str">
        <f ca="1">VLOOKUP(C108,OFFSET(Pairings!$E$2,($B117-1)*gamesPerRound,0,gamesPerRound,4),4,FALSE)</f>
        <v>E.01</v>
      </c>
      <c r="D117" s="34" t="e">
        <f ca="1">VLOOKUP(D108,OFFSET(Pairings!$E$2,($B117-1)*gamesPerRound,0,gamesPerRound,4),4,FALSE)</f>
        <v>#N/A</v>
      </c>
      <c r="E117" s="34" t="e">
        <f ca="1">VLOOKUP(E108,OFFSET(Pairings!$E$2,($B117-1)*gamesPerRound,0,gamesPerRound,4),4,FALSE)</f>
        <v>#N/A</v>
      </c>
      <c r="F117" s="34" t="e">
        <f ca="1">VLOOKUP(F108,OFFSET(Pairings!$E$2,($B117-1)*gamesPerRound,0,gamesPerRound,4),4,FALSE)</f>
        <v>#N/A</v>
      </c>
      <c r="G117" s="34" t="str">
        <f ca="1">VLOOKUP(G108,OFFSET(Pairings!$E$2,($B117-1)*gamesPerRound,0,gamesPerRound,4),4,FALSE)</f>
        <v>G.05</v>
      </c>
      <c r="H117" s="34" t="e">
        <f ca="1">VLOOKUP(H108,OFFSET(Pairings!$E$2,($B117-1)*gamesPerRound,0,gamesPerRound,4),4,FALSE)</f>
        <v>#N/A</v>
      </c>
      <c r="I117" s="34" t="e">
        <f ca="1">VLOOKUP(I108,OFFSET(Pairings!$E$2,($B117-1)*gamesPerRound,0,gamesPerRound,4),4,FALSE)</f>
        <v>#N/A</v>
      </c>
      <c r="J117" s="34" t="str">
        <f ca="1">VLOOKUP(J108,OFFSET(Pairings!$E$2,($B117-1)*gamesPerRound,0,gamesPerRound,4),4,FALSE)</f>
        <v>C.08</v>
      </c>
      <c r="K117" s="34" t="str">
        <f ca="1">VLOOKUP(K108,OFFSET(Pairings!$E$2,($B117-1)*gamesPerRound,0,gamesPerRound,4),4,FALSE)</f>
        <v>C.09</v>
      </c>
      <c r="L117" s="34" t="str">
        <f ca="1">VLOOKUP(L108,OFFSET(Pairings!$E$2,($B117-1)*gamesPerRound,0,gamesPerRound,4),4,FALSE)</f>
        <v>A.10</v>
      </c>
      <c r="M117" s="34" t="str">
        <f ca="1">VLOOKUP(M108,OFFSET(Pairings!$E$2,($B117-1)*gamesPerRound,0,gamesPerRound,4),4,FALSE)</f>
        <v>I.11</v>
      </c>
      <c r="N117" s="34" t="e">
        <f ca="1">VLOOKUP(N108,OFFSET(Pairings!$E$2,($B117-1)*gamesPerRound,0,gamesPerRound,4),4,FALSE)</f>
        <v>#N/A</v>
      </c>
    </row>
    <row r="118" spans="1:15" ht="15.75" hidden="1" customHeight="1" x14ac:dyDescent="0.3">
      <c r="B118" s="7">
        <v>2</v>
      </c>
      <c r="C118" s="34" t="e">
        <f ca="1">VLOOKUP(C108,OFFSET(Pairings!$D$2,($B118-1)*gamesPerRound,0,gamesPerRound,2),2,FALSE)</f>
        <v>#N/A</v>
      </c>
      <c r="D118" s="34" t="e">
        <f ca="1">VLOOKUP(D108,OFFSET(Pairings!$D$2,($B118-1)*gamesPerRound,0,gamesPerRound,2),2,FALSE)</f>
        <v>#N/A</v>
      </c>
      <c r="E118" s="34" t="e">
        <f ca="1">VLOOKUP(E108,OFFSET(Pairings!$D$2,($B118-1)*gamesPerRound,0,gamesPerRound,2),2,FALSE)</f>
        <v>#N/A</v>
      </c>
      <c r="F118" s="34" t="e">
        <f ca="1">VLOOKUP(F108,OFFSET(Pairings!$D$2,($B118-1)*gamesPerRound,0,gamesPerRound,2),2,FALSE)</f>
        <v>#N/A</v>
      </c>
      <c r="G118" s="34" t="e">
        <f ca="1">VLOOKUP(G108,OFFSET(Pairings!$D$2,($B118-1)*gamesPerRound,0,gamesPerRound,2),2,FALSE)</f>
        <v>#N/A</v>
      </c>
      <c r="H118" s="34" t="e">
        <f ca="1">VLOOKUP(H108,OFFSET(Pairings!$D$2,($B118-1)*gamesPerRound,0,gamesPerRound,2),2,FALSE)</f>
        <v>#N/A</v>
      </c>
      <c r="I118" s="34" t="e">
        <f ca="1">VLOOKUP(I108,OFFSET(Pairings!$D$2,($B118-1)*gamesPerRound,0,gamesPerRound,2),2,FALSE)</f>
        <v>#N/A</v>
      </c>
      <c r="J118" s="34" t="e">
        <f ca="1">VLOOKUP(J108,OFFSET(Pairings!$D$2,($B118-1)*gamesPerRound,0,gamesPerRound,2),2,FALSE)</f>
        <v>#N/A</v>
      </c>
      <c r="K118" s="34" t="e">
        <f ca="1">VLOOKUP(K108,OFFSET(Pairings!$D$2,($B118-1)*gamesPerRound,0,gamesPerRound,2),2,FALSE)</f>
        <v>#N/A</v>
      </c>
      <c r="L118" s="34" t="e">
        <f ca="1">VLOOKUP(L108,OFFSET(Pairings!$D$2,($B118-1)*gamesPerRound,0,gamesPerRound,2),2,FALSE)</f>
        <v>#N/A</v>
      </c>
      <c r="M118" s="34" t="e">
        <f ca="1">VLOOKUP(M108,OFFSET(Pairings!$D$2,($B118-1)*gamesPerRound,0,gamesPerRound,2),2,FALSE)</f>
        <v>#N/A</v>
      </c>
      <c r="N118" s="34" t="e">
        <f ca="1">VLOOKUP(N108,OFFSET(Pairings!$D$2,($B118-1)*gamesPerRound,0,gamesPerRound,2),2,FALSE)</f>
        <v>#N/A</v>
      </c>
    </row>
    <row r="119" spans="1:15" ht="15.75" hidden="1" customHeight="1" x14ac:dyDescent="0.3">
      <c r="B119" s="7">
        <v>2</v>
      </c>
      <c r="C119" s="34" t="e">
        <f ca="1">VLOOKUP(C108,OFFSET(Pairings!$E$2,($B119-1)*gamesPerRound,0,gamesPerRound,4),4,FALSE)</f>
        <v>#N/A</v>
      </c>
      <c r="D119" s="34" t="e">
        <f ca="1">VLOOKUP(D108,OFFSET(Pairings!$E$2,($B119-1)*gamesPerRound,0,gamesPerRound,4),4,FALSE)</f>
        <v>#N/A</v>
      </c>
      <c r="E119" s="34" t="e">
        <f ca="1">VLOOKUP(E108,OFFSET(Pairings!$E$2,($B119-1)*gamesPerRound,0,gamesPerRound,4),4,FALSE)</f>
        <v>#N/A</v>
      </c>
      <c r="F119" s="34" t="e">
        <f ca="1">VLOOKUP(F108,OFFSET(Pairings!$E$2,($B119-1)*gamesPerRound,0,gamesPerRound,4),4,FALSE)</f>
        <v>#N/A</v>
      </c>
      <c r="G119" s="34" t="e">
        <f ca="1">VLOOKUP(G108,OFFSET(Pairings!$E$2,($B119-1)*gamesPerRound,0,gamesPerRound,4),4,FALSE)</f>
        <v>#N/A</v>
      </c>
      <c r="H119" s="34" t="e">
        <f ca="1">VLOOKUP(H108,OFFSET(Pairings!$E$2,($B119-1)*gamesPerRound,0,gamesPerRound,4),4,FALSE)</f>
        <v>#N/A</v>
      </c>
      <c r="I119" s="34" t="e">
        <f ca="1">VLOOKUP(I108,OFFSET(Pairings!$E$2,($B119-1)*gamesPerRound,0,gamesPerRound,4),4,FALSE)</f>
        <v>#N/A</v>
      </c>
      <c r="J119" s="34" t="e">
        <f ca="1">VLOOKUP(J108,OFFSET(Pairings!$E$2,($B119-1)*gamesPerRound,0,gamesPerRound,4),4,FALSE)</f>
        <v>#N/A</v>
      </c>
      <c r="K119" s="34" t="e">
        <f ca="1">VLOOKUP(K108,OFFSET(Pairings!$E$2,($B119-1)*gamesPerRound,0,gamesPerRound,4),4,FALSE)</f>
        <v>#N/A</v>
      </c>
      <c r="L119" s="34" t="e">
        <f ca="1">VLOOKUP(L108,OFFSET(Pairings!$E$2,($B119-1)*gamesPerRound,0,gamesPerRound,4),4,FALSE)</f>
        <v>#N/A</v>
      </c>
      <c r="M119" s="34" t="e">
        <f ca="1">VLOOKUP(M108,OFFSET(Pairings!$E$2,($B119-1)*gamesPerRound,0,gamesPerRound,4),4,FALSE)</f>
        <v>#N/A</v>
      </c>
      <c r="N119" s="34" t="e">
        <f ca="1">VLOOKUP(N108,OFFSET(Pairings!$E$2,($B119-1)*gamesPerRound,0,gamesPerRound,4),4,FALSE)</f>
        <v>#N/A</v>
      </c>
    </row>
    <row r="120" spans="1:15" ht="15.65" hidden="1" customHeight="1" x14ac:dyDescent="0.3">
      <c r="B120" s="7">
        <v>3</v>
      </c>
      <c r="C120" s="34" t="e">
        <f ca="1">VLOOKUP(C108,OFFSET(Pairings!$D$2,($B120-1)*gamesPerRound,0,gamesPerRound,2),2,FALSE)</f>
        <v>#N/A</v>
      </c>
      <c r="D120" s="34" t="e">
        <f ca="1">VLOOKUP(D108,OFFSET(Pairings!$D$2,($B120-1)*gamesPerRound,0,gamesPerRound,2),2,FALSE)</f>
        <v>#N/A</v>
      </c>
      <c r="E120" s="34" t="e">
        <f ca="1">VLOOKUP(E108,OFFSET(Pairings!$D$2,($B120-1)*gamesPerRound,0,gamesPerRound,2),2,FALSE)</f>
        <v>#N/A</v>
      </c>
      <c r="F120" s="34" t="e">
        <f ca="1">VLOOKUP(F108,OFFSET(Pairings!$D$2,($B120-1)*gamesPerRound,0,gamesPerRound,2),2,FALSE)</f>
        <v>#N/A</v>
      </c>
      <c r="G120" s="34" t="e">
        <f ca="1">VLOOKUP(G108,OFFSET(Pairings!$D$2,($B120-1)*gamesPerRound,0,gamesPerRound,2),2,FALSE)</f>
        <v>#N/A</v>
      </c>
      <c r="H120" s="34" t="e">
        <f ca="1">VLOOKUP(H108,OFFSET(Pairings!$D$2,($B120-1)*gamesPerRound,0,gamesPerRound,2),2,FALSE)</f>
        <v>#N/A</v>
      </c>
      <c r="I120" s="34" t="e">
        <f ca="1">VLOOKUP(I108,OFFSET(Pairings!$D$2,($B120-1)*gamesPerRound,0,gamesPerRound,2),2,FALSE)</f>
        <v>#N/A</v>
      </c>
      <c r="J120" s="34" t="e">
        <f ca="1">VLOOKUP(J108,OFFSET(Pairings!$D$2,($B120-1)*gamesPerRound,0,gamesPerRound,2),2,FALSE)</f>
        <v>#N/A</v>
      </c>
      <c r="K120" s="34" t="e">
        <f ca="1">VLOOKUP(K108,OFFSET(Pairings!$D$2,($B120-1)*gamesPerRound,0,gamesPerRound,2),2,FALSE)</f>
        <v>#N/A</v>
      </c>
      <c r="L120" s="34" t="e">
        <f ca="1">VLOOKUP(L108,OFFSET(Pairings!$D$2,($B120-1)*gamesPerRound,0,gamesPerRound,2),2,FALSE)</f>
        <v>#N/A</v>
      </c>
      <c r="M120" s="34" t="e">
        <f ca="1">VLOOKUP(M108,OFFSET(Pairings!$D$2,($B120-1)*gamesPerRound,0,gamesPerRound,2),2,FALSE)</f>
        <v>#N/A</v>
      </c>
      <c r="N120" s="34" t="e">
        <f ca="1">VLOOKUP(N108,OFFSET(Pairings!$D$2,($B120-1)*gamesPerRound,0,gamesPerRound,2),2,FALSE)</f>
        <v>#N/A</v>
      </c>
    </row>
    <row r="121" spans="1:15" ht="15.65" hidden="1" customHeight="1" x14ac:dyDescent="0.3">
      <c r="B121" s="7">
        <v>3</v>
      </c>
      <c r="C121" s="34" t="e">
        <f ca="1">VLOOKUP(C108,OFFSET(Pairings!$E$2,($B121-1)*gamesPerRound,0,gamesPerRound,4),4,FALSE)</f>
        <v>#N/A</v>
      </c>
      <c r="D121" s="34" t="e">
        <f ca="1">VLOOKUP(D108,OFFSET(Pairings!$E$2,($B121-1)*gamesPerRound,0,gamesPerRound,4),4,FALSE)</f>
        <v>#N/A</v>
      </c>
      <c r="E121" s="34" t="e">
        <f ca="1">VLOOKUP(E108,OFFSET(Pairings!$E$2,($B121-1)*gamesPerRound,0,gamesPerRound,4),4,FALSE)</f>
        <v>#N/A</v>
      </c>
      <c r="F121" s="34" t="e">
        <f ca="1">VLOOKUP(F108,OFFSET(Pairings!$E$2,($B121-1)*gamesPerRound,0,gamesPerRound,4),4,FALSE)</f>
        <v>#N/A</v>
      </c>
      <c r="G121" s="34" t="e">
        <f ca="1">VLOOKUP(G108,OFFSET(Pairings!$E$2,($B121-1)*gamesPerRound,0,gamesPerRound,4),4,FALSE)</f>
        <v>#N/A</v>
      </c>
      <c r="H121" s="34" t="e">
        <f ca="1">VLOOKUP(H108,OFFSET(Pairings!$E$2,($B121-1)*gamesPerRound,0,gamesPerRound,4),4,FALSE)</f>
        <v>#N/A</v>
      </c>
      <c r="I121" s="34" t="e">
        <f ca="1">VLOOKUP(I108,OFFSET(Pairings!$E$2,($B121-1)*gamesPerRound,0,gamesPerRound,4),4,FALSE)</f>
        <v>#N/A</v>
      </c>
      <c r="J121" s="34" t="e">
        <f ca="1">VLOOKUP(J108,OFFSET(Pairings!$E$2,($B121-1)*gamesPerRound,0,gamesPerRound,4),4,FALSE)</f>
        <v>#N/A</v>
      </c>
      <c r="K121" s="34" t="e">
        <f ca="1">VLOOKUP(K108,OFFSET(Pairings!$E$2,($B121-1)*gamesPerRound,0,gamesPerRound,4),4,FALSE)</f>
        <v>#N/A</v>
      </c>
      <c r="L121" s="34" t="e">
        <f ca="1">VLOOKUP(L108,OFFSET(Pairings!$E$2,($B121-1)*gamesPerRound,0,gamesPerRound,4),4,FALSE)</f>
        <v>#N/A</v>
      </c>
      <c r="M121" s="34" t="e">
        <f ca="1">VLOOKUP(M108,OFFSET(Pairings!$E$2,($B121-1)*gamesPerRound,0,gamesPerRound,4),4,FALSE)</f>
        <v>#N/A</v>
      </c>
      <c r="N121" s="34" t="e">
        <f ca="1">VLOOKUP(N108,OFFSET(Pairings!$E$2,($B121-1)*gamesPerRound,0,gamesPerRound,4),4,FALSE)</f>
        <v>#N/A</v>
      </c>
    </row>
    <row r="122" spans="1:15" ht="15.75" customHeight="1" thickBot="1" x14ac:dyDescent="0.35"/>
    <row r="123" spans="1:15" s="9" customFormat="1" ht="15.5" thickBot="1" x14ac:dyDescent="0.35">
      <c r="A123" s="9" t="s">
        <v>16</v>
      </c>
      <c r="B123" s="10">
        <f>VLOOKUP(A123,TeamLookup,2,FALSE)</f>
        <v>0</v>
      </c>
      <c r="C123" s="11" t="str">
        <f t="shared" ref="C123:N123" si="24">$A123&amp;"."&amp;TEXT(C$1,"00")</f>
        <v>I.01</v>
      </c>
      <c r="D123" s="12" t="str">
        <f t="shared" si="24"/>
        <v>I.02</v>
      </c>
      <c r="E123" s="12" t="str">
        <f t="shared" si="24"/>
        <v>I.03</v>
      </c>
      <c r="F123" s="12" t="str">
        <f t="shared" si="24"/>
        <v>I.04</v>
      </c>
      <c r="G123" s="12" t="str">
        <f t="shared" si="24"/>
        <v>I.05</v>
      </c>
      <c r="H123" s="12" t="str">
        <f t="shared" si="24"/>
        <v>I.06</v>
      </c>
      <c r="I123" s="12" t="str">
        <f t="shared" si="24"/>
        <v>I.07</v>
      </c>
      <c r="J123" s="12" t="str">
        <f t="shared" si="24"/>
        <v>I.08</v>
      </c>
      <c r="K123" s="12" t="str">
        <f t="shared" si="24"/>
        <v>I.09</v>
      </c>
      <c r="L123" s="12" t="str">
        <f t="shared" si="24"/>
        <v>I.10</v>
      </c>
      <c r="M123" s="12" t="str">
        <f t="shared" si="24"/>
        <v>I.11</v>
      </c>
      <c r="N123" s="13" t="str">
        <f t="shared" si="24"/>
        <v>I.12</v>
      </c>
      <c r="O123" s="14" t="s">
        <v>22</v>
      </c>
    </row>
    <row r="124" spans="1:15" ht="9" customHeight="1" x14ac:dyDescent="0.3">
      <c r="C124" s="15" t="str">
        <f t="shared" ref="C124:N124" ca="1" si="25">IF(ISNA(C131),"B","W")</f>
        <v>B</v>
      </c>
      <c r="D124" s="16" t="str">
        <f t="shared" ca="1" si="25"/>
        <v>W</v>
      </c>
      <c r="E124" s="16" t="str">
        <f t="shared" ca="1" si="25"/>
        <v>B</v>
      </c>
      <c r="F124" s="16" t="str">
        <f t="shared" ca="1" si="25"/>
        <v>W</v>
      </c>
      <c r="G124" s="16" t="str">
        <f t="shared" ca="1" si="25"/>
        <v>W</v>
      </c>
      <c r="H124" s="16" t="str">
        <f t="shared" ca="1" si="25"/>
        <v>B</v>
      </c>
      <c r="I124" s="16" t="str">
        <f t="shared" ca="1" si="25"/>
        <v>W</v>
      </c>
      <c r="J124" s="16" t="str">
        <f t="shared" ca="1" si="25"/>
        <v>B</v>
      </c>
      <c r="K124" s="16" t="str">
        <f t="shared" ca="1" si="25"/>
        <v>W</v>
      </c>
      <c r="L124" s="16" t="str">
        <f t="shared" ca="1" si="25"/>
        <v>B</v>
      </c>
      <c r="M124" s="16" t="str">
        <f t="shared" ca="1" si="25"/>
        <v>W</v>
      </c>
      <c r="N124" s="17" t="str">
        <f t="shared" ca="1" si="25"/>
        <v>B</v>
      </c>
      <c r="O124" s="18"/>
    </row>
    <row r="125" spans="1:15" x14ac:dyDescent="0.3">
      <c r="B125" s="7" t="s">
        <v>23</v>
      </c>
      <c r="C125" s="19" t="str">
        <f t="shared" ref="C125:N125" ca="1" si="26">IF(ISNA(C131),C132,C131)</f>
        <v>D.01</v>
      </c>
      <c r="D125" s="20" t="str">
        <f t="shared" ca="1" si="26"/>
        <v>C.01</v>
      </c>
      <c r="E125" s="20" t="str">
        <f t="shared" ca="1" si="26"/>
        <v>E.03</v>
      </c>
      <c r="F125" s="20" t="str">
        <f t="shared" ca="1" si="26"/>
        <v>A.04</v>
      </c>
      <c r="G125" s="20" t="str">
        <f t="shared" ca="1" si="26"/>
        <v>F.05</v>
      </c>
      <c r="H125" s="20" t="str">
        <f t="shared" ca="1" si="26"/>
        <v>H.06</v>
      </c>
      <c r="I125" s="20" t="str">
        <f t="shared" ca="1" si="26"/>
        <v>G.07</v>
      </c>
      <c r="J125" s="20" t="str">
        <f t="shared" ca="1" si="26"/>
        <v>B.08</v>
      </c>
      <c r="K125" s="20" t="str">
        <f t="shared" ca="1" si="26"/>
        <v>B.09</v>
      </c>
      <c r="L125" s="20" t="str">
        <f t="shared" ca="1" si="26"/>
        <v>G.10</v>
      </c>
      <c r="M125" s="20" t="str">
        <f t="shared" ca="1" si="26"/>
        <v>H.11</v>
      </c>
      <c r="N125" s="21" t="str">
        <f t="shared" ca="1" si="26"/>
        <v>F.12</v>
      </c>
      <c r="O125" s="22"/>
    </row>
    <row r="126" spans="1:15" ht="9" customHeight="1" x14ac:dyDescent="0.3">
      <c r="C126" s="23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5"/>
      <c r="O126" s="18"/>
    </row>
    <row r="127" spans="1:15" ht="15.5" thickBot="1" x14ac:dyDescent="0.35">
      <c r="C127" s="26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8"/>
      <c r="O127" s="22"/>
    </row>
    <row r="128" spans="1:15" ht="9" customHeight="1" x14ac:dyDescent="0.3">
      <c r="C128" s="23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5"/>
      <c r="O128" s="18"/>
    </row>
    <row r="129" spans="1:15" x14ac:dyDescent="0.3">
      <c r="C129" s="26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8"/>
      <c r="O129" s="29"/>
    </row>
    <row r="130" spans="1:15" ht="15.75" customHeight="1" thickBot="1" x14ac:dyDescent="0.35">
      <c r="B130" s="7" t="s">
        <v>22</v>
      </c>
      <c r="C130" s="30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2"/>
      <c r="O130" s="33"/>
    </row>
    <row r="131" spans="1:15" ht="15.75" hidden="1" customHeight="1" x14ac:dyDescent="0.3">
      <c r="B131" s="7">
        <v>1</v>
      </c>
      <c r="C131" s="34" t="e">
        <f ca="1">VLOOKUP(C123,OFFSET(Pairings!$D$2,($B131-1)*gamesPerRound,0,gamesPerRound,2),2,FALSE)</f>
        <v>#N/A</v>
      </c>
      <c r="D131" s="34" t="str">
        <f ca="1">VLOOKUP(D123,OFFSET(Pairings!$D$2,($B131-1)*gamesPerRound,0,gamesPerRound,2),2,FALSE)</f>
        <v>C.01</v>
      </c>
      <c r="E131" s="34" t="e">
        <f ca="1">VLOOKUP(E123,OFFSET(Pairings!$D$2,($B131-1)*gamesPerRound,0,gamesPerRound,2),2,FALSE)</f>
        <v>#N/A</v>
      </c>
      <c r="F131" s="34" t="str">
        <f ca="1">VLOOKUP(F123,OFFSET(Pairings!$D$2,($B131-1)*gamesPerRound,0,gamesPerRound,2),2,FALSE)</f>
        <v>A.04</v>
      </c>
      <c r="G131" s="34" t="str">
        <f ca="1">VLOOKUP(G123,OFFSET(Pairings!$D$2,($B131-1)*gamesPerRound,0,gamesPerRound,2),2,FALSE)</f>
        <v>F.05</v>
      </c>
      <c r="H131" s="34" t="e">
        <f ca="1">VLOOKUP(H123,OFFSET(Pairings!$D$2,($B131-1)*gamesPerRound,0,gamesPerRound,2),2,FALSE)</f>
        <v>#N/A</v>
      </c>
      <c r="I131" s="34" t="str">
        <f ca="1">VLOOKUP(I123,OFFSET(Pairings!$D$2,($B131-1)*gamesPerRound,0,gamesPerRound,2),2,FALSE)</f>
        <v>G.07</v>
      </c>
      <c r="J131" s="34" t="e">
        <f ca="1">VLOOKUP(J123,OFFSET(Pairings!$D$2,($B131-1)*gamesPerRound,0,gamesPerRound,2),2,FALSE)</f>
        <v>#N/A</v>
      </c>
      <c r="K131" s="34" t="str">
        <f ca="1">VLOOKUP(K123,OFFSET(Pairings!$D$2,($B131-1)*gamesPerRound,0,gamesPerRound,2),2,FALSE)</f>
        <v>B.09</v>
      </c>
      <c r="L131" s="34" t="e">
        <f ca="1">VLOOKUP(L123,OFFSET(Pairings!$D$2,($B131-1)*gamesPerRound,0,gamesPerRound,2),2,FALSE)</f>
        <v>#N/A</v>
      </c>
      <c r="M131" s="34" t="str">
        <f ca="1">VLOOKUP(M123,OFFSET(Pairings!$D$2,($B131-1)*gamesPerRound,0,gamesPerRound,2),2,FALSE)</f>
        <v>H.11</v>
      </c>
      <c r="N131" s="34" t="e">
        <f ca="1">VLOOKUP(N123,OFFSET(Pairings!$D$2,($B131-1)*gamesPerRound,0,gamesPerRound,2),2,FALSE)</f>
        <v>#N/A</v>
      </c>
    </row>
    <row r="132" spans="1:15" ht="15.75" hidden="1" customHeight="1" x14ac:dyDescent="0.3">
      <c r="B132" s="7">
        <v>1</v>
      </c>
      <c r="C132" s="34" t="str">
        <f ca="1">VLOOKUP(C123,OFFSET(Pairings!$E$2,($B132-1)*gamesPerRound,0,gamesPerRound,4),4,FALSE)</f>
        <v>D.01</v>
      </c>
      <c r="D132" s="34" t="e">
        <f ca="1">VLOOKUP(D123,OFFSET(Pairings!$E$2,($B132-1)*gamesPerRound,0,gamesPerRound,4),4,FALSE)</f>
        <v>#N/A</v>
      </c>
      <c r="E132" s="34" t="str">
        <f ca="1">VLOOKUP(E123,OFFSET(Pairings!$E$2,($B132-1)*gamesPerRound,0,gamesPerRound,4),4,FALSE)</f>
        <v>E.03</v>
      </c>
      <c r="F132" s="34" t="e">
        <f ca="1">VLOOKUP(F123,OFFSET(Pairings!$E$2,($B132-1)*gamesPerRound,0,gamesPerRound,4),4,FALSE)</f>
        <v>#N/A</v>
      </c>
      <c r="G132" s="34" t="e">
        <f ca="1">VLOOKUP(G123,OFFSET(Pairings!$E$2,($B132-1)*gamesPerRound,0,gamesPerRound,4),4,FALSE)</f>
        <v>#N/A</v>
      </c>
      <c r="H132" s="34" t="str">
        <f ca="1">VLOOKUP(H123,OFFSET(Pairings!$E$2,($B132-1)*gamesPerRound,0,gamesPerRound,4),4,FALSE)</f>
        <v>H.06</v>
      </c>
      <c r="I132" s="34" t="e">
        <f ca="1">VLOOKUP(I123,OFFSET(Pairings!$E$2,($B132-1)*gamesPerRound,0,gamesPerRound,4),4,FALSE)</f>
        <v>#N/A</v>
      </c>
      <c r="J132" s="34" t="str">
        <f ca="1">VLOOKUP(J123,OFFSET(Pairings!$E$2,($B132-1)*gamesPerRound,0,gamesPerRound,4),4,FALSE)</f>
        <v>B.08</v>
      </c>
      <c r="K132" s="34" t="e">
        <f ca="1">VLOOKUP(K123,OFFSET(Pairings!$E$2,($B132-1)*gamesPerRound,0,gamesPerRound,4),4,FALSE)</f>
        <v>#N/A</v>
      </c>
      <c r="L132" s="34" t="str">
        <f ca="1">VLOOKUP(L123,OFFSET(Pairings!$E$2,($B132-1)*gamesPerRound,0,gamesPerRound,4),4,FALSE)</f>
        <v>G.10</v>
      </c>
      <c r="M132" s="34" t="e">
        <f ca="1">VLOOKUP(M123,OFFSET(Pairings!$E$2,($B132-1)*gamesPerRound,0,gamesPerRound,4),4,FALSE)</f>
        <v>#N/A</v>
      </c>
      <c r="N132" s="34" t="str">
        <f ca="1">VLOOKUP(N123,OFFSET(Pairings!$E$2,($B132-1)*gamesPerRound,0,gamesPerRound,4),4,FALSE)</f>
        <v>F.12</v>
      </c>
    </row>
    <row r="133" spans="1:15" ht="15.75" hidden="1" customHeight="1" x14ac:dyDescent="0.3">
      <c r="B133" s="7">
        <v>2</v>
      </c>
      <c r="C133" s="34" t="e">
        <f ca="1">VLOOKUP(C123,OFFSET(Pairings!$D$2,($B133-1)*gamesPerRound,0,gamesPerRound,2),2,FALSE)</f>
        <v>#N/A</v>
      </c>
      <c r="D133" s="34" t="e">
        <f ca="1">VLOOKUP(D123,OFFSET(Pairings!$D$2,($B133-1)*gamesPerRound,0,gamesPerRound,2),2,FALSE)</f>
        <v>#N/A</v>
      </c>
      <c r="E133" s="34" t="e">
        <f ca="1">VLOOKUP(E123,OFFSET(Pairings!$D$2,($B133-1)*gamesPerRound,0,gamesPerRound,2),2,FALSE)</f>
        <v>#N/A</v>
      </c>
      <c r="F133" s="34" t="e">
        <f ca="1">VLOOKUP(F123,OFFSET(Pairings!$D$2,($B133-1)*gamesPerRound,0,gamesPerRound,2),2,FALSE)</f>
        <v>#N/A</v>
      </c>
      <c r="G133" s="34" t="e">
        <f ca="1">VLOOKUP(G123,OFFSET(Pairings!$D$2,($B133-1)*gamesPerRound,0,gamesPerRound,2),2,FALSE)</f>
        <v>#N/A</v>
      </c>
      <c r="H133" s="34" t="e">
        <f ca="1">VLOOKUP(H123,OFFSET(Pairings!$D$2,($B133-1)*gamesPerRound,0,gamesPerRound,2),2,FALSE)</f>
        <v>#N/A</v>
      </c>
      <c r="I133" s="34" t="e">
        <f ca="1">VLOOKUP(I123,OFFSET(Pairings!$D$2,($B133-1)*gamesPerRound,0,gamesPerRound,2),2,FALSE)</f>
        <v>#N/A</v>
      </c>
      <c r="J133" s="34" t="e">
        <f ca="1">VLOOKUP(J123,OFFSET(Pairings!$D$2,($B133-1)*gamesPerRound,0,gamesPerRound,2),2,FALSE)</f>
        <v>#N/A</v>
      </c>
      <c r="K133" s="34" t="e">
        <f ca="1">VLOOKUP(K123,OFFSET(Pairings!$D$2,($B133-1)*gamesPerRound,0,gamesPerRound,2),2,FALSE)</f>
        <v>#N/A</v>
      </c>
      <c r="L133" s="34" t="e">
        <f ca="1">VLOOKUP(L123,OFFSET(Pairings!$D$2,($B133-1)*gamesPerRound,0,gamesPerRound,2),2,FALSE)</f>
        <v>#N/A</v>
      </c>
      <c r="M133" s="34" t="e">
        <f ca="1">VLOOKUP(M123,OFFSET(Pairings!$D$2,($B133-1)*gamesPerRound,0,gamesPerRound,2),2,FALSE)</f>
        <v>#N/A</v>
      </c>
      <c r="N133" s="34" t="e">
        <f ca="1">VLOOKUP(N123,OFFSET(Pairings!$D$2,($B133-1)*gamesPerRound,0,gamesPerRound,2),2,FALSE)</f>
        <v>#N/A</v>
      </c>
    </row>
    <row r="134" spans="1:15" ht="15.75" hidden="1" customHeight="1" x14ac:dyDescent="0.3">
      <c r="B134" s="7">
        <v>2</v>
      </c>
      <c r="C134" s="34" t="e">
        <f ca="1">VLOOKUP(C123,OFFSET(Pairings!$E$2,($B134-1)*gamesPerRound,0,gamesPerRound,4),4,FALSE)</f>
        <v>#N/A</v>
      </c>
      <c r="D134" s="34" t="e">
        <f ca="1">VLOOKUP(D123,OFFSET(Pairings!$E$2,($B134-1)*gamesPerRound,0,gamesPerRound,4),4,FALSE)</f>
        <v>#N/A</v>
      </c>
      <c r="E134" s="34" t="e">
        <f ca="1">VLOOKUP(E123,OFFSET(Pairings!$E$2,($B134-1)*gamesPerRound,0,gamesPerRound,4),4,FALSE)</f>
        <v>#N/A</v>
      </c>
      <c r="F134" s="34" t="e">
        <f ca="1">VLOOKUP(F123,OFFSET(Pairings!$E$2,($B134-1)*gamesPerRound,0,gamesPerRound,4),4,FALSE)</f>
        <v>#N/A</v>
      </c>
      <c r="G134" s="34" t="e">
        <f ca="1">VLOOKUP(G123,OFFSET(Pairings!$E$2,($B134-1)*gamesPerRound,0,gamesPerRound,4),4,FALSE)</f>
        <v>#N/A</v>
      </c>
      <c r="H134" s="34" t="e">
        <f ca="1">VLOOKUP(H123,OFFSET(Pairings!$E$2,($B134-1)*gamesPerRound,0,gamesPerRound,4),4,FALSE)</f>
        <v>#N/A</v>
      </c>
      <c r="I134" s="34" t="e">
        <f ca="1">VLOOKUP(I123,OFFSET(Pairings!$E$2,($B134-1)*gamesPerRound,0,gamesPerRound,4),4,FALSE)</f>
        <v>#N/A</v>
      </c>
      <c r="J134" s="34" t="e">
        <f ca="1">VLOOKUP(J123,OFFSET(Pairings!$E$2,($B134-1)*gamesPerRound,0,gamesPerRound,4),4,FALSE)</f>
        <v>#N/A</v>
      </c>
      <c r="K134" s="34" t="e">
        <f ca="1">VLOOKUP(K123,OFFSET(Pairings!$E$2,($B134-1)*gamesPerRound,0,gamesPerRound,4),4,FALSE)</f>
        <v>#N/A</v>
      </c>
      <c r="L134" s="34" t="e">
        <f ca="1">VLOOKUP(L123,OFFSET(Pairings!$E$2,($B134-1)*gamesPerRound,0,gamesPerRound,4),4,FALSE)</f>
        <v>#N/A</v>
      </c>
      <c r="M134" s="34" t="e">
        <f ca="1">VLOOKUP(M123,OFFSET(Pairings!$E$2,($B134-1)*gamesPerRound,0,gamesPerRound,4),4,FALSE)</f>
        <v>#N/A</v>
      </c>
      <c r="N134" s="34" t="e">
        <f ca="1">VLOOKUP(N123,OFFSET(Pairings!$E$2,($B134-1)*gamesPerRound,0,gamesPerRound,4),4,FALSE)</f>
        <v>#N/A</v>
      </c>
    </row>
    <row r="135" spans="1:15" ht="15.65" hidden="1" customHeight="1" x14ac:dyDescent="0.3">
      <c r="B135" s="7">
        <v>3</v>
      </c>
      <c r="C135" s="34" t="e">
        <f ca="1">VLOOKUP(C123,OFFSET(Pairings!$D$2,($B135-1)*gamesPerRound,0,gamesPerRound,2),2,FALSE)</f>
        <v>#N/A</v>
      </c>
      <c r="D135" s="34" t="e">
        <f ca="1">VLOOKUP(D123,OFFSET(Pairings!$D$2,($B135-1)*gamesPerRound,0,gamesPerRound,2),2,FALSE)</f>
        <v>#N/A</v>
      </c>
      <c r="E135" s="34" t="e">
        <f ca="1">VLOOKUP(E123,OFFSET(Pairings!$D$2,($B135-1)*gamesPerRound,0,gamesPerRound,2),2,FALSE)</f>
        <v>#N/A</v>
      </c>
      <c r="F135" s="34" t="e">
        <f ca="1">VLOOKUP(F123,OFFSET(Pairings!$D$2,($B135-1)*gamesPerRound,0,gamesPerRound,2),2,FALSE)</f>
        <v>#N/A</v>
      </c>
      <c r="G135" s="34" t="e">
        <f ca="1">VLOOKUP(G123,OFFSET(Pairings!$D$2,($B135-1)*gamesPerRound,0,gamesPerRound,2),2,FALSE)</f>
        <v>#N/A</v>
      </c>
      <c r="H135" s="34" t="e">
        <f ca="1">VLOOKUP(H123,OFFSET(Pairings!$D$2,($B135-1)*gamesPerRound,0,gamesPerRound,2),2,FALSE)</f>
        <v>#N/A</v>
      </c>
      <c r="I135" s="34" t="e">
        <f ca="1">VLOOKUP(I123,OFFSET(Pairings!$D$2,($B135-1)*gamesPerRound,0,gamesPerRound,2),2,FALSE)</f>
        <v>#N/A</v>
      </c>
      <c r="J135" s="34" t="e">
        <f ca="1">VLOOKUP(J123,OFFSET(Pairings!$D$2,($B135-1)*gamesPerRound,0,gamesPerRound,2),2,FALSE)</f>
        <v>#N/A</v>
      </c>
      <c r="K135" s="34" t="e">
        <f ca="1">VLOOKUP(K123,OFFSET(Pairings!$D$2,($B135-1)*gamesPerRound,0,gamesPerRound,2),2,FALSE)</f>
        <v>#N/A</v>
      </c>
      <c r="L135" s="34" t="e">
        <f ca="1">VLOOKUP(L123,OFFSET(Pairings!$D$2,($B135-1)*gamesPerRound,0,gamesPerRound,2),2,FALSE)</f>
        <v>#N/A</v>
      </c>
      <c r="M135" s="34" t="e">
        <f ca="1">VLOOKUP(M123,OFFSET(Pairings!$D$2,($B135-1)*gamesPerRound,0,gamesPerRound,2),2,FALSE)</f>
        <v>#N/A</v>
      </c>
      <c r="N135" s="34" t="e">
        <f ca="1">VLOOKUP(N123,OFFSET(Pairings!$D$2,($B135-1)*gamesPerRound,0,gamesPerRound,2),2,FALSE)</f>
        <v>#N/A</v>
      </c>
    </row>
    <row r="136" spans="1:15" ht="15.65" hidden="1" customHeight="1" x14ac:dyDescent="0.3">
      <c r="B136" s="7">
        <v>3</v>
      </c>
      <c r="C136" s="34" t="e">
        <f ca="1">VLOOKUP(C123,OFFSET(Pairings!$E$2,($B136-1)*gamesPerRound,0,gamesPerRound,4),4,FALSE)</f>
        <v>#N/A</v>
      </c>
      <c r="D136" s="34" t="e">
        <f ca="1">VLOOKUP(D123,OFFSET(Pairings!$E$2,($B136-1)*gamesPerRound,0,gamesPerRound,4),4,FALSE)</f>
        <v>#N/A</v>
      </c>
      <c r="E136" s="34" t="e">
        <f ca="1">VLOOKUP(E123,OFFSET(Pairings!$E$2,($B136-1)*gamesPerRound,0,gamesPerRound,4),4,FALSE)</f>
        <v>#N/A</v>
      </c>
      <c r="F136" s="34" t="e">
        <f ca="1">VLOOKUP(F123,OFFSET(Pairings!$E$2,($B136-1)*gamesPerRound,0,gamesPerRound,4),4,FALSE)</f>
        <v>#N/A</v>
      </c>
      <c r="G136" s="34" t="e">
        <f ca="1">VLOOKUP(G123,OFFSET(Pairings!$E$2,($B136-1)*gamesPerRound,0,gamesPerRound,4),4,FALSE)</f>
        <v>#N/A</v>
      </c>
      <c r="H136" s="34" t="e">
        <f ca="1">VLOOKUP(H123,OFFSET(Pairings!$E$2,($B136-1)*gamesPerRound,0,gamesPerRound,4),4,FALSE)</f>
        <v>#N/A</v>
      </c>
      <c r="I136" s="34" t="e">
        <f ca="1">VLOOKUP(I123,OFFSET(Pairings!$E$2,($B136-1)*gamesPerRound,0,gamesPerRound,4),4,FALSE)</f>
        <v>#N/A</v>
      </c>
      <c r="J136" s="34" t="e">
        <f ca="1">VLOOKUP(J123,OFFSET(Pairings!$E$2,($B136-1)*gamesPerRound,0,gamesPerRound,4),4,FALSE)</f>
        <v>#N/A</v>
      </c>
      <c r="K136" s="34" t="e">
        <f ca="1">VLOOKUP(K123,OFFSET(Pairings!$E$2,($B136-1)*gamesPerRound,0,gamesPerRound,4),4,FALSE)</f>
        <v>#N/A</v>
      </c>
      <c r="L136" s="34" t="e">
        <f ca="1">VLOOKUP(L123,OFFSET(Pairings!$E$2,($B136-1)*gamesPerRound,0,gamesPerRound,4),4,FALSE)</f>
        <v>#N/A</v>
      </c>
      <c r="M136" s="34" t="e">
        <f ca="1">VLOOKUP(M123,OFFSET(Pairings!$E$2,($B136-1)*gamesPerRound,0,gamesPerRound,4),4,FALSE)</f>
        <v>#N/A</v>
      </c>
      <c r="N136" s="34" t="e">
        <f ca="1">VLOOKUP(N123,OFFSET(Pairings!$E$2,($B136-1)*gamesPerRound,0,gamesPerRound,4),4,FALSE)</f>
        <v>#N/A</v>
      </c>
    </row>
    <row r="137" spans="1:15" ht="15.5" thickBot="1" x14ac:dyDescent="0.35"/>
    <row r="138" spans="1:15" s="9" customFormat="1" ht="15.5" thickBot="1" x14ac:dyDescent="0.35">
      <c r="A138" s="9" t="s">
        <v>17</v>
      </c>
      <c r="B138" s="10">
        <f>VLOOKUP(A138,TeamLookup,2,FALSE)</f>
        <v>0</v>
      </c>
      <c r="C138" s="11" t="str">
        <f t="shared" ref="C138:N138" si="27">$A138&amp;"."&amp;TEXT(C$1,"00")</f>
        <v>J.01</v>
      </c>
      <c r="D138" s="12" t="str">
        <f t="shared" si="27"/>
        <v>J.02</v>
      </c>
      <c r="E138" s="12" t="str">
        <f t="shared" si="27"/>
        <v>J.03</v>
      </c>
      <c r="F138" s="12" t="str">
        <f t="shared" si="27"/>
        <v>J.04</v>
      </c>
      <c r="G138" s="12" t="str">
        <f t="shared" si="27"/>
        <v>J.05</v>
      </c>
      <c r="H138" s="12" t="str">
        <f t="shared" si="27"/>
        <v>J.06</v>
      </c>
      <c r="I138" s="12" t="str">
        <f t="shared" si="27"/>
        <v>J.07</v>
      </c>
      <c r="J138" s="12" t="str">
        <f t="shared" si="27"/>
        <v>J.08</v>
      </c>
      <c r="K138" s="12" t="str">
        <f t="shared" si="27"/>
        <v>J.09</v>
      </c>
      <c r="L138" s="12" t="str">
        <f t="shared" si="27"/>
        <v>J.10</v>
      </c>
      <c r="M138" s="12" t="str">
        <f t="shared" si="27"/>
        <v>J.11</v>
      </c>
      <c r="N138" s="13" t="str">
        <f t="shared" si="27"/>
        <v>J.12</v>
      </c>
      <c r="O138" s="14" t="s">
        <v>22</v>
      </c>
    </row>
    <row r="139" spans="1:15" ht="9" customHeight="1" x14ac:dyDescent="0.3">
      <c r="C139" s="15" t="str">
        <f t="shared" ref="C139:N139" ca="1" si="28">IF(ISNA(C146),"B","W")</f>
        <v>B</v>
      </c>
      <c r="D139" s="16" t="str">
        <f t="shared" ca="1" si="28"/>
        <v>B</v>
      </c>
      <c r="E139" s="16" t="str">
        <f t="shared" ca="1" si="28"/>
        <v>B</v>
      </c>
      <c r="F139" s="16" t="str">
        <f t="shared" ca="1" si="28"/>
        <v>B</v>
      </c>
      <c r="G139" s="16" t="str">
        <f t="shared" ca="1" si="28"/>
        <v>B</v>
      </c>
      <c r="H139" s="16" t="str">
        <f t="shared" ca="1" si="28"/>
        <v>B</v>
      </c>
      <c r="I139" s="16" t="str">
        <f t="shared" ca="1" si="28"/>
        <v>B</v>
      </c>
      <c r="J139" s="16" t="str">
        <f t="shared" ca="1" si="28"/>
        <v>B</v>
      </c>
      <c r="K139" s="16" t="str">
        <f t="shared" ca="1" si="28"/>
        <v>B</v>
      </c>
      <c r="L139" s="16" t="str">
        <f t="shared" ca="1" si="28"/>
        <v>B</v>
      </c>
      <c r="M139" s="16" t="str">
        <f t="shared" ca="1" si="28"/>
        <v>B</v>
      </c>
      <c r="N139" s="17" t="str">
        <f t="shared" ca="1" si="28"/>
        <v>B</v>
      </c>
      <c r="O139" s="18"/>
    </row>
    <row r="140" spans="1:15" x14ac:dyDescent="0.3">
      <c r="B140" s="7" t="s">
        <v>23</v>
      </c>
      <c r="C140" s="19" t="e">
        <f t="shared" ref="C140:N140" ca="1" si="29">IF(ISNA(C146),C147,C146)</f>
        <v>#N/A</v>
      </c>
      <c r="D140" s="20" t="e">
        <f t="shared" ca="1" si="29"/>
        <v>#N/A</v>
      </c>
      <c r="E140" s="20" t="e">
        <f t="shared" ca="1" si="29"/>
        <v>#N/A</v>
      </c>
      <c r="F140" s="20" t="e">
        <f t="shared" ca="1" si="29"/>
        <v>#N/A</v>
      </c>
      <c r="G140" s="20" t="e">
        <f t="shared" ca="1" si="29"/>
        <v>#N/A</v>
      </c>
      <c r="H140" s="20" t="e">
        <f t="shared" ca="1" si="29"/>
        <v>#N/A</v>
      </c>
      <c r="I140" s="20" t="e">
        <f t="shared" ca="1" si="29"/>
        <v>#N/A</v>
      </c>
      <c r="J140" s="20" t="e">
        <f t="shared" ca="1" si="29"/>
        <v>#N/A</v>
      </c>
      <c r="K140" s="20" t="e">
        <f t="shared" ca="1" si="29"/>
        <v>#N/A</v>
      </c>
      <c r="L140" s="20" t="e">
        <f t="shared" ca="1" si="29"/>
        <v>#N/A</v>
      </c>
      <c r="M140" s="20" t="e">
        <f t="shared" ca="1" si="29"/>
        <v>#N/A</v>
      </c>
      <c r="N140" s="21" t="e">
        <f t="shared" ca="1" si="29"/>
        <v>#N/A</v>
      </c>
      <c r="O140" s="22"/>
    </row>
    <row r="141" spans="1:15" ht="9" customHeight="1" x14ac:dyDescent="0.3">
      <c r="C141" s="23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5"/>
      <c r="O141" s="18"/>
    </row>
    <row r="142" spans="1:15" ht="15.5" thickBot="1" x14ac:dyDescent="0.35">
      <c r="C142" s="26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8"/>
      <c r="O142" s="22"/>
    </row>
    <row r="143" spans="1:15" ht="9" customHeight="1" x14ac:dyDescent="0.3">
      <c r="C143" s="23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5"/>
      <c r="O143" s="18"/>
    </row>
    <row r="144" spans="1:15" x14ac:dyDescent="0.3">
      <c r="C144" s="26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8"/>
      <c r="O144" s="29"/>
    </row>
    <row r="145" spans="1:15" ht="15.75" customHeight="1" thickBot="1" x14ac:dyDescent="0.35">
      <c r="B145" s="7" t="s">
        <v>22</v>
      </c>
      <c r="C145" s="30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2"/>
      <c r="O145" s="33"/>
    </row>
    <row r="146" spans="1:15" ht="15.75" hidden="1" customHeight="1" x14ac:dyDescent="0.3">
      <c r="B146" s="7">
        <v>1</v>
      </c>
      <c r="C146" s="34" t="e">
        <f ca="1">VLOOKUP(C138,OFFSET(Pairings!$D$2,($B146-1)*gamesPerRound,0,gamesPerRound,2),2,FALSE)</f>
        <v>#N/A</v>
      </c>
      <c r="D146" s="34" t="e">
        <f ca="1">VLOOKUP(D138,OFFSET(Pairings!$D$2,($B146-1)*gamesPerRound,0,gamesPerRound,2),2,FALSE)</f>
        <v>#N/A</v>
      </c>
      <c r="E146" s="34" t="e">
        <f ca="1">VLOOKUP(E138,OFFSET(Pairings!$D$2,($B146-1)*gamesPerRound,0,gamesPerRound,2),2,FALSE)</f>
        <v>#N/A</v>
      </c>
      <c r="F146" s="34" t="e">
        <f ca="1">VLOOKUP(F138,OFFSET(Pairings!$D$2,($B146-1)*gamesPerRound,0,gamesPerRound,2),2,FALSE)</f>
        <v>#N/A</v>
      </c>
      <c r="G146" s="34" t="e">
        <f ca="1">VLOOKUP(G138,OFFSET(Pairings!$D$2,($B146-1)*gamesPerRound,0,gamesPerRound,2),2,FALSE)</f>
        <v>#N/A</v>
      </c>
      <c r="H146" s="34" t="e">
        <f ca="1">VLOOKUP(H138,OFFSET(Pairings!$D$2,($B146-1)*gamesPerRound,0,gamesPerRound,2),2,FALSE)</f>
        <v>#N/A</v>
      </c>
      <c r="I146" s="34" t="e">
        <f ca="1">VLOOKUP(I138,OFFSET(Pairings!$D$2,($B146-1)*gamesPerRound,0,gamesPerRound,2),2,FALSE)</f>
        <v>#N/A</v>
      </c>
      <c r="J146" s="34" t="e">
        <f ca="1">VLOOKUP(J138,OFFSET(Pairings!$D$2,($B146-1)*gamesPerRound,0,gamesPerRound,2),2,FALSE)</f>
        <v>#N/A</v>
      </c>
      <c r="K146" s="34" t="e">
        <f ca="1">VLOOKUP(K138,OFFSET(Pairings!$D$2,($B146-1)*gamesPerRound,0,gamesPerRound,2),2,FALSE)</f>
        <v>#N/A</v>
      </c>
      <c r="L146" s="34" t="e">
        <f ca="1">VLOOKUP(L138,OFFSET(Pairings!$D$2,($B146-1)*gamesPerRound,0,gamesPerRound,2),2,FALSE)</f>
        <v>#N/A</v>
      </c>
      <c r="M146" s="34" t="e">
        <f ca="1">VLOOKUP(M138,OFFSET(Pairings!$D$2,($B146-1)*gamesPerRound,0,gamesPerRound,2),2,FALSE)</f>
        <v>#N/A</v>
      </c>
      <c r="N146" s="34" t="e">
        <f ca="1">VLOOKUP(N138,OFFSET(Pairings!$D$2,($B146-1)*gamesPerRound,0,gamesPerRound,2),2,FALSE)</f>
        <v>#N/A</v>
      </c>
    </row>
    <row r="147" spans="1:15" ht="15.75" hidden="1" customHeight="1" x14ac:dyDescent="0.3">
      <c r="B147" s="7">
        <v>1</v>
      </c>
      <c r="C147" s="34" t="e">
        <f ca="1">VLOOKUP(C138,OFFSET(Pairings!$E$2,($B147-1)*gamesPerRound,0,gamesPerRound,4),4,FALSE)</f>
        <v>#N/A</v>
      </c>
      <c r="D147" s="34" t="e">
        <f ca="1">VLOOKUP(D138,OFFSET(Pairings!$E$2,($B147-1)*gamesPerRound,0,gamesPerRound,4),4,FALSE)</f>
        <v>#N/A</v>
      </c>
      <c r="E147" s="34" t="e">
        <f ca="1">VLOOKUP(E138,OFFSET(Pairings!$E$2,($B147-1)*gamesPerRound,0,gamesPerRound,4),4,FALSE)</f>
        <v>#N/A</v>
      </c>
      <c r="F147" s="34" t="e">
        <f ca="1">VLOOKUP(F138,OFFSET(Pairings!$E$2,($B147-1)*gamesPerRound,0,gamesPerRound,4),4,FALSE)</f>
        <v>#N/A</v>
      </c>
      <c r="G147" s="34" t="e">
        <f ca="1">VLOOKUP(G138,OFFSET(Pairings!$E$2,($B147-1)*gamesPerRound,0,gamesPerRound,4),4,FALSE)</f>
        <v>#N/A</v>
      </c>
      <c r="H147" s="34" t="e">
        <f ca="1">VLOOKUP(H138,OFFSET(Pairings!$E$2,($B147-1)*gamesPerRound,0,gamesPerRound,4),4,FALSE)</f>
        <v>#N/A</v>
      </c>
      <c r="I147" s="34" t="e">
        <f ca="1">VLOOKUP(I138,OFFSET(Pairings!$E$2,($B147-1)*gamesPerRound,0,gamesPerRound,4),4,FALSE)</f>
        <v>#N/A</v>
      </c>
      <c r="J147" s="34" t="e">
        <f ca="1">VLOOKUP(J138,OFFSET(Pairings!$E$2,($B147-1)*gamesPerRound,0,gamesPerRound,4),4,FALSE)</f>
        <v>#N/A</v>
      </c>
      <c r="K147" s="34" t="e">
        <f ca="1">VLOOKUP(K138,OFFSET(Pairings!$E$2,($B147-1)*gamesPerRound,0,gamesPerRound,4),4,FALSE)</f>
        <v>#N/A</v>
      </c>
      <c r="L147" s="34" t="e">
        <f ca="1">VLOOKUP(L138,OFFSET(Pairings!$E$2,($B147-1)*gamesPerRound,0,gamesPerRound,4),4,FALSE)</f>
        <v>#N/A</v>
      </c>
      <c r="M147" s="34" t="e">
        <f ca="1">VLOOKUP(M138,OFFSET(Pairings!$E$2,($B147-1)*gamesPerRound,0,gamesPerRound,4),4,FALSE)</f>
        <v>#N/A</v>
      </c>
      <c r="N147" s="34" t="e">
        <f ca="1">VLOOKUP(N138,OFFSET(Pairings!$E$2,($B147-1)*gamesPerRound,0,gamesPerRound,4),4,FALSE)</f>
        <v>#N/A</v>
      </c>
    </row>
    <row r="148" spans="1:15" ht="15.75" hidden="1" customHeight="1" x14ac:dyDescent="0.3">
      <c r="B148" s="7">
        <v>2</v>
      </c>
      <c r="C148" s="34" t="e">
        <f ca="1">VLOOKUP(C138,OFFSET(Pairings!$D$2,($B148-1)*gamesPerRound,0,gamesPerRound,2),2,FALSE)</f>
        <v>#N/A</v>
      </c>
      <c r="D148" s="34" t="e">
        <f ca="1">VLOOKUP(D138,OFFSET(Pairings!$D$2,($B148-1)*gamesPerRound,0,gamesPerRound,2),2,FALSE)</f>
        <v>#N/A</v>
      </c>
      <c r="E148" s="34" t="e">
        <f ca="1">VLOOKUP(E138,OFFSET(Pairings!$D$2,($B148-1)*gamesPerRound,0,gamesPerRound,2),2,FALSE)</f>
        <v>#N/A</v>
      </c>
      <c r="F148" s="34" t="e">
        <f ca="1">VLOOKUP(F138,OFFSET(Pairings!$D$2,($B148-1)*gamesPerRound,0,gamesPerRound,2),2,FALSE)</f>
        <v>#N/A</v>
      </c>
      <c r="G148" s="34" t="e">
        <f ca="1">VLOOKUP(G138,OFFSET(Pairings!$D$2,($B148-1)*gamesPerRound,0,gamesPerRound,2),2,FALSE)</f>
        <v>#N/A</v>
      </c>
      <c r="H148" s="34" t="e">
        <f ca="1">VLOOKUP(H138,OFFSET(Pairings!$D$2,($B148-1)*gamesPerRound,0,gamesPerRound,2),2,FALSE)</f>
        <v>#N/A</v>
      </c>
      <c r="I148" s="34" t="e">
        <f ca="1">VLOOKUP(I138,OFFSET(Pairings!$D$2,($B148-1)*gamesPerRound,0,gamesPerRound,2),2,FALSE)</f>
        <v>#N/A</v>
      </c>
      <c r="J148" s="34" t="e">
        <f ca="1">VLOOKUP(J138,OFFSET(Pairings!$D$2,($B148-1)*gamesPerRound,0,gamesPerRound,2),2,FALSE)</f>
        <v>#N/A</v>
      </c>
      <c r="K148" s="34" t="e">
        <f ca="1">VLOOKUP(K138,OFFSET(Pairings!$D$2,($B148-1)*gamesPerRound,0,gamesPerRound,2),2,FALSE)</f>
        <v>#N/A</v>
      </c>
      <c r="L148" s="34" t="e">
        <f ca="1">VLOOKUP(L138,OFFSET(Pairings!$D$2,($B148-1)*gamesPerRound,0,gamesPerRound,2),2,FALSE)</f>
        <v>#N/A</v>
      </c>
      <c r="M148" s="34" t="e">
        <f ca="1">VLOOKUP(M138,OFFSET(Pairings!$D$2,($B148-1)*gamesPerRound,0,gamesPerRound,2),2,FALSE)</f>
        <v>#N/A</v>
      </c>
      <c r="N148" s="34" t="e">
        <f ca="1">VLOOKUP(N138,OFFSET(Pairings!$D$2,($B148-1)*gamesPerRound,0,gamesPerRound,2),2,FALSE)</f>
        <v>#N/A</v>
      </c>
    </row>
    <row r="149" spans="1:15" ht="15.75" hidden="1" customHeight="1" x14ac:dyDescent="0.3">
      <c r="B149" s="7">
        <v>2</v>
      </c>
      <c r="C149" s="34" t="e">
        <f ca="1">VLOOKUP(C138,OFFSET(Pairings!$E$2,($B149-1)*gamesPerRound,0,gamesPerRound,4),4,FALSE)</f>
        <v>#N/A</v>
      </c>
      <c r="D149" s="34" t="e">
        <f ca="1">VLOOKUP(D138,OFFSET(Pairings!$E$2,($B149-1)*gamesPerRound,0,gamesPerRound,4),4,FALSE)</f>
        <v>#N/A</v>
      </c>
      <c r="E149" s="34" t="e">
        <f ca="1">VLOOKUP(E138,OFFSET(Pairings!$E$2,($B149-1)*gamesPerRound,0,gamesPerRound,4),4,FALSE)</f>
        <v>#N/A</v>
      </c>
      <c r="F149" s="34" t="e">
        <f ca="1">VLOOKUP(F138,OFFSET(Pairings!$E$2,($B149-1)*gamesPerRound,0,gamesPerRound,4),4,FALSE)</f>
        <v>#N/A</v>
      </c>
      <c r="G149" s="34" t="e">
        <f ca="1">VLOOKUP(G138,OFFSET(Pairings!$E$2,($B149-1)*gamesPerRound,0,gamesPerRound,4),4,FALSE)</f>
        <v>#N/A</v>
      </c>
      <c r="H149" s="34" t="e">
        <f ca="1">VLOOKUP(H138,OFFSET(Pairings!$E$2,($B149-1)*gamesPerRound,0,gamesPerRound,4),4,FALSE)</f>
        <v>#N/A</v>
      </c>
      <c r="I149" s="34" t="e">
        <f ca="1">VLOOKUP(I138,OFFSET(Pairings!$E$2,($B149-1)*gamesPerRound,0,gamesPerRound,4),4,FALSE)</f>
        <v>#N/A</v>
      </c>
      <c r="J149" s="34" t="e">
        <f ca="1">VLOOKUP(J138,OFFSET(Pairings!$E$2,($B149-1)*gamesPerRound,0,gamesPerRound,4),4,FALSE)</f>
        <v>#N/A</v>
      </c>
      <c r="K149" s="34" t="e">
        <f ca="1">VLOOKUP(K138,OFFSET(Pairings!$E$2,($B149-1)*gamesPerRound,0,gamesPerRound,4),4,FALSE)</f>
        <v>#N/A</v>
      </c>
      <c r="L149" s="34" t="e">
        <f ca="1">VLOOKUP(L138,OFFSET(Pairings!$E$2,($B149-1)*gamesPerRound,0,gamesPerRound,4),4,FALSE)</f>
        <v>#N/A</v>
      </c>
      <c r="M149" s="34" t="e">
        <f ca="1">VLOOKUP(M138,OFFSET(Pairings!$E$2,($B149-1)*gamesPerRound,0,gamesPerRound,4),4,FALSE)</f>
        <v>#N/A</v>
      </c>
      <c r="N149" s="34" t="e">
        <f ca="1">VLOOKUP(N138,OFFSET(Pairings!$E$2,($B149-1)*gamesPerRound,0,gamesPerRound,4),4,FALSE)</f>
        <v>#N/A</v>
      </c>
    </row>
    <row r="150" spans="1:15" ht="15.65" hidden="1" customHeight="1" x14ac:dyDescent="0.3">
      <c r="B150" s="7">
        <v>3</v>
      </c>
      <c r="C150" s="34" t="e">
        <f ca="1">VLOOKUP(C138,OFFSET(Pairings!$D$2,($B150-1)*gamesPerRound,0,gamesPerRound,2),2,FALSE)</f>
        <v>#N/A</v>
      </c>
      <c r="D150" s="34" t="e">
        <f ca="1">VLOOKUP(D138,OFFSET(Pairings!$D$2,($B150-1)*gamesPerRound,0,gamesPerRound,2),2,FALSE)</f>
        <v>#N/A</v>
      </c>
      <c r="E150" s="34" t="e">
        <f ca="1">VLOOKUP(E138,OFFSET(Pairings!$D$2,($B150-1)*gamesPerRound,0,gamesPerRound,2),2,FALSE)</f>
        <v>#N/A</v>
      </c>
      <c r="F150" s="34" t="e">
        <f ca="1">VLOOKUP(F138,OFFSET(Pairings!$D$2,($B150-1)*gamesPerRound,0,gamesPerRound,2),2,FALSE)</f>
        <v>#N/A</v>
      </c>
      <c r="G150" s="34" t="e">
        <f ca="1">VLOOKUP(G138,OFFSET(Pairings!$D$2,($B150-1)*gamesPerRound,0,gamesPerRound,2),2,FALSE)</f>
        <v>#N/A</v>
      </c>
      <c r="H150" s="34" t="e">
        <f ca="1">VLOOKUP(H138,OFFSET(Pairings!$D$2,($B150-1)*gamesPerRound,0,gamesPerRound,2),2,FALSE)</f>
        <v>#N/A</v>
      </c>
      <c r="I150" s="34" t="e">
        <f ca="1">VLOOKUP(I138,OFFSET(Pairings!$D$2,($B150-1)*gamesPerRound,0,gamesPerRound,2),2,FALSE)</f>
        <v>#N/A</v>
      </c>
      <c r="J150" s="34" t="e">
        <f ca="1">VLOOKUP(J138,OFFSET(Pairings!$D$2,($B150-1)*gamesPerRound,0,gamesPerRound,2),2,FALSE)</f>
        <v>#N/A</v>
      </c>
      <c r="K150" s="34" t="e">
        <f ca="1">VLOOKUP(K138,OFFSET(Pairings!$D$2,($B150-1)*gamesPerRound,0,gamesPerRound,2),2,FALSE)</f>
        <v>#N/A</v>
      </c>
      <c r="L150" s="34" t="e">
        <f ca="1">VLOOKUP(L138,OFFSET(Pairings!$D$2,($B150-1)*gamesPerRound,0,gamesPerRound,2),2,FALSE)</f>
        <v>#N/A</v>
      </c>
      <c r="M150" s="34" t="e">
        <f ca="1">VLOOKUP(M138,OFFSET(Pairings!$D$2,($B150-1)*gamesPerRound,0,gamesPerRound,2),2,FALSE)</f>
        <v>#N/A</v>
      </c>
      <c r="N150" s="34" t="e">
        <f ca="1">VLOOKUP(N138,OFFSET(Pairings!$D$2,($B150-1)*gamesPerRound,0,gamesPerRound,2),2,FALSE)</f>
        <v>#N/A</v>
      </c>
    </row>
    <row r="151" spans="1:15" ht="15.65" hidden="1" customHeight="1" x14ac:dyDescent="0.3">
      <c r="B151" s="7">
        <v>3</v>
      </c>
      <c r="C151" s="34" t="e">
        <f ca="1">VLOOKUP(C138,OFFSET(Pairings!$E$2,($B151-1)*gamesPerRound,0,gamesPerRound,4),4,FALSE)</f>
        <v>#N/A</v>
      </c>
      <c r="D151" s="34" t="e">
        <f ca="1">VLOOKUP(D138,OFFSET(Pairings!$E$2,($B151-1)*gamesPerRound,0,gamesPerRound,4),4,FALSE)</f>
        <v>#N/A</v>
      </c>
      <c r="E151" s="34" t="e">
        <f ca="1">VLOOKUP(E138,OFFSET(Pairings!$E$2,($B151-1)*gamesPerRound,0,gamesPerRound,4),4,FALSE)</f>
        <v>#N/A</v>
      </c>
      <c r="F151" s="34" t="e">
        <f ca="1">VLOOKUP(F138,OFFSET(Pairings!$E$2,($B151-1)*gamesPerRound,0,gamesPerRound,4),4,FALSE)</f>
        <v>#N/A</v>
      </c>
      <c r="G151" s="34" t="e">
        <f ca="1">VLOOKUP(G138,OFFSET(Pairings!$E$2,($B151-1)*gamesPerRound,0,gamesPerRound,4),4,FALSE)</f>
        <v>#N/A</v>
      </c>
      <c r="H151" s="34" t="e">
        <f ca="1">VLOOKUP(H138,OFFSET(Pairings!$E$2,($B151-1)*gamesPerRound,0,gamesPerRound,4),4,FALSE)</f>
        <v>#N/A</v>
      </c>
      <c r="I151" s="34" t="e">
        <f ca="1">VLOOKUP(I138,OFFSET(Pairings!$E$2,($B151-1)*gamesPerRound,0,gamesPerRound,4),4,FALSE)</f>
        <v>#N/A</v>
      </c>
      <c r="J151" s="34" t="e">
        <f ca="1">VLOOKUP(J138,OFFSET(Pairings!$E$2,($B151-1)*gamesPerRound,0,gamesPerRound,4),4,FALSE)</f>
        <v>#N/A</v>
      </c>
      <c r="K151" s="34" t="e">
        <f ca="1">VLOOKUP(K138,OFFSET(Pairings!$E$2,($B151-1)*gamesPerRound,0,gamesPerRound,4),4,FALSE)</f>
        <v>#N/A</v>
      </c>
      <c r="L151" s="34" t="e">
        <f ca="1">VLOOKUP(L138,OFFSET(Pairings!$E$2,($B151-1)*gamesPerRound,0,gamesPerRound,4),4,FALSE)</f>
        <v>#N/A</v>
      </c>
      <c r="M151" s="34" t="e">
        <f ca="1">VLOOKUP(M138,OFFSET(Pairings!$E$2,($B151-1)*gamesPerRound,0,gamesPerRound,4),4,FALSE)</f>
        <v>#N/A</v>
      </c>
      <c r="N151" s="34" t="e">
        <f ca="1">VLOOKUP(N138,OFFSET(Pairings!$E$2,($B151-1)*gamesPerRound,0,gamesPerRound,4),4,FALSE)</f>
        <v>#N/A</v>
      </c>
    </row>
    <row r="152" spans="1:15" ht="15.5" thickBot="1" x14ac:dyDescent="0.35"/>
    <row r="153" spans="1:15" s="9" customFormat="1" ht="15.5" thickBot="1" x14ac:dyDescent="0.35">
      <c r="A153" s="9" t="s">
        <v>18</v>
      </c>
      <c r="B153" s="10">
        <f>VLOOKUP(A153,TeamLookup,2,FALSE)</f>
        <v>0</v>
      </c>
      <c r="C153" s="11" t="str">
        <f t="shared" ref="C153:N153" si="30">$A153&amp;"."&amp;TEXT(C$1,"00")</f>
        <v>K.01</v>
      </c>
      <c r="D153" s="12" t="str">
        <f t="shared" si="30"/>
        <v>K.02</v>
      </c>
      <c r="E153" s="12" t="str">
        <f t="shared" si="30"/>
        <v>K.03</v>
      </c>
      <c r="F153" s="12" t="str">
        <f t="shared" si="30"/>
        <v>K.04</v>
      </c>
      <c r="G153" s="12" t="str">
        <f t="shared" si="30"/>
        <v>K.05</v>
      </c>
      <c r="H153" s="12" t="str">
        <f t="shared" si="30"/>
        <v>K.06</v>
      </c>
      <c r="I153" s="12" t="str">
        <f t="shared" si="30"/>
        <v>K.07</v>
      </c>
      <c r="J153" s="12" t="str">
        <f t="shared" si="30"/>
        <v>K.08</v>
      </c>
      <c r="K153" s="12" t="str">
        <f t="shared" si="30"/>
        <v>K.09</v>
      </c>
      <c r="L153" s="12" t="str">
        <f t="shared" si="30"/>
        <v>K.10</v>
      </c>
      <c r="M153" s="12" t="str">
        <f t="shared" si="30"/>
        <v>K.11</v>
      </c>
      <c r="N153" s="13" t="str">
        <f t="shared" si="30"/>
        <v>K.12</v>
      </c>
      <c r="O153" s="14" t="s">
        <v>22</v>
      </c>
    </row>
    <row r="154" spans="1:15" ht="9" customHeight="1" x14ac:dyDescent="0.3">
      <c r="C154" s="15" t="str">
        <f t="shared" ref="C154:N154" ca="1" si="31">IF(ISNA(C161),"B","W")</f>
        <v>B</v>
      </c>
      <c r="D154" s="16" t="str">
        <f t="shared" ca="1" si="31"/>
        <v>B</v>
      </c>
      <c r="E154" s="16" t="str">
        <f t="shared" ca="1" si="31"/>
        <v>B</v>
      </c>
      <c r="F154" s="16" t="str">
        <f t="shared" ca="1" si="31"/>
        <v>B</v>
      </c>
      <c r="G154" s="16" t="str">
        <f t="shared" ca="1" si="31"/>
        <v>B</v>
      </c>
      <c r="H154" s="16" t="str">
        <f t="shared" ca="1" si="31"/>
        <v>B</v>
      </c>
      <c r="I154" s="16" t="str">
        <f t="shared" ca="1" si="31"/>
        <v>B</v>
      </c>
      <c r="J154" s="16" t="str">
        <f t="shared" ca="1" si="31"/>
        <v>B</v>
      </c>
      <c r="K154" s="16" t="str">
        <f t="shared" ca="1" si="31"/>
        <v>B</v>
      </c>
      <c r="L154" s="16" t="str">
        <f t="shared" ca="1" si="31"/>
        <v>B</v>
      </c>
      <c r="M154" s="16" t="str">
        <f t="shared" ca="1" si="31"/>
        <v>B</v>
      </c>
      <c r="N154" s="17" t="str">
        <f t="shared" ca="1" si="31"/>
        <v>B</v>
      </c>
      <c r="O154" s="18"/>
    </row>
    <row r="155" spans="1:15" x14ac:dyDescent="0.3">
      <c r="B155" s="7" t="s">
        <v>23</v>
      </c>
      <c r="C155" s="19" t="e">
        <f t="shared" ref="C155:N155" ca="1" si="32">IF(ISNA(C161),C162,C161)</f>
        <v>#N/A</v>
      </c>
      <c r="D155" s="20" t="e">
        <f t="shared" ca="1" si="32"/>
        <v>#N/A</v>
      </c>
      <c r="E155" s="20" t="e">
        <f t="shared" ca="1" si="32"/>
        <v>#N/A</v>
      </c>
      <c r="F155" s="20" t="e">
        <f t="shared" ca="1" si="32"/>
        <v>#N/A</v>
      </c>
      <c r="G155" s="20" t="e">
        <f t="shared" ca="1" si="32"/>
        <v>#N/A</v>
      </c>
      <c r="H155" s="20" t="e">
        <f t="shared" ca="1" si="32"/>
        <v>#N/A</v>
      </c>
      <c r="I155" s="20" t="e">
        <f t="shared" ca="1" si="32"/>
        <v>#N/A</v>
      </c>
      <c r="J155" s="20" t="e">
        <f t="shared" ca="1" si="32"/>
        <v>#N/A</v>
      </c>
      <c r="K155" s="20" t="e">
        <f t="shared" ca="1" si="32"/>
        <v>#N/A</v>
      </c>
      <c r="L155" s="20" t="e">
        <f t="shared" ca="1" si="32"/>
        <v>#N/A</v>
      </c>
      <c r="M155" s="20" t="e">
        <f t="shared" ca="1" si="32"/>
        <v>#N/A</v>
      </c>
      <c r="N155" s="21" t="e">
        <f t="shared" ca="1" si="32"/>
        <v>#N/A</v>
      </c>
      <c r="O155" s="22"/>
    </row>
    <row r="156" spans="1:15" ht="9" customHeight="1" x14ac:dyDescent="0.3">
      <c r="C156" s="23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5"/>
      <c r="O156" s="18"/>
    </row>
    <row r="157" spans="1:15" ht="15.5" thickBot="1" x14ac:dyDescent="0.35">
      <c r="C157" s="26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8"/>
      <c r="O157" s="22"/>
    </row>
    <row r="158" spans="1:15" ht="9" customHeight="1" x14ac:dyDescent="0.3">
      <c r="C158" s="23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5"/>
      <c r="O158" s="18"/>
    </row>
    <row r="159" spans="1:15" x14ac:dyDescent="0.3">
      <c r="C159" s="26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8"/>
      <c r="O159" s="29"/>
    </row>
    <row r="160" spans="1:15" ht="15.75" customHeight="1" thickBot="1" x14ac:dyDescent="0.35">
      <c r="B160" s="7" t="s">
        <v>22</v>
      </c>
      <c r="C160" s="30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2"/>
      <c r="O160" s="33"/>
    </row>
    <row r="161" spans="1:15" ht="15.75" hidden="1" customHeight="1" x14ac:dyDescent="0.3">
      <c r="B161" s="7">
        <v>1</v>
      </c>
      <c r="C161" s="34" t="e">
        <f ca="1">VLOOKUP(C153,OFFSET(Pairings!$D$2,($B161-1)*gamesPerRound,0,gamesPerRound,2),2,FALSE)</f>
        <v>#N/A</v>
      </c>
      <c r="D161" s="34" t="e">
        <f ca="1">VLOOKUP(D153,OFFSET(Pairings!$D$2,($B161-1)*gamesPerRound,0,gamesPerRound,2),2,FALSE)</f>
        <v>#N/A</v>
      </c>
      <c r="E161" s="34" t="e">
        <f ca="1">VLOOKUP(E153,OFFSET(Pairings!$D$2,($B161-1)*gamesPerRound,0,gamesPerRound,2),2,FALSE)</f>
        <v>#N/A</v>
      </c>
      <c r="F161" s="34" t="e">
        <f ca="1">VLOOKUP(F153,OFFSET(Pairings!$D$2,($B161-1)*gamesPerRound,0,gamesPerRound,2),2,FALSE)</f>
        <v>#N/A</v>
      </c>
      <c r="G161" s="34" t="e">
        <f ca="1">VLOOKUP(G153,OFFSET(Pairings!$D$2,($B161-1)*gamesPerRound,0,gamesPerRound,2),2,FALSE)</f>
        <v>#N/A</v>
      </c>
      <c r="H161" s="34" t="e">
        <f ca="1">VLOOKUP(H153,OFFSET(Pairings!$D$2,($B161-1)*gamesPerRound,0,gamesPerRound,2),2,FALSE)</f>
        <v>#N/A</v>
      </c>
      <c r="I161" s="34" t="e">
        <f ca="1">VLOOKUP(I153,OFFSET(Pairings!$D$2,($B161-1)*gamesPerRound,0,gamesPerRound,2),2,FALSE)</f>
        <v>#N/A</v>
      </c>
      <c r="J161" s="34" t="e">
        <f ca="1">VLOOKUP(J153,OFFSET(Pairings!$D$2,($B161-1)*gamesPerRound,0,gamesPerRound,2),2,FALSE)</f>
        <v>#N/A</v>
      </c>
      <c r="K161" s="34" t="e">
        <f ca="1">VLOOKUP(K153,OFFSET(Pairings!$D$2,($B161-1)*gamesPerRound,0,gamesPerRound,2),2,FALSE)</f>
        <v>#N/A</v>
      </c>
      <c r="L161" s="34" t="e">
        <f ca="1">VLOOKUP(L153,OFFSET(Pairings!$D$2,($B161-1)*gamesPerRound,0,gamesPerRound,2),2,FALSE)</f>
        <v>#N/A</v>
      </c>
      <c r="M161" s="34" t="e">
        <f ca="1">VLOOKUP(M153,OFFSET(Pairings!$D$2,($B161-1)*gamesPerRound,0,gamesPerRound,2),2,FALSE)</f>
        <v>#N/A</v>
      </c>
      <c r="N161" s="34" t="e">
        <f ca="1">VLOOKUP(N153,OFFSET(Pairings!$D$2,($B161-1)*gamesPerRound,0,gamesPerRound,2),2,FALSE)</f>
        <v>#N/A</v>
      </c>
    </row>
    <row r="162" spans="1:15" ht="15.75" hidden="1" customHeight="1" x14ac:dyDescent="0.3">
      <c r="B162" s="7">
        <v>1</v>
      </c>
      <c r="C162" s="34" t="e">
        <f ca="1">VLOOKUP(C153,OFFSET(Pairings!$E$2,($B162-1)*gamesPerRound,0,gamesPerRound,4),4,FALSE)</f>
        <v>#N/A</v>
      </c>
      <c r="D162" s="34" t="e">
        <f ca="1">VLOOKUP(D153,OFFSET(Pairings!$E$2,($B162-1)*gamesPerRound,0,gamesPerRound,4),4,FALSE)</f>
        <v>#N/A</v>
      </c>
      <c r="E162" s="34" t="e">
        <f ca="1">VLOOKUP(E153,OFFSET(Pairings!$E$2,($B162-1)*gamesPerRound,0,gamesPerRound,4),4,FALSE)</f>
        <v>#N/A</v>
      </c>
      <c r="F162" s="34" t="e">
        <f ca="1">VLOOKUP(F153,OFFSET(Pairings!$E$2,($B162-1)*gamesPerRound,0,gamesPerRound,4),4,FALSE)</f>
        <v>#N/A</v>
      </c>
      <c r="G162" s="34" t="e">
        <f ca="1">VLOOKUP(G153,OFFSET(Pairings!$E$2,($B162-1)*gamesPerRound,0,gamesPerRound,4),4,FALSE)</f>
        <v>#N/A</v>
      </c>
      <c r="H162" s="34" t="e">
        <f ca="1">VLOOKUP(H153,OFFSET(Pairings!$E$2,($B162-1)*gamesPerRound,0,gamesPerRound,4),4,FALSE)</f>
        <v>#N/A</v>
      </c>
      <c r="I162" s="34" t="e">
        <f ca="1">VLOOKUP(I153,OFFSET(Pairings!$E$2,($B162-1)*gamesPerRound,0,gamesPerRound,4),4,FALSE)</f>
        <v>#N/A</v>
      </c>
      <c r="J162" s="34" t="e">
        <f ca="1">VLOOKUP(J153,OFFSET(Pairings!$E$2,($B162-1)*gamesPerRound,0,gamesPerRound,4),4,FALSE)</f>
        <v>#N/A</v>
      </c>
      <c r="K162" s="34" t="e">
        <f ca="1">VLOOKUP(K153,OFFSET(Pairings!$E$2,($B162-1)*gamesPerRound,0,gamesPerRound,4),4,FALSE)</f>
        <v>#N/A</v>
      </c>
      <c r="L162" s="34" t="e">
        <f ca="1">VLOOKUP(L153,OFFSET(Pairings!$E$2,($B162-1)*gamesPerRound,0,gamesPerRound,4),4,FALSE)</f>
        <v>#N/A</v>
      </c>
      <c r="M162" s="34" t="e">
        <f ca="1">VLOOKUP(M153,OFFSET(Pairings!$E$2,($B162-1)*gamesPerRound,0,gamesPerRound,4),4,FALSE)</f>
        <v>#N/A</v>
      </c>
      <c r="N162" s="34" t="e">
        <f ca="1">VLOOKUP(N153,OFFSET(Pairings!$E$2,($B162-1)*gamesPerRound,0,gamesPerRound,4),4,FALSE)</f>
        <v>#N/A</v>
      </c>
    </row>
    <row r="163" spans="1:15" ht="15.75" hidden="1" customHeight="1" x14ac:dyDescent="0.3">
      <c r="B163" s="7">
        <v>2</v>
      </c>
      <c r="C163" s="34" t="e">
        <f ca="1">VLOOKUP(C153,OFFSET(Pairings!$D$2,($B163-1)*gamesPerRound,0,gamesPerRound,2),2,FALSE)</f>
        <v>#N/A</v>
      </c>
      <c r="D163" s="34" t="e">
        <f ca="1">VLOOKUP(D153,OFFSET(Pairings!$D$2,($B163-1)*gamesPerRound,0,gamesPerRound,2),2,FALSE)</f>
        <v>#N/A</v>
      </c>
      <c r="E163" s="34" t="e">
        <f ca="1">VLOOKUP(E153,OFFSET(Pairings!$D$2,($B163-1)*gamesPerRound,0,gamesPerRound,2),2,FALSE)</f>
        <v>#N/A</v>
      </c>
      <c r="F163" s="34" t="e">
        <f ca="1">VLOOKUP(F153,OFFSET(Pairings!$D$2,($B163-1)*gamesPerRound,0,gamesPerRound,2),2,FALSE)</f>
        <v>#N/A</v>
      </c>
      <c r="G163" s="34" t="e">
        <f ca="1">VLOOKUP(G153,OFFSET(Pairings!$D$2,($B163-1)*gamesPerRound,0,gamesPerRound,2),2,FALSE)</f>
        <v>#N/A</v>
      </c>
      <c r="H163" s="34" t="e">
        <f ca="1">VLOOKUP(H153,OFFSET(Pairings!$D$2,($B163-1)*gamesPerRound,0,gamesPerRound,2),2,FALSE)</f>
        <v>#N/A</v>
      </c>
      <c r="I163" s="34" t="e">
        <f ca="1">VLOOKUP(I153,OFFSET(Pairings!$D$2,($B163-1)*gamesPerRound,0,gamesPerRound,2),2,FALSE)</f>
        <v>#N/A</v>
      </c>
      <c r="J163" s="34" t="e">
        <f ca="1">VLOOKUP(J153,OFFSET(Pairings!$D$2,($B163-1)*gamesPerRound,0,gamesPerRound,2),2,FALSE)</f>
        <v>#N/A</v>
      </c>
      <c r="K163" s="34" t="e">
        <f ca="1">VLOOKUP(K153,OFFSET(Pairings!$D$2,($B163-1)*gamesPerRound,0,gamesPerRound,2),2,FALSE)</f>
        <v>#N/A</v>
      </c>
      <c r="L163" s="34" t="e">
        <f ca="1">VLOOKUP(L153,OFFSET(Pairings!$D$2,($B163-1)*gamesPerRound,0,gamesPerRound,2),2,FALSE)</f>
        <v>#N/A</v>
      </c>
      <c r="M163" s="34" t="e">
        <f ca="1">VLOOKUP(M153,OFFSET(Pairings!$D$2,($B163-1)*gamesPerRound,0,gamesPerRound,2),2,FALSE)</f>
        <v>#N/A</v>
      </c>
      <c r="N163" s="34" t="e">
        <f ca="1">VLOOKUP(N153,OFFSET(Pairings!$D$2,($B163-1)*gamesPerRound,0,gamesPerRound,2),2,FALSE)</f>
        <v>#N/A</v>
      </c>
    </row>
    <row r="164" spans="1:15" ht="15.75" hidden="1" customHeight="1" x14ac:dyDescent="0.3">
      <c r="B164" s="7">
        <v>2</v>
      </c>
      <c r="C164" s="34" t="e">
        <f ca="1">VLOOKUP(C153,OFFSET(Pairings!$E$2,($B164-1)*gamesPerRound,0,gamesPerRound,4),4,FALSE)</f>
        <v>#N/A</v>
      </c>
      <c r="D164" s="34" t="e">
        <f ca="1">VLOOKUP(D153,OFFSET(Pairings!$E$2,($B164-1)*gamesPerRound,0,gamesPerRound,4),4,FALSE)</f>
        <v>#N/A</v>
      </c>
      <c r="E164" s="34" t="e">
        <f ca="1">VLOOKUP(E153,OFFSET(Pairings!$E$2,($B164-1)*gamesPerRound,0,gamesPerRound,4),4,FALSE)</f>
        <v>#N/A</v>
      </c>
      <c r="F164" s="34" t="e">
        <f ca="1">VLOOKUP(F153,OFFSET(Pairings!$E$2,($B164-1)*gamesPerRound,0,gamesPerRound,4),4,FALSE)</f>
        <v>#N/A</v>
      </c>
      <c r="G164" s="34" t="e">
        <f ca="1">VLOOKUP(G153,OFFSET(Pairings!$E$2,($B164-1)*gamesPerRound,0,gamesPerRound,4),4,FALSE)</f>
        <v>#N/A</v>
      </c>
      <c r="H164" s="34" t="e">
        <f ca="1">VLOOKUP(H153,OFFSET(Pairings!$E$2,($B164-1)*gamesPerRound,0,gamesPerRound,4),4,FALSE)</f>
        <v>#N/A</v>
      </c>
      <c r="I164" s="34" t="e">
        <f ca="1">VLOOKUP(I153,OFFSET(Pairings!$E$2,($B164-1)*gamesPerRound,0,gamesPerRound,4),4,FALSE)</f>
        <v>#N/A</v>
      </c>
      <c r="J164" s="34" t="e">
        <f ca="1">VLOOKUP(J153,OFFSET(Pairings!$E$2,($B164-1)*gamesPerRound,0,gamesPerRound,4),4,FALSE)</f>
        <v>#N/A</v>
      </c>
      <c r="K164" s="34" t="e">
        <f ca="1">VLOOKUP(K153,OFFSET(Pairings!$E$2,($B164-1)*gamesPerRound,0,gamesPerRound,4),4,FALSE)</f>
        <v>#N/A</v>
      </c>
      <c r="L164" s="34" t="e">
        <f ca="1">VLOOKUP(L153,OFFSET(Pairings!$E$2,($B164-1)*gamesPerRound,0,gamesPerRound,4),4,FALSE)</f>
        <v>#N/A</v>
      </c>
      <c r="M164" s="34" t="e">
        <f ca="1">VLOOKUP(M153,OFFSET(Pairings!$E$2,($B164-1)*gamesPerRound,0,gamesPerRound,4),4,FALSE)</f>
        <v>#N/A</v>
      </c>
      <c r="N164" s="34" t="e">
        <f ca="1">VLOOKUP(N153,OFFSET(Pairings!$E$2,($B164-1)*gamesPerRound,0,gamesPerRound,4),4,FALSE)</f>
        <v>#N/A</v>
      </c>
    </row>
    <row r="165" spans="1:15" ht="15.65" hidden="1" customHeight="1" x14ac:dyDescent="0.3">
      <c r="B165" s="7">
        <v>3</v>
      </c>
      <c r="C165" s="34" t="e">
        <f ca="1">VLOOKUP(C153,OFFSET(Pairings!$D$2,($B165-1)*gamesPerRound,0,gamesPerRound,2),2,FALSE)</f>
        <v>#N/A</v>
      </c>
      <c r="D165" s="34" t="e">
        <f ca="1">VLOOKUP(D153,OFFSET(Pairings!$D$2,($B165-1)*gamesPerRound,0,gamesPerRound,2),2,FALSE)</f>
        <v>#N/A</v>
      </c>
      <c r="E165" s="34" t="e">
        <f ca="1">VLOOKUP(E153,OFFSET(Pairings!$D$2,($B165-1)*gamesPerRound,0,gamesPerRound,2),2,FALSE)</f>
        <v>#N/A</v>
      </c>
      <c r="F165" s="34" t="e">
        <f ca="1">VLOOKUP(F153,OFFSET(Pairings!$D$2,($B165-1)*gamesPerRound,0,gamesPerRound,2),2,FALSE)</f>
        <v>#N/A</v>
      </c>
      <c r="G165" s="34" t="e">
        <f ca="1">VLOOKUP(G153,OFFSET(Pairings!$D$2,($B165-1)*gamesPerRound,0,gamesPerRound,2),2,FALSE)</f>
        <v>#N/A</v>
      </c>
      <c r="H165" s="34" t="e">
        <f ca="1">VLOOKUP(H153,OFFSET(Pairings!$D$2,($B165-1)*gamesPerRound,0,gamesPerRound,2),2,FALSE)</f>
        <v>#N/A</v>
      </c>
      <c r="I165" s="34" t="e">
        <f ca="1">VLOOKUP(I153,OFFSET(Pairings!$D$2,($B165-1)*gamesPerRound,0,gamesPerRound,2),2,FALSE)</f>
        <v>#N/A</v>
      </c>
      <c r="J165" s="34" t="e">
        <f ca="1">VLOOKUP(J153,OFFSET(Pairings!$D$2,($B165-1)*gamesPerRound,0,gamesPerRound,2),2,FALSE)</f>
        <v>#N/A</v>
      </c>
      <c r="K165" s="34" t="e">
        <f ca="1">VLOOKUP(K153,OFFSET(Pairings!$D$2,($B165-1)*gamesPerRound,0,gamesPerRound,2),2,FALSE)</f>
        <v>#N/A</v>
      </c>
      <c r="L165" s="34" t="e">
        <f ca="1">VLOOKUP(L153,OFFSET(Pairings!$D$2,($B165-1)*gamesPerRound,0,gamesPerRound,2),2,FALSE)</f>
        <v>#N/A</v>
      </c>
      <c r="M165" s="34" t="e">
        <f ca="1">VLOOKUP(M153,OFFSET(Pairings!$D$2,($B165-1)*gamesPerRound,0,gamesPerRound,2),2,FALSE)</f>
        <v>#N/A</v>
      </c>
      <c r="N165" s="34" t="e">
        <f ca="1">VLOOKUP(N153,OFFSET(Pairings!$D$2,($B165-1)*gamesPerRound,0,gamesPerRound,2),2,FALSE)</f>
        <v>#N/A</v>
      </c>
    </row>
    <row r="166" spans="1:15" ht="15.65" hidden="1" customHeight="1" x14ac:dyDescent="0.3">
      <c r="B166" s="7">
        <v>3</v>
      </c>
      <c r="C166" s="34" t="e">
        <f ca="1">VLOOKUP(C153,OFFSET(Pairings!$E$2,($B166-1)*gamesPerRound,0,gamesPerRound,4),4,FALSE)</f>
        <v>#N/A</v>
      </c>
      <c r="D166" s="34" t="e">
        <f ca="1">VLOOKUP(D153,OFFSET(Pairings!$E$2,($B166-1)*gamesPerRound,0,gamesPerRound,4),4,FALSE)</f>
        <v>#N/A</v>
      </c>
      <c r="E166" s="34" t="e">
        <f ca="1">VLOOKUP(E153,OFFSET(Pairings!$E$2,($B166-1)*gamesPerRound,0,gamesPerRound,4),4,FALSE)</f>
        <v>#N/A</v>
      </c>
      <c r="F166" s="34" t="e">
        <f ca="1">VLOOKUP(F153,OFFSET(Pairings!$E$2,($B166-1)*gamesPerRound,0,gamesPerRound,4),4,FALSE)</f>
        <v>#N/A</v>
      </c>
      <c r="G166" s="34" t="e">
        <f ca="1">VLOOKUP(G153,OFFSET(Pairings!$E$2,($B166-1)*gamesPerRound,0,gamesPerRound,4),4,FALSE)</f>
        <v>#N/A</v>
      </c>
      <c r="H166" s="34" t="e">
        <f ca="1">VLOOKUP(H153,OFFSET(Pairings!$E$2,($B166-1)*gamesPerRound,0,gamesPerRound,4),4,FALSE)</f>
        <v>#N/A</v>
      </c>
      <c r="I166" s="34" t="e">
        <f ca="1">VLOOKUP(I153,OFFSET(Pairings!$E$2,($B166-1)*gamesPerRound,0,gamesPerRound,4),4,FALSE)</f>
        <v>#N/A</v>
      </c>
      <c r="J166" s="34" t="e">
        <f ca="1">VLOOKUP(J153,OFFSET(Pairings!$E$2,($B166-1)*gamesPerRound,0,gamesPerRound,4),4,FALSE)</f>
        <v>#N/A</v>
      </c>
      <c r="K166" s="34" t="e">
        <f ca="1">VLOOKUP(K153,OFFSET(Pairings!$E$2,($B166-1)*gamesPerRound,0,gamesPerRound,4),4,FALSE)</f>
        <v>#N/A</v>
      </c>
      <c r="L166" s="34" t="e">
        <f ca="1">VLOOKUP(L153,OFFSET(Pairings!$E$2,($B166-1)*gamesPerRound,0,gamesPerRound,4),4,FALSE)</f>
        <v>#N/A</v>
      </c>
      <c r="M166" s="34" t="e">
        <f ca="1">VLOOKUP(M153,OFFSET(Pairings!$E$2,($B166-1)*gamesPerRound,0,gamesPerRound,4),4,FALSE)</f>
        <v>#N/A</v>
      </c>
      <c r="N166" s="34" t="e">
        <f ca="1">VLOOKUP(N153,OFFSET(Pairings!$E$2,($B166-1)*gamesPerRound,0,gamesPerRound,4),4,FALSE)</f>
        <v>#N/A</v>
      </c>
    </row>
    <row r="167" spans="1:15" ht="15.5" thickBot="1" x14ac:dyDescent="0.35"/>
    <row r="168" spans="1:15" s="9" customFormat="1" ht="15.5" thickBot="1" x14ac:dyDescent="0.35">
      <c r="A168" s="9" t="s">
        <v>19</v>
      </c>
      <c r="B168" s="10">
        <f>VLOOKUP(A168,TeamLookup,2,FALSE)</f>
        <v>0</v>
      </c>
      <c r="C168" s="11" t="str">
        <f t="shared" ref="C168:N168" si="33">$A168&amp;"."&amp;TEXT(C$1,"00")</f>
        <v>L.01</v>
      </c>
      <c r="D168" s="12" t="str">
        <f t="shared" si="33"/>
        <v>L.02</v>
      </c>
      <c r="E168" s="12" t="str">
        <f t="shared" si="33"/>
        <v>L.03</v>
      </c>
      <c r="F168" s="12" t="str">
        <f t="shared" si="33"/>
        <v>L.04</v>
      </c>
      <c r="G168" s="12" t="str">
        <f t="shared" si="33"/>
        <v>L.05</v>
      </c>
      <c r="H168" s="12" t="str">
        <f t="shared" si="33"/>
        <v>L.06</v>
      </c>
      <c r="I168" s="12" t="str">
        <f t="shared" si="33"/>
        <v>L.07</v>
      </c>
      <c r="J168" s="12" t="str">
        <f t="shared" si="33"/>
        <v>L.08</v>
      </c>
      <c r="K168" s="12" t="str">
        <f t="shared" si="33"/>
        <v>L.09</v>
      </c>
      <c r="L168" s="12" t="str">
        <f t="shared" si="33"/>
        <v>L.10</v>
      </c>
      <c r="M168" s="12" t="str">
        <f t="shared" si="33"/>
        <v>L.11</v>
      </c>
      <c r="N168" s="13" t="str">
        <f t="shared" si="33"/>
        <v>L.12</v>
      </c>
      <c r="O168" s="14" t="s">
        <v>22</v>
      </c>
    </row>
    <row r="169" spans="1:15" ht="9" customHeight="1" x14ac:dyDescent="0.3">
      <c r="C169" s="15" t="str">
        <f t="shared" ref="C169:N169" ca="1" si="34">IF(ISNA(C176),"B","W")</f>
        <v>B</v>
      </c>
      <c r="D169" s="16" t="str">
        <f t="shared" ca="1" si="34"/>
        <v>B</v>
      </c>
      <c r="E169" s="16" t="str">
        <f t="shared" ca="1" si="34"/>
        <v>B</v>
      </c>
      <c r="F169" s="16" t="str">
        <f t="shared" ca="1" si="34"/>
        <v>B</v>
      </c>
      <c r="G169" s="16" t="str">
        <f t="shared" ca="1" si="34"/>
        <v>B</v>
      </c>
      <c r="H169" s="16" t="str">
        <f t="shared" ca="1" si="34"/>
        <v>B</v>
      </c>
      <c r="I169" s="16" t="str">
        <f t="shared" ca="1" si="34"/>
        <v>B</v>
      </c>
      <c r="J169" s="16" t="str">
        <f t="shared" ca="1" si="34"/>
        <v>B</v>
      </c>
      <c r="K169" s="16" t="str">
        <f t="shared" ca="1" si="34"/>
        <v>B</v>
      </c>
      <c r="L169" s="16" t="str">
        <f t="shared" ca="1" si="34"/>
        <v>B</v>
      </c>
      <c r="M169" s="16" t="str">
        <f t="shared" ca="1" si="34"/>
        <v>B</v>
      </c>
      <c r="N169" s="17" t="str">
        <f t="shared" ca="1" si="34"/>
        <v>B</v>
      </c>
      <c r="O169" s="18"/>
    </row>
    <row r="170" spans="1:15" x14ac:dyDescent="0.3">
      <c r="B170" s="7" t="s">
        <v>23</v>
      </c>
      <c r="C170" s="19" t="e">
        <f t="shared" ref="C170:N170" ca="1" si="35">IF(ISNA(C176),C177,C176)</f>
        <v>#N/A</v>
      </c>
      <c r="D170" s="20" t="e">
        <f t="shared" ca="1" si="35"/>
        <v>#N/A</v>
      </c>
      <c r="E170" s="20" t="e">
        <f t="shared" ca="1" si="35"/>
        <v>#N/A</v>
      </c>
      <c r="F170" s="20" t="e">
        <f t="shared" ca="1" si="35"/>
        <v>#N/A</v>
      </c>
      <c r="G170" s="20" t="e">
        <f t="shared" ca="1" si="35"/>
        <v>#N/A</v>
      </c>
      <c r="H170" s="20" t="e">
        <f t="shared" ca="1" si="35"/>
        <v>#N/A</v>
      </c>
      <c r="I170" s="20" t="e">
        <f t="shared" ca="1" si="35"/>
        <v>#N/A</v>
      </c>
      <c r="J170" s="20" t="e">
        <f t="shared" ca="1" si="35"/>
        <v>#N/A</v>
      </c>
      <c r="K170" s="20" t="e">
        <f t="shared" ca="1" si="35"/>
        <v>#N/A</v>
      </c>
      <c r="L170" s="20" t="e">
        <f t="shared" ca="1" si="35"/>
        <v>#N/A</v>
      </c>
      <c r="M170" s="20" t="e">
        <f t="shared" ca="1" si="35"/>
        <v>#N/A</v>
      </c>
      <c r="N170" s="21" t="e">
        <f t="shared" ca="1" si="35"/>
        <v>#N/A</v>
      </c>
      <c r="O170" s="22"/>
    </row>
    <row r="171" spans="1:15" ht="9" customHeight="1" x14ac:dyDescent="0.3">
      <c r="C171" s="23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5"/>
      <c r="O171" s="18"/>
    </row>
    <row r="172" spans="1:15" ht="15.5" thickBot="1" x14ac:dyDescent="0.35">
      <c r="C172" s="26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8"/>
      <c r="O172" s="22"/>
    </row>
    <row r="173" spans="1:15" ht="9" customHeight="1" x14ac:dyDescent="0.3">
      <c r="C173" s="23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5"/>
      <c r="O173" s="18"/>
    </row>
    <row r="174" spans="1:15" x14ac:dyDescent="0.3">
      <c r="C174" s="26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8"/>
      <c r="O174" s="29"/>
    </row>
    <row r="175" spans="1:15" ht="15.75" customHeight="1" thickBot="1" x14ac:dyDescent="0.35">
      <c r="B175" s="7" t="s">
        <v>22</v>
      </c>
      <c r="C175" s="30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2"/>
      <c r="O175" s="33"/>
    </row>
    <row r="176" spans="1:15" ht="1.1499999999999999" hidden="1" customHeight="1" x14ac:dyDescent="0.3">
      <c r="B176" s="7">
        <v>1</v>
      </c>
      <c r="C176" s="34" t="e">
        <f ca="1">VLOOKUP(C168,OFFSET(Pairings!$D$2,($B176-1)*gamesPerRound,0,gamesPerRound,2),2,FALSE)</f>
        <v>#N/A</v>
      </c>
      <c r="D176" s="34" t="e">
        <f ca="1">VLOOKUP(D168,OFFSET(Pairings!$D$2,($B176-1)*gamesPerRound,0,gamesPerRound,2),2,FALSE)</f>
        <v>#N/A</v>
      </c>
      <c r="E176" s="34" t="e">
        <f ca="1">VLOOKUP(E168,OFFSET(Pairings!$D$2,($B176-1)*gamesPerRound,0,gamesPerRound,2),2,FALSE)</f>
        <v>#N/A</v>
      </c>
      <c r="F176" s="34" t="e">
        <f ca="1">VLOOKUP(F168,OFFSET(Pairings!$D$2,($B176-1)*gamesPerRound,0,gamesPerRound,2),2,FALSE)</f>
        <v>#N/A</v>
      </c>
      <c r="G176" s="34" t="e">
        <f ca="1">VLOOKUP(G168,OFFSET(Pairings!$D$2,($B176-1)*gamesPerRound,0,gamesPerRound,2),2,FALSE)</f>
        <v>#N/A</v>
      </c>
      <c r="H176" s="34" t="e">
        <f ca="1">VLOOKUP(H168,OFFSET(Pairings!$D$2,($B176-1)*gamesPerRound,0,gamesPerRound,2),2,FALSE)</f>
        <v>#N/A</v>
      </c>
      <c r="I176" s="34" t="e">
        <f ca="1">VLOOKUP(I168,OFFSET(Pairings!$D$2,($B176-1)*gamesPerRound,0,gamesPerRound,2),2,FALSE)</f>
        <v>#N/A</v>
      </c>
      <c r="J176" s="34" t="e">
        <f ca="1">VLOOKUP(J168,OFFSET(Pairings!$D$2,($B176-1)*gamesPerRound,0,gamesPerRound,2),2,FALSE)</f>
        <v>#N/A</v>
      </c>
      <c r="K176" s="34" t="e">
        <f ca="1">VLOOKUP(K168,OFFSET(Pairings!$D$2,($B176-1)*gamesPerRound,0,gamesPerRound,2),2,FALSE)</f>
        <v>#N/A</v>
      </c>
      <c r="L176" s="34" t="e">
        <f ca="1">VLOOKUP(L168,OFFSET(Pairings!$D$2,($B176-1)*gamesPerRound,0,gamesPerRound,2),2,FALSE)</f>
        <v>#N/A</v>
      </c>
      <c r="M176" s="34" t="e">
        <f ca="1">VLOOKUP(M168,OFFSET(Pairings!$D$2,($B176-1)*gamesPerRound,0,gamesPerRound,2),2,FALSE)</f>
        <v>#N/A</v>
      </c>
      <c r="N176" s="34" t="e">
        <f ca="1">VLOOKUP(N168,OFFSET(Pairings!$D$2,($B176-1)*gamesPerRound,0,gamesPerRound,2),2,FALSE)</f>
        <v>#N/A</v>
      </c>
    </row>
    <row r="177" spans="1:15" ht="1.1499999999999999" hidden="1" customHeight="1" x14ac:dyDescent="0.3">
      <c r="B177" s="7">
        <v>1</v>
      </c>
      <c r="C177" s="34" t="e">
        <f ca="1">VLOOKUP(C168,OFFSET(Pairings!$E$2,($B177-1)*gamesPerRound,0,gamesPerRound,4),4,FALSE)</f>
        <v>#N/A</v>
      </c>
      <c r="D177" s="34" t="e">
        <f ca="1">VLOOKUP(D168,OFFSET(Pairings!$E$2,($B177-1)*gamesPerRound,0,gamesPerRound,4),4,FALSE)</f>
        <v>#N/A</v>
      </c>
      <c r="E177" s="34" t="e">
        <f ca="1">VLOOKUP(E168,OFFSET(Pairings!$E$2,($B177-1)*gamesPerRound,0,gamesPerRound,4),4,FALSE)</f>
        <v>#N/A</v>
      </c>
      <c r="F177" s="34" t="e">
        <f ca="1">VLOOKUP(F168,OFFSET(Pairings!$E$2,($B177-1)*gamesPerRound,0,gamesPerRound,4),4,FALSE)</f>
        <v>#N/A</v>
      </c>
      <c r="G177" s="34" t="e">
        <f ca="1">VLOOKUP(G168,OFFSET(Pairings!$E$2,($B177-1)*gamesPerRound,0,gamesPerRound,4),4,FALSE)</f>
        <v>#N/A</v>
      </c>
      <c r="H177" s="34" t="e">
        <f ca="1">VLOOKUP(H168,OFFSET(Pairings!$E$2,($B177-1)*gamesPerRound,0,gamesPerRound,4),4,FALSE)</f>
        <v>#N/A</v>
      </c>
      <c r="I177" s="34" t="e">
        <f ca="1">VLOOKUP(I168,OFFSET(Pairings!$E$2,($B177-1)*gamesPerRound,0,gamesPerRound,4),4,FALSE)</f>
        <v>#N/A</v>
      </c>
      <c r="J177" s="34" t="e">
        <f ca="1">VLOOKUP(J168,OFFSET(Pairings!$E$2,($B177-1)*gamesPerRound,0,gamesPerRound,4),4,FALSE)</f>
        <v>#N/A</v>
      </c>
      <c r="K177" s="34" t="e">
        <f ca="1">VLOOKUP(K168,OFFSET(Pairings!$E$2,($B177-1)*gamesPerRound,0,gamesPerRound,4),4,FALSE)</f>
        <v>#N/A</v>
      </c>
      <c r="L177" s="34" t="e">
        <f ca="1">VLOOKUP(L168,OFFSET(Pairings!$E$2,($B177-1)*gamesPerRound,0,gamesPerRound,4),4,FALSE)</f>
        <v>#N/A</v>
      </c>
      <c r="M177" s="34" t="e">
        <f ca="1">VLOOKUP(M168,OFFSET(Pairings!$E$2,($B177-1)*gamesPerRound,0,gamesPerRound,4),4,FALSE)</f>
        <v>#N/A</v>
      </c>
      <c r="N177" s="34" t="e">
        <f ca="1">VLOOKUP(N168,OFFSET(Pairings!$E$2,($B177-1)*gamesPerRound,0,gamesPerRound,4),4,FALSE)</f>
        <v>#N/A</v>
      </c>
    </row>
    <row r="178" spans="1:15" ht="1.1499999999999999" hidden="1" customHeight="1" x14ac:dyDescent="0.3">
      <c r="B178" s="7">
        <v>2</v>
      </c>
      <c r="C178" s="34" t="e">
        <f ca="1">VLOOKUP(C168,OFFSET(Pairings!$D$2,($B178-1)*gamesPerRound,0,gamesPerRound,2),2,FALSE)</f>
        <v>#N/A</v>
      </c>
      <c r="D178" s="34" t="e">
        <f ca="1">VLOOKUP(D168,OFFSET(Pairings!$D$2,($B178-1)*gamesPerRound,0,gamesPerRound,2),2,FALSE)</f>
        <v>#N/A</v>
      </c>
      <c r="E178" s="34" t="e">
        <f ca="1">VLOOKUP(E168,OFFSET(Pairings!$D$2,($B178-1)*gamesPerRound,0,gamesPerRound,2),2,FALSE)</f>
        <v>#N/A</v>
      </c>
      <c r="F178" s="34" t="e">
        <f ca="1">VLOOKUP(F168,OFFSET(Pairings!$D$2,($B178-1)*gamesPerRound,0,gamesPerRound,2),2,FALSE)</f>
        <v>#N/A</v>
      </c>
      <c r="G178" s="34" t="e">
        <f ca="1">VLOOKUP(G168,OFFSET(Pairings!$D$2,($B178-1)*gamesPerRound,0,gamesPerRound,2),2,FALSE)</f>
        <v>#N/A</v>
      </c>
      <c r="H178" s="34" t="e">
        <f ca="1">VLOOKUP(H168,OFFSET(Pairings!$D$2,($B178-1)*gamesPerRound,0,gamesPerRound,2),2,FALSE)</f>
        <v>#N/A</v>
      </c>
      <c r="I178" s="34" t="e">
        <f ca="1">VLOOKUP(I168,OFFSET(Pairings!$D$2,($B178-1)*gamesPerRound,0,gamesPerRound,2),2,FALSE)</f>
        <v>#N/A</v>
      </c>
      <c r="J178" s="34" t="e">
        <f ca="1">VLOOKUP(J168,OFFSET(Pairings!$D$2,($B178-1)*gamesPerRound,0,gamesPerRound,2),2,FALSE)</f>
        <v>#N/A</v>
      </c>
      <c r="K178" s="34" t="e">
        <f ca="1">VLOOKUP(K168,OFFSET(Pairings!$D$2,($B178-1)*gamesPerRound,0,gamesPerRound,2),2,FALSE)</f>
        <v>#N/A</v>
      </c>
      <c r="L178" s="34" t="e">
        <f ca="1">VLOOKUP(L168,OFFSET(Pairings!$D$2,($B178-1)*gamesPerRound,0,gamesPerRound,2),2,FALSE)</f>
        <v>#N/A</v>
      </c>
      <c r="M178" s="34" t="e">
        <f ca="1">VLOOKUP(M168,OFFSET(Pairings!$D$2,($B178-1)*gamesPerRound,0,gamesPerRound,2),2,FALSE)</f>
        <v>#N/A</v>
      </c>
      <c r="N178" s="34" t="e">
        <f ca="1">VLOOKUP(N168,OFFSET(Pairings!$D$2,($B178-1)*gamesPerRound,0,gamesPerRound,2),2,FALSE)</f>
        <v>#N/A</v>
      </c>
    </row>
    <row r="179" spans="1:15" ht="1.1499999999999999" hidden="1" customHeight="1" x14ac:dyDescent="0.3">
      <c r="B179" s="7">
        <v>2</v>
      </c>
      <c r="C179" s="34" t="e">
        <f ca="1">VLOOKUP(C168,OFFSET(Pairings!$E$2,($B179-1)*gamesPerRound,0,gamesPerRound,4),4,FALSE)</f>
        <v>#N/A</v>
      </c>
      <c r="D179" s="34" t="e">
        <f ca="1">VLOOKUP(D168,OFFSET(Pairings!$E$2,($B179-1)*gamesPerRound,0,gamesPerRound,4),4,FALSE)</f>
        <v>#N/A</v>
      </c>
      <c r="E179" s="34" t="e">
        <f ca="1">VLOOKUP(E168,OFFSET(Pairings!$E$2,($B179-1)*gamesPerRound,0,gamesPerRound,4),4,FALSE)</f>
        <v>#N/A</v>
      </c>
      <c r="F179" s="34" t="e">
        <f ca="1">VLOOKUP(F168,OFFSET(Pairings!$E$2,($B179-1)*gamesPerRound,0,gamesPerRound,4),4,FALSE)</f>
        <v>#N/A</v>
      </c>
      <c r="G179" s="34" t="e">
        <f ca="1">VLOOKUP(G168,OFFSET(Pairings!$E$2,($B179-1)*gamesPerRound,0,gamesPerRound,4),4,FALSE)</f>
        <v>#N/A</v>
      </c>
      <c r="H179" s="34" t="e">
        <f ca="1">VLOOKUP(H168,OFFSET(Pairings!$E$2,($B179-1)*gamesPerRound,0,gamesPerRound,4),4,FALSE)</f>
        <v>#N/A</v>
      </c>
      <c r="I179" s="34" t="e">
        <f ca="1">VLOOKUP(I168,OFFSET(Pairings!$E$2,($B179-1)*gamesPerRound,0,gamesPerRound,4),4,FALSE)</f>
        <v>#N/A</v>
      </c>
      <c r="J179" s="34" t="e">
        <f ca="1">VLOOKUP(J168,OFFSET(Pairings!$E$2,($B179-1)*gamesPerRound,0,gamesPerRound,4),4,FALSE)</f>
        <v>#N/A</v>
      </c>
      <c r="K179" s="34" t="e">
        <f ca="1">VLOOKUP(K168,OFFSET(Pairings!$E$2,($B179-1)*gamesPerRound,0,gamesPerRound,4),4,FALSE)</f>
        <v>#N/A</v>
      </c>
      <c r="L179" s="34" t="e">
        <f ca="1">VLOOKUP(L168,OFFSET(Pairings!$E$2,($B179-1)*gamesPerRound,0,gamesPerRound,4),4,FALSE)</f>
        <v>#N/A</v>
      </c>
      <c r="M179" s="34" t="e">
        <f ca="1">VLOOKUP(M168,OFFSET(Pairings!$E$2,($B179-1)*gamesPerRound,0,gamesPerRound,4),4,FALSE)</f>
        <v>#N/A</v>
      </c>
      <c r="N179" s="34" t="e">
        <f ca="1">VLOOKUP(N168,OFFSET(Pairings!$E$2,($B179-1)*gamesPerRound,0,gamesPerRound,4),4,FALSE)</f>
        <v>#N/A</v>
      </c>
    </row>
    <row r="180" spans="1:15" ht="1.1499999999999999" hidden="1" customHeight="1" x14ac:dyDescent="0.3">
      <c r="B180" s="7">
        <v>3</v>
      </c>
      <c r="C180" s="34" t="e">
        <f ca="1">VLOOKUP(C168,OFFSET(Pairings!$D$2,($B180-1)*gamesPerRound,0,gamesPerRound,2),2,FALSE)</f>
        <v>#N/A</v>
      </c>
      <c r="D180" s="34" t="e">
        <f ca="1">VLOOKUP(D168,OFFSET(Pairings!$D$2,($B180-1)*gamesPerRound,0,gamesPerRound,2),2,FALSE)</f>
        <v>#N/A</v>
      </c>
      <c r="E180" s="34" t="e">
        <f ca="1">VLOOKUP(E168,OFFSET(Pairings!$D$2,($B180-1)*gamesPerRound,0,gamesPerRound,2),2,FALSE)</f>
        <v>#N/A</v>
      </c>
      <c r="F180" s="34" t="e">
        <f ca="1">VLOOKUP(F168,OFFSET(Pairings!$D$2,($B180-1)*gamesPerRound,0,gamesPerRound,2),2,FALSE)</f>
        <v>#N/A</v>
      </c>
      <c r="G180" s="34" t="e">
        <f ca="1">VLOOKUP(G168,OFFSET(Pairings!$D$2,($B180-1)*gamesPerRound,0,gamesPerRound,2),2,FALSE)</f>
        <v>#N/A</v>
      </c>
      <c r="H180" s="34" t="e">
        <f ca="1">VLOOKUP(H168,OFFSET(Pairings!$D$2,($B180-1)*gamesPerRound,0,gamesPerRound,2),2,FALSE)</f>
        <v>#N/A</v>
      </c>
      <c r="I180" s="34" t="e">
        <f ca="1">VLOOKUP(I168,OFFSET(Pairings!$D$2,($B180-1)*gamesPerRound,0,gamesPerRound,2),2,FALSE)</f>
        <v>#N/A</v>
      </c>
      <c r="J180" s="34" t="e">
        <f ca="1">VLOOKUP(J168,OFFSET(Pairings!$D$2,($B180-1)*gamesPerRound,0,gamesPerRound,2),2,FALSE)</f>
        <v>#N/A</v>
      </c>
      <c r="K180" s="34" t="e">
        <f ca="1">VLOOKUP(K168,OFFSET(Pairings!$D$2,($B180-1)*gamesPerRound,0,gamesPerRound,2),2,FALSE)</f>
        <v>#N/A</v>
      </c>
      <c r="L180" s="34" t="e">
        <f ca="1">VLOOKUP(L168,OFFSET(Pairings!$D$2,($B180-1)*gamesPerRound,0,gamesPerRound,2),2,FALSE)</f>
        <v>#N/A</v>
      </c>
      <c r="M180" s="34" t="e">
        <f ca="1">VLOOKUP(M168,OFFSET(Pairings!$D$2,($B180-1)*gamesPerRound,0,gamesPerRound,2),2,FALSE)</f>
        <v>#N/A</v>
      </c>
      <c r="N180" s="34" t="e">
        <f ca="1">VLOOKUP(N168,OFFSET(Pairings!$D$2,($B180-1)*gamesPerRound,0,gamesPerRound,2),2,FALSE)</f>
        <v>#N/A</v>
      </c>
    </row>
    <row r="181" spans="1:15" ht="1.1499999999999999" hidden="1" customHeight="1" x14ac:dyDescent="0.3">
      <c r="B181" s="7">
        <v>3</v>
      </c>
      <c r="C181" s="34" t="e">
        <f ca="1">VLOOKUP(C168,OFFSET(Pairings!$E$2,($B181-1)*gamesPerRound,0,gamesPerRound,4),4,FALSE)</f>
        <v>#N/A</v>
      </c>
      <c r="D181" s="34" t="e">
        <f ca="1">VLOOKUP(D168,OFFSET(Pairings!$E$2,($B181-1)*gamesPerRound,0,gamesPerRound,4),4,FALSE)</f>
        <v>#N/A</v>
      </c>
      <c r="E181" s="34" t="e">
        <f ca="1">VLOOKUP(E168,OFFSET(Pairings!$E$2,($B181-1)*gamesPerRound,0,gamesPerRound,4),4,FALSE)</f>
        <v>#N/A</v>
      </c>
      <c r="F181" s="34" t="e">
        <f ca="1">VLOOKUP(F168,OFFSET(Pairings!$E$2,($B181-1)*gamesPerRound,0,gamesPerRound,4),4,FALSE)</f>
        <v>#N/A</v>
      </c>
      <c r="G181" s="34" t="e">
        <f ca="1">VLOOKUP(G168,OFFSET(Pairings!$E$2,($B181-1)*gamesPerRound,0,gamesPerRound,4),4,FALSE)</f>
        <v>#N/A</v>
      </c>
      <c r="H181" s="34" t="e">
        <f ca="1">VLOOKUP(H168,OFFSET(Pairings!$E$2,($B181-1)*gamesPerRound,0,gamesPerRound,4),4,FALSE)</f>
        <v>#N/A</v>
      </c>
      <c r="I181" s="34" t="e">
        <f ca="1">VLOOKUP(I168,OFFSET(Pairings!$E$2,($B181-1)*gamesPerRound,0,gamesPerRound,4),4,FALSE)</f>
        <v>#N/A</v>
      </c>
      <c r="J181" s="34" t="e">
        <f ca="1">VLOOKUP(J168,OFFSET(Pairings!$E$2,($B181-1)*gamesPerRound,0,gamesPerRound,4),4,FALSE)</f>
        <v>#N/A</v>
      </c>
      <c r="K181" s="34" t="e">
        <f ca="1">VLOOKUP(K168,OFFSET(Pairings!$E$2,($B181-1)*gamesPerRound,0,gamesPerRound,4),4,FALSE)</f>
        <v>#N/A</v>
      </c>
      <c r="L181" s="34" t="e">
        <f ca="1">VLOOKUP(L168,OFFSET(Pairings!$E$2,($B181-1)*gamesPerRound,0,gamesPerRound,4),4,FALSE)</f>
        <v>#N/A</v>
      </c>
      <c r="M181" s="34" t="e">
        <f ca="1">VLOOKUP(M168,OFFSET(Pairings!$E$2,($B181-1)*gamesPerRound,0,gamesPerRound,4),4,FALSE)</f>
        <v>#N/A</v>
      </c>
      <c r="N181" s="34" t="e">
        <f ca="1">VLOOKUP(N168,OFFSET(Pairings!$E$2,($B181-1)*gamesPerRound,0,gamesPerRound,4),4,FALSE)</f>
        <v>#N/A</v>
      </c>
    </row>
    <row r="182" spans="1:15" ht="15.5" thickBot="1" x14ac:dyDescent="0.35"/>
    <row r="183" spans="1:15" s="9" customFormat="1" ht="15.5" thickBot="1" x14ac:dyDescent="0.35">
      <c r="A183" s="9" t="s">
        <v>20</v>
      </c>
      <c r="B183" s="10">
        <f>VLOOKUP(A183,TeamLookup,2,FALSE)</f>
        <v>0</v>
      </c>
      <c r="C183" s="11" t="str">
        <f t="shared" ref="C183:N183" si="36">$A183&amp;"."&amp;TEXT(C$1,"00")</f>
        <v>M.01</v>
      </c>
      <c r="D183" s="12" t="str">
        <f t="shared" si="36"/>
        <v>M.02</v>
      </c>
      <c r="E183" s="12" t="str">
        <f t="shared" si="36"/>
        <v>M.03</v>
      </c>
      <c r="F183" s="12" t="str">
        <f t="shared" si="36"/>
        <v>M.04</v>
      </c>
      <c r="G183" s="12" t="str">
        <f t="shared" si="36"/>
        <v>M.05</v>
      </c>
      <c r="H183" s="12" t="str">
        <f t="shared" si="36"/>
        <v>M.06</v>
      </c>
      <c r="I183" s="12" t="str">
        <f t="shared" si="36"/>
        <v>M.07</v>
      </c>
      <c r="J183" s="12" t="str">
        <f t="shared" si="36"/>
        <v>M.08</v>
      </c>
      <c r="K183" s="12" t="str">
        <f t="shared" si="36"/>
        <v>M.09</v>
      </c>
      <c r="L183" s="12" t="str">
        <f t="shared" si="36"/>
        <v>M.10</v>
      </c>
      <c r="M183" s="12" t="str">
        <f t="shared" si="36"/>
        <v>M.11</v>
      </c>
      <c r="N183" s="13" t="str">
        <f t="shared" si="36"/>
        <v>M.12</v>
      </c>
      <c r="O183" s="14" t="s">
        <v>22</v>
      </c>
    </row>
    <row r="184" spans="1:15" ht="9" customHeight="1" x14ac:dyDescent="0.3">
      <c r="C184" s="15" t="str">
        <f t="shared" ref="C184:N184" ca="1" si="37">IF(ISNA(C191),"B","W")</f>
        <v>B</v>
      </c>
      <c r="D184" s="16" t="str">
        <f t="shared" ca="1" si="37"/>
        <v>B</v>
      </c>
      <c r="E184" s="16" t="str">
        <f t="shared" ca="1" si="37"/>
        <v>B</v>
      </c>
      <c r="F184" s="16" t="str">
        <f t="shared" ca="1" si="37"/>
        <v>B</v>
      </c>
      <c r="G184" s="16" t="str">
        <f t="shared" ca="1" si="37"/>
        <v>B</v>
      </c>
      <c r="H184" s="16" t="str">
        <f t="shared" ca="1" si="37"/>
        <v>B</v>
      </c>
      <c r="I184" s="16" t="str">
        <f t="shared" ca="1" si="37"/>
        <v>B</v>
      </c>
      <c r="J184" s="16" t="str">
        <f t="shared" ca="1" si="37"/>
        <v>B</v>
      </c>
      <c r="K184" s="16" t="str">
        <f t="shared" ca="1" si="37"/>
        <v>B</v>
      </c>
      <c r="L184" s="16" t="str">
        <f t="shared" ca="1" si="37"/>
        <v>B</v>
      </c>
      <c r="M184" s="16" t="str">
        <f t="shared" ca="1" si="37"/>
        <v>B</v>
      </c>
      <c r="N184" s="17" t="str">
        <f t="shared" ca="1" si="37"/>
        <v>B</v>
      </c>
      <c r="O184" s="18"/>
    </row>
    <row r="185" spans="1:15" x14ac:dyDescent="0.3">
      <c r="B185" s="7" t="s">
        <v>23</v>
      </c>
      <c r="C185" s="19" t="e">
        <f t="shared" ref="C185:N185" ca="1" si="38">IF(ISNA(C191),C192,C191)</f>
        <v>#N/A</v>
      </c>
      <c r="D185" s="20" t="e">
        <f t="shared" ca="1" si="38"/>
        <v>#N/A</v>
      </c>
      <c r="E185" s="20" t="e">
        <f t="shared" ca="1" si="38"/>
        <v>#N/A</v>
      </c>
      <c r="F185" s="20" t="e">
        <f t="shared" ca="1" si="38"/>
        <v>#N/A</v>
      </c>
      <c r="G185" s="20" t="e">
        <f t="shared" ca="1" si="38"/>
        <v>#N/A</v>
      </c>
      <c r="H185" s="20" t="e">
        <f t="shared" ca="1" si="38"/>
        <v>#N/A</v>
      </c>
      <c r="I185" s="20" t="e">
        <f t="shared" ca="1" si="38"/>
        <v>#N/A</v>
      </c>
      <c r="J185" s="20" t="e">
        <f t="shared" ca="1" si="38"/>
        <v>#N/A</v>
      </c>
      <c r="K185" s="20" t="e">
        <f t="shared" ca="1" si="38"/>
        <v>#N/A</v>
      </c>
      <c r="L185" s="20" t="e">
        <f t="shared" ca="1" si="38"/>
        <v>#N/A</v>
      </c>
      <c r="M185" s="20" t="e">
        <f t="shared" ca="1" si="38"/>
        <v>#N/A</v>
      </c>
      <c r="N185" s="21" t="e">
        <f t="shared" ca="1" si="38"/>
        <v>#N/A</v>
      </c>
      <c r="O185" s="22"/>
    </row>
    <row r="186" spans="1:15" ht="9" customHeight="1" x14ac:dyDescent="0.3">
      <c r="C186" s="23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5"/>
      <c r="O186" s="18"/>
    </row>
    <row r="187" spans="1:15" ht="15.5" thickBot="1" x14ac:dyDescent="0.35">
      <c r="C187" s="26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8"/>
      <c r="O187" s="22"/>
    </row>
    <row r="188" spans="1:15" ht="9" customHeight="1" x14ac:dyDescent="0.3">
      <c r="C188" s="23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5"/>
      <c r="O188" s="18"/>
    </row>
    <row r="189" spans="1:15" x14ac:dyDescent="0.3">
      <c r="C189" s="26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8"/>
      <c r="O189" s="29"/>
    </row>
    <row r="190" spans="1:15" ht="15.75" customHeight="1" thickBot="1" x14ac:dyDescent="0.35">
      <c r="B190" s="7" t="s">
        <v>22</v>
      </c>
      <c r="C190" s="30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2"/>
      <c r="O190" s="33"/>
    </row>
    <row r="191" spans="1:15" ht="15.75" hidden="1" customHeight="1" x14ac:dyDescent="0.3">
      <c r="B191" s="7">
        <v>1</v>
      </c>
      <c r="C191" s="34" t="e">
        <f ca="1">VLOOKUP(C183,OFFSET(Pairings!$D$2,($B191-1)*gamesPerRound,0,gamesPerRound,2),2,FALSE)</f>
        <v>#N/A</v>
      </c>
      <c r="D191" s="34" t="e">
        <f ca="1">VLOOKUP(D183,OFFSET(Pairings!$D$2,($B191-1)*gamesPerRound,0,gamesPerRound,2),2,FALSE)</f>
        <v>#N/A</v>
      </c>
      <c r="E191" s="34" t="e">
        <f ca="1">VLOOKUP(E183,OFFSET(Pairings!$D$2,($B191-1)*gamesPerRound,0,gamesPerRound,2),2,FALSE)</f>
        <v>#N/A</v>
      </c>
      <c r="F191" s="34" t="e">
        <f ca="1">VLOOKUP(F183,OFFSET(Pairings!$D$2,($B191-1)*gamesPerRound,0,gamesPerRound,2),2,FALSE)</f>
        <v>#N/A</v>
      </c>
      <c r="G191" s="34" t="e">
        <f ca="1">VLOOKUP(G183,OFFSET(Pairings!$D$2,($B191-1)*gamesPerRound,0,gamesPerRound,2),2,FALSE)</f>
        <v>#N/A</v>
      </c>
      <c r="H191" s="34" t="e">
        <f ca="1">VLOOKUP(H183,OFFSET(Pairings!$D$2,($B191-1)*gamesPerRound,0,gamesPerRound,2),2,FALSE)</f>
        <v>#N/A</v>
      </c>
      <c r="I191" s="34" t="e">
        <f ca="1">VLOOKUP(I183,OFFSET(Pairings!$D$2,($B191-1)*gamesPerRound,0,gamesPerRound,2),2,FALSE)</f>
        <v>#N/A</v>
      </c>
      <c r="J191" s="34" t="e">
        <f ca="1">VLOOKUP(J183,OFFSET(Pairings!$D$2,($B191-1)*gamesPerRound,0,gamesPerRound,2),2,FALSE)</f>
        <v>#N/A</v>
      </c>
      <c r="K191" s="34" t="e">
        <f ca="1">VLOOKUP(K183,OFFSET(Pairings!$D$2,($B191-1)*gamesPerRound,0,gamesPerRound,2),2,FALSE)</f>
        <v>#N/A</v>
      </c>
      <c r="L191" s="34" t="e">
        <f ca="1">VLOOKUP(L183,OFFSET(Pairings!$D$2,($B191-1)*gamesPerRound,0,gamesPerRound,2),2,FALSE)</f>
        <v>#N/A</v>
      </c>
      <c r="M191" s="34" t="e">
        <f ca="1">VLOOKUP(M183,OFFSET(Pairings!$D$2,($B191-1)*gamesPerRound,0,gamesPerRound,2),2,FALSE)</f>
        <v>#N/A</v>
      </c>
      <c r="N191" s="34" t="e">
        <f ca="1">VLOOKUP(N183,OFFSET(Pairings!$D$2,($B191-1)*gamesPerRound,0,gamesPerRound,2),2,FALSE)</f>
        <v>#N/A</v>
      </c>
    </row>
    <row r="192" spans="1:15" ht="15.75" hidden="1" customHeight="1" x14ac:dyDescent="0.3">
      <c r="B192" s="7">
        <v>1</v>
      </c>
      <c r="C192" s="34" t="e">
        <f ca="1">VLOOKUP(C183,OFFSET(Pairings!$E$2,($B192-1)*gamesPerRound,0,gamesPerRound,4),4,FALSE)</f>
        <v>#N/A</v>
      </c>
      <c r="D192" s="34" t="e">
        <f ca="1">VLOOKUP(D183,OFFSET(Pairings!$E$2,($B192-1)*gamesPerRound,0,gamesPerRound,4),4,FALSE)</f>
        <v>#N/A</v>
      </c>
      <c r="E192" s="34" t="e">
        <f ca="1">VLOOKUP(E183,OFFSET(Pairings!$E$2,($B192-1)*gamesPerRound,0,gamesPerRound,4),4,FALSE)</f>
        <v>#N/A</v>
      </c>
      <c r="F192" s="34" t="e">
        <f ca="1">VLOOKUP(F183,OFFSET(Pairings!$E$2,($B192-1)*gamesPerRound,0,gamesPerRound,4),4,FALSE)</f>
        <v>#N/A</v>
      </c>
      <c r="G192" s="34" t="e">
        <f ca="1">VLOOKUP(G183,OFFSET(Pairings!$E$2,($B192-1)*gamesPerRound,0,gamesPerRound,4),4,FALSE)</f>
        <v>#N/A</v>
      </c>
      <c r="H192" s="34" t="e">
        <f ca="1">VLOOKUP(H183,OFFSET(Pairings!$E$2,($B192-1)*gamesPerRound,0,gamesPerRound,4),4,FALSE)</f>
        <v>#N/A</v>
      </c>
      <c r="I192" s="34" t="e">
        <f ca="1">VLOOKUP(I183,OFFSET(Pairings!$E$2,($B192-1)*gamesPerRound,0,gamesPerRound,4),4,FALSE)</f>
        <v>#N/A</v>
      </c>
      <c r="J192" s="34" t="e">
        <f ca="1">VLOOKUP(J183,OFFSET(Pairings!$E$2,($B192-1)*gamesPerRound,0,gamesPerRound,4),4,FALSE)</f>
        <v>#N/A</v>
      </c>
      <c r="K192" s="34" t="e">
        <f ca="1">VLOOKUP(K183,OFFSET(Pairings!$E$2,($B192-1)*gamesPerRound,0,gamesPerRound,4),4,FALSE)</f>
        <v>#N/A</v>
      </c>
      <c r="L192" s="34" t="e">
        <f ca="1">VLOOKUP(L183,OFFSET(Pairings!$E$2,($B192-1)*gamesPerRound,0,gamesPerRound,4),4,FALSE)</f>
        <v>#N/A</v>
      </c>
      <c r="M192" s="34" t="e">
        <f ca="1">VLOOKUP(M183,OFFSET(Pairings!$E$2,($B192-1)*gamesPerRound,0,gamesPerRound,4),4,FALSE)</f>
        <v>#N/A</v>
      </c>
      <c r="N192" s="34" t="e">
        <f ca="1">VLOOKUP(N183,OFFSET(Pairings!$E$2,($B192-1)*gamesPerRound,0,gamesPerRound,4),4,FALSE)</f>
        <v>#N/A</v>
      </c>
    </row>
    <row r="193" spans="1:15" ht="15.75" hidden="1" customHeight="1" x14ac:dyDescent="0.3">
      <c r="B193" s="7">
        <v>2</v>
      </c>
      <c r="C193" s="34" t="e">
        <f ca="1">VLOOKUP(C183,OFFSET(Pairings!$D$2,($B193-1)*gamesPerRound,0,gamesPerRound,2),2,FALSE)</f>
        <v>#N/A</v>
      </c>
      <c r="D193" s="34" t="e">
        <f ca="1">VLOOKUP(D183,OFFSET(Pairings!$D$2,($B193-1)*gamesPerRound,0,gamesPerRound,2),2,FALSE)</f>
        <v>#N/A</v>
      </c>
      <c r="E193" s="34" t="e">
        <f ca="1">VLOOKUP(E183,OFFSET(Pairings!$D$2,($B193-1)*gamesPerRound,0,gamesPerRound,2),2,FALSE)</f>
        <v>#N/A</v>
      </c>
      <c r="F193" s="34" t="e">
        <f ca="1">VLOOKUP(F183,OFFSET(Pairings!$D$2,($B193-1)*gamesPerRound,0,gamesPerRound,2),2,FALSE)</f>
        <v>#N/A</v>
      </c>
      <c r="G193" s="34" t="e">
        <f ca="1">VLOOKUP(G183,OFFSET(Pairings!$D$2,($B193-1)*gamesPerRound,0,gamesPerRound,2),2,FALSE)</f>
        <v>#N/A</v>
      </c>
      <c r="H193" s="34" t="e">
        <f ca="1">VLOOKUP(H183,OFFSET(Pairings!$D$2,($B193-1)*gamesPerRound,0,gamesPerRound,2),2,FALSE)</f>
        <v>#N/A</v>
      </c>
      <c r="I193" s="34" t="e">
        <f ca="1">VLOOKUP(I183,OFFSET(Pairings!$D$2,($B193-1)*gamesPerRound,0,gamesPerRound,2),2,FALSE)</f>
        <v>#N/A</v>
      </c>
      <c r="J193" s="34" t="e">
        <f ca="1">VLOOKUP(J183,OFFSET(Pairings!$D$2,($B193-1)*gamesPerRound,0,gamesPerRound,2),2,FALSE)</f>
        <v>#N/A</v>
      </c>
      <c r="K193" s="34" t="e">
        <f ca="1">VLOOKUP(K183,OFFSET(Pairings!$D$2,($B193-1)*gamesPerRound,0,gamesPerRound,2),2,FALSE)</f>
        <v>#N/A</v>
      </c>
      <c r="L193" s="34" t="e">
        <f ca="1">VLOOKUP(L183,OFFSET(Pairings!$D$2,($B193-1)*gamesPerRound,0,gamesPerRound,2),2,FALSE)</f>
        <v>#N/A</v>
      </c>
      <c r="M193" s="34" t="e">
        <f ca="1">VLOOKUP(M183,OFFSET(Pairings!$D$2,($B193-1)*gamesPerRound,0,gamesPerRound,2),2,FALSE)</f>
        <v>#N/A</v>
      </c>
      <c r="N193" s="34" t="e">
        <f ca="1">VLOOKUP(N183,OFFSET(Pairings!$D$2,($B193-1)*gamesPerRound,0,gamesPerRound,2),2,FALSE)</f>
        <v>#N/A</v>
      </c>
    </row>
    <row r="194" spans="1:15" ht="15.75" hidden="1" customHeight="1" x14ac:dyDescent="0.3">
      <c r="B194" s="7">
        <v>2</v>
      </c>
      <c r="C194" s="34" t="e">
        <f ca="1">VLOOKUP(C183,OFFSET(Pairings!$E$2,($B194-1)*gamesPerRound,0,gamesPerRound,4),4,FALSE)</f>
        <v>#N/A</v>
      </c>
      <c r="D194" s="34" t="e">
        <f ca="1">VLOOKUP(D183,OFFSET(Pairings!$E$2,($B194-1)*gamesPerRound,0,gamesPerRound,4),4,FALSE)</f>
        <v>#N/A</v>
      </c>
      <c r="E194" s="34" t="e">
        <f ca="1">VLOOKUP(E183,OFFSET(Pairings!$E$2,($B194-1)*gamesPerRound,0,gamesPerRound,4),4,FALSE)</f>
        <v>#N/A</v>
      </c>
      <c r="F194" s="34" t="e">
        <f ca="1">VLOOKUP(F183,OFFSET(Pairings!$E$2,($B194-1)*gamesPerRound,0,gamesPerRound,4),4,FALSE)</f>
        <v>#N/A</v>
      </c>
      <c r="G194" s="34" t="e">
        <f ca="1">VLOOKUP(G183,OFFSET(Pairings!$E$2,($B194-1)*gamesPerRound,0,gamesPerRound,4),4,FALSE)</f>
        <v>#N/A</v>
      </c>
      <c r="H194" s="34" t="e">
        <f ca="1">VLOOKUP(H183,OFFSET(Pairings!$E$2,($B194-1)*gamesPerRound,0,gamesPerRound,4),4,FALSE)</f>
        <v>#N/A</v>
      </c>
      <c r="I194" s="34" t="e">
        <f ca="1">VLOOKUP(I183,OFFSET(Pairings!$E$2,($B194-1)*gamesPerRound,0,gamesPerRound,4),4,FALSE)</f>
        <v>#N/A</v>
      </c>
      <c r="J194" s="34" t="e">
        <f ca="1">VLOOKUP(J183,OFFSET(Pairings!$E$2,($B194-1)*gamesPerRound,0,gamesPerRound,4),4,FALSE)</f>
        <v>#N/A</v>
      </c>
      <c r="K194" s="34" t="e">
        <f ca="1">VLOOKUP(K183,OFFSET(Pairings!$E$2,($B194-1)*gamesPerRound,0,gamesPerRound,4),4,FALSE)</f>
        <v>#N/A</v>
      </c>
      <c r="L194" s="34" t="e">
        <f ca="1">VLOOKUP(L183,OFFSET(Pairings!$E$2,($B194-1)*gamesPerRound,0,gamesPerRound,4),4,FALSE)</f>
        <v>#N/A</v>
      </c>
      <c r="M194" s="34" t="e">
        <f ca="1">VLOOKUP(M183,OFFSET(Pairings!$E$2,($B194-1)*gamesPerRound,0,gamesPerRound,4),4,FALSE)</f>
        <v>#N/A</v>
      </c>
      <c r="N194" s="34" t="e">
        <f ca="1">VLOOKUP(N183,OFFSET(Pairings!$E$2,($B194-1)*gamesPerRound,0,gamesPerRound,4),4,FALSE)</f>
        <v>#N/A</v>
      </c>
    </row>
    <row r="195" spans="1:15" ht="15.65" hidden="1" customHeight="1" x14ac:dyDescent="0.3">
      <c r="B195" s="7">
        <v>3</v>
      </c>
      <c r="C195" s="34" t="e">
        <f ca="1">VLOOKUP(C183,OFFSET(Pairings!$D$2,($B195-1)*gamesPerRound,0,gamesPerRound,2),2,FALSE)</f>
        <v>#N/A</v>
      </c>
      <c r="D195" s="34" t="e">
        <f ca="1">VLOOKUP(D183,OFFSET(Pairings!$D$2,($B195-1)*gamesPerRound,0,gamesPerRound,2),2,FALSE)</f>
        <v>#N/A</v>
      </c>
      <c r="E195" s="34" t="e">
        <f ca="1">VLOOKUP(E183,OFFSET(Pairings!$D$2,($B195-1)*gamesPerRound,0,gamesPerRound,2),2,FALSE)</f>
        <v>#N/A</v>
      </c>
      <c r="F195" s="34" t="e">
        <f ca="1">VLOOKUP(F183,OFFSET(Pairings!$D$2,($B195-1)*gamesPerRound,0,gamesPerRound,2),2,FALSE)</f>
        <v>#N/A</v>
      </c>
      <c r="G195" s="34" t="e">
        <f ca="1">VLOOKUP(G183,OFFSET(Pairings!$D$2,($B195-1)*gamesPerRound,0,gamesPerRound,2),2,FALSE)</f>
        <v>#N/A</v>
      </c>
      <c r="H195" s="34" t="e">
        <f ca="1">VLOOKUP(H183,OFFSET(Pairings!$D$2,($B195-1)*gamesPerRound,0,gamesPerRound,2),2,FALSE)</f>
        <v>#N/A</v>
      </c>
      <c r="I195" s="34" t="e">
        <f ca="1">VLOOKUP(I183,OFFSET(Pairings!$D$2,($B195-1)*gamesPerRound,0,gamesPerRound,2),2,FALSE)</f>
        <v>#N/A</v>
      </c>
      <c r="J195" s="34" t="e">
        <f ca="1">VLOOKUP(J183,OFFSET(Pairings!$D$2,($B195-1)*gamesPerRound,0,gamesPerRound,2),2,FALSE)</f>
        <v>#N/A</v>
      </c>
      <c r="K195" s="34" t="e">
        <f ca="1">VLOOKUP(K183,OFFSET(Pairings!$D$2,($B195-1)*gamesPerRound,0,gamesPerRound,2),2,FALSE)</f>
        <v>#N/A</v>
      </c>
      <c r="L195" s="34" t="e">
        <f ca="1">VLOOKUP(L183,OFFSET(Pairings!$D$2,($B195-1)*gamesPerRound,0,gamesPerRound,2),2,FALSE)</f>
        <v>#N/A</v>
      </c>
      <c r="M195" s="34" t="e">
        <f ca="1">VLOOKUP(M183,OFFSET(Pairings!$D$2,($B195-1)*gamesPerRound,0,gamesPerRound,2),2,FALSE)</f>
        <v>#N/A</v>
      </c>
      <c r="N195" s="34" t="e">
        <f ca="1">VLOOKUP(N183,OFFSET(Pairings!$D$2,($B195-1)*gamesPerRound,0,gamesPerRound,2),2,FALSE)</f>
        <v>#N/A</v>
      </c>
    </row>
    <row r="196" spans="1:15" ht="15.65" hidden="1" customHeight="1" x14ac:dyDescent="0.3">
      <c r="B196" s="7">
        <v>3</v>
      </c>
      <c r="C196" s="34" t="e">
        <f ca="1">VLOOKUP(C183,OFFSET(Pairings!$E$2,($B196-1)*gamesPerRound,0,gamesPerRound,4),4,FALSE)</f>
        <v>#N/A</v>
      </c>
      <c r="D196" s="34" t="e">
        <f ca="1">VLOOKUP(D183,OFFSET(Pairings!$E$2,($B196-1)*gamesPerRound,0,gamesPerRound,4),4,FALSE)</f>
        <v>#N/A</v>
      </c>
      <c r="E196" s="34" t="e">
        <f ca="1">VLOOKUP(E183,OFFSET(Pairings!$E$2,($B196-1)*gamesPerRound,0,gamesPerRound,4),4,FALSE)</f>
        <v>#N/A</v>
      </c>
      <c r="F196" s="34" t="e">
        <f ca="1">VLOOKUP(F183,OFFSET(Pairings!$E$2,($B196-1)*gamesPerRound,0,gamesPerRound,4),4,FALSE)</f>
        <v>#N/A</v>
      </c>
      <c r="G196" s="34" t="e">
        <f ca="1">VLOOKUP(G183,OFFSET(Pairings!$E$2,($B196-1)*gamesPerRound,0,gamesPerRound,4),4,FALSE)</f>
        <v>#N/A</v>
      </c>
      <c r="H196" s="34" t="e">
        <f ca="1">VLOOKUP(H183,OFFSET(Pairings!$E$2,($B196-1)*gamesPerRound,0,gamesPerRound,4),4,FALSE)</f>
        <v>#N/A</v>
      </c>
      <c r="I196" s="34" t="e">
        <f ca="1">VLOOKUP(I183,OFFSET(Pairings!$E$2,($B196-1)*gamesPerRound,0,gamesPerRound,4),4,FALSE)</f>
        <v>#N/A</v>
      </c>
      <c r="J196" s="34" t="e">
        <f ca="1">VLOOKUP(J183,OFFSET(Pairings!$E$2,($B196-1)*gamesPerRound,0,gamesPerRound,4),4,FALSE)</f>
        <v>#N/A</v>
      </c>
      <c r="K196" s="34" t="e">
        <f ca="1">VLOOKUP(K183,OFFSET(Pairings!$E$2,($B196-1)*gamesPerRound,0,gamesPerRound,4),4,FALSE)</f>
        <v>#N/A</v>
      </c>
      <c r="L196" s="34" t="e">
        <f ca="1">VLOOKUP(L183,OFFSET(Pairings!$E$2,($B196-1)*gamesPerRound,0,gamesPerRound,4),4,FALSE)</f>
        <v>#N/A</v>
      </c>
      <c r="M196" s="34" t="e">
        <f ca="1">VLOOKUP(M183,OFFSET(Pairings!$E$2,($B196-1)*gamesPerRound,0,gamesPerRound,4),4,FALSE)</f>
        <v>#N/A</v>
      </c>
      <c r="N196" s="34" t="e">
        <f ca="1">VLOOKUP(N183,OFFSET(Pairings!$E$2,($B196-1)*gamesPerRound,0,gamesPerRound,4),4,FALSE)</f>
        <v>#N/A</v>
      </c>
    </row>
    <row r="197" spans="1:15" ht="15.5" thickBot="1" x14ac:dyDescent="0.35"/>
    <row r="198" spans="1:15" s="9" customFormat="1" ht="15.5" thickBot="1" x14ac:dyDescent="0.35">
      <c r="A198" s="9" t="s">
        <v>21</v>
      </c>
      <c r="B198" s="10">
        <f>VLOOKUP(A198,TeamLookup,2,FALSE)</f>
        <v>0</v>
      </c>
      <c r="C198" s="11" t="str">
        <f t="shared" ref="C198:N198" si="39">$A198&amp;"."&amp;TEXT(C$1,"00")</f>
        <v>N.01</v>
      </c>
      <c r="D198" s="12" t="str">
        <f t="shared" si="39"/>
        <v>N.02</v>
      </c>
      <c r="E198" s="12" t="str">
        <f t="shared" si="39"/>
        <v>N.03</v>
      </c>
      <c r="F198" s="12" t="str">
        <f t="shared" si="39"/>
        <v>N.04</v>
      </c>
      <c r="G198" s="12" t="str">
        <f t="shared" si="39"/>
        <v>N.05</v>
      </c>
      <c r="H198" s="12" t="str">
        <f t="shared" si="39"/>
        <v>N.06</v>
      </c>
      <c r="I198" s="12" t="str">
        <f t="shared" si="39"/>
        <v>N.07</v>
      </c>
      <c r="J198" s="12" t="str">
        <f t="shared" si="39"/>
        <v>N.08</v>
      </c>
      <c r="K198" s="12" t="str">
        <f t="shared" si="39"/>
        <v>N.09</v>
      </c>
      <c r="L198" s="12" t="str">
        <f t="shared" si="39"/>
        <v>N.10</v>
      </c>
      <c r="M198" s="12" t="str">
        <f t="shared" si="39"/>
        <v>N.11</v>
      </c>
      <c r="N198" s="13" t="str">
        <f t="shared" si="39"/>
        <v>N.12</v>
      </c>
      <c r="O198" s="14" t="s">
        <v>22</v>
      </c>
    </row>
    <row r="199" spans="1:15" ht="9" customHeight="1" x14ac:dyDescent="0.3">
      <c r="C199" s="15" t="str">
        <f t="shared" ref="C199:N199" ca="1" si="40">IF(ISNA(C206),"B","W")</f>
        <v>B</v>
      </c>
      <c r="D199" s="16" t="str">
        <f t="shared" ca="1" si="40"/>
        <v>B</v>
      </c>
      <c r="E199" s="16" t="str">
        <f t="shared" ca="1" si="40"/>
        <v>B</v>
      </c>
      <c r="F199" s="16" t="str">
        <f t="shared" ca="1" si="40"/>
        <v>B</v>
      </c>
      <c r="G199" s="16" t="str">
        <f t="shared" ca="1" si="40"/>
        <v>B</v>
      </c>
      <c r="H199" s="16" t="str">
        <f t="shared" ca="1" si="40"/>
        <v>B</v>
      </c>
      <c r="I199" s="16" t="str">
        <f t="shared" ca="1" si="40"/>
        <v>B</v>
      </c>
      <c r="J199" s="16" t="str">
        <f t="shared" ca="1" si="40"/>
        <v>B</v>
      </c>
      <c r="K199" s="16" t="str">
        <f t="shared" ca="1" si="40"/>
        <v>B</v>
      </c>
      <c r="L199" s="16" t="str">
        <f t="shared" ca="1" si="40"/>
        <v>B</v>
      </c>
      <c r="M199" s="16" t="str">
        <f t="shared" ca="1" si="40"/>
        <v>B</v>
      </c>
      <c r="N199" s="17" t="str">
        <f t="shared" ca="1" si="40"/>
        <v>B</v>
      </c>
      <c r="O199" s="18"/>
    </row>
    <row r="200" spans="1:15" x14ac:dyDescent="0.3">
      <c r="B200" s="7" t="s">
        <v>23</v>
      </c>
      <c r="C200" s="19" t="e">
        <f t="shared" ref="C200:N200" ca="1" si="41">IF(ISNA(C206),C207,C206)</f>
        <v>#N/A</v>
      </c>
      <c r="D200" s="20" t="e">
        <f t="shared" ca="1" si="41"/>
        <v>#N/A</v>
      </c>
      <c r="E200" s="20" t="e">
        <f t="shared" ca="1" si="41"/>
        <v>#N/A</v>
      </c>
      <c r="F200" s="20" t="e">
        <f t="shared" ca="1" si="41"/>
        <v>#N/A</v>
      </c>
      <c r="G200" s="20" t="e">
        <f t="shared" ca="1" si="41"/>
        <v>#N/A</v>
      </c>
      <c r="H200" s="20" t="e">
        <f t="shared" ca="1" si="41"/>
        <v>#N/A</v>
      </c>
      <c r="I200" s="20" t="e">
        <f t="shared" ca="1" si="41"/>
        <v>#N/A</v>
      </c>
      <c r="J200" s="20" t="e">
        <f t="shared" ca="1" si="41"/>
        <v>#N/A</v>
      </c>
      <c r="K200" s="20" t="e">
        <f t="shared" ca="1" si="41"/>
        <v>#N/A</v>
      </c>
      <c r="L200" s="20" t="e">
        <f t="shared" ca="1" si="41"/>
        <v>#N/A</v>
      </c>
      <c r="M200" s="20" t="e">
        <f t="shared" ca="1" si="41"/>
        <v>#N/A</v>
      </c>
      <c r="N200" s="21" t="e">
        <f t="shared" ca="1" si="41"/>
        <v>#N/A</v>
      </c>
      <c r="O200" s="22"/>
    </row>
    <row r="201" spans="1:15" ht="9" customHeight="1" x14ac:dyDescent="0.3">
      <c r="C201" s="23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5"/>
      <c r="O201" s="18"/>
    </row>
    <row r="202" spans="1:15" ht="15.5" thickBot="1" x14ac:dyDescent="0.35">
      <c r="C202" s="26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8"/>
      <c r="O202" s="22"/>
    </row>
    <row r="203" spans="1:15" ht="9" customHeight="1" x14ac:dyDescent="0.3">
      <c r="C203" s="23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5"/>
      <c r="O203" s="18"/>
    </row>
    <row r="204" spans="1:15" x14ac:dyDescent="0.3">
      <c r="C204" s="26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8"/>
      <c r="O204" s="29"/>
    </row>
    <row r="205" spans="1:15" ht="18.649999999999999" customHeight="1" thickBot="1" x14ac:dyDescent="0.35">
      <c r="B205" s="7" t="s">
        <v>22</v>
      </c>
      <c r="C205" s="30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2"/>
      <c r="O205" s="33"/>
    </row>
    <row r="206" spans="1:15" ht="5.15" hidden="1" customHeight="1" x14ac:dyDescent="0.3">
      <c r="B206" s="7">
        <v>1</v>
      </c>
      <c r="C206" s="34" t="e">
        <f ca="1">VLOOKUP(C198,OFFSET(Pairings!$D$2,($B206-1)*gamesPerRound,0,gamesPerRound,2),2,FALSE)</f>
        <v>#N/A</v>
      </c>
      <c r="D206" s="34" t="e">
        <f ca="1">VLOOKUP(D198,OFFSET(Pairings!$D$2,($B206-1)*gamesPerRound,0,gamesPerRound,2),2,FALSE)</f>
        <v>#N/A</v>
      </c>
      <c r="E206" s="34" t="e">
        <f ca="1">VLOOKUP(E198,OFFSET(Pairings!$D$2,($B206-1)*gamesPerRound,0,gamesPerRound,2),2,FALSE)</f>
        <v>#N/A</v>
      </c>
      <c r="F206" s="34" t="e">
        <f ca="1">VLOOKUP(F198,OFFSET(Pairings!$D$2,($B206-1)*gamesPerRound,0,gamesPerRound,2),2,FALSE)</f>
        <v>#N/A</v>
      </c>
      <c r="G206" s="34" t="e">
        <f ca="1">VLOOKUP(G198,OFFSET(Pairings!$D$2,($B206-1)*gamesPerRound,0,gamesPerRound,2),2,FALSE)</f>
        <v>#N/A</v>
      </c>
      <c r="H206" s="34" t="e">
        <f ca="1">VLOOKUP(H198,OFFSET(Pairings!$D$2,($B206-1)*gamesPerRound,0,gamesPerRound,2),2,FALSE)</f>
        <v>#N/A</v>
      </c>
      <c r="I206" s="34" t="e">
        <f ca="1">VLOOKUP(I198,OFFSET(Pairings!$D$2,($B206-1)*gamesPerRound,0,gamesPerRound,2),2,FALSE)</f>
        <v>#N/A</v>
      </c>
      <c r="J206" s="34" t="e">
        <f ca="1">VLOOKUP(J198,OFFSET(Pairings!$D$2,($B206-1)*gamesPerRound,0,gamesPerRound,2),2,FALSE)</f>
        <v>#N/A</v>
      </c>
      <c r="K206" s="34" t="e">
        <f ca="1">VLOOKUP(K198,OFFSET(Pairings!$D$2,($B206-1)*gamesPerRound,0,gamesPerRound,2),2,FALSE)</f>
        <v>#N/A</v>
      </c>
      <c r="L206" s="34" t="e">
        <f ca="1">VLOOKUP(L198,OFFSET(Pairings!$D$2,($B206-1)*gamesPerRound,0,gamesPerRound,2),2,FALSE)</f>
        <v>#N/A</v>
      </c>
      <c r="M206" s="34" t="e">
        <f ca="1">VLOOKUP(M198,OFFSET(Pairings!$D$2,($B206-1)*gamesPerRound,0,gamesPerRound,2),2,FALSE)</f>
        <v>#N/A</v>
      </c>
      <c r="N206" s="34" t="e">
        <f ca="1">VLOOKUP(N198,OFFSET(Pairings!$D$2,($B206-1)*gamesPerRound,0,gamesPerRound,2),2,FALSE)</f>
        <v>#N/A</v>
      </c>
    </row>
    <row r="207" spans="1:15" ht="5.15" hidden="1" customHeight="1" x14ac:dyDescent="0.3">
      <c r="B207" s="7">
        <v>1</v>
      </c>
      <c r="C207" s="34" t="e">
        <f ca="1">VLOOKUP(C198,OFFSET(Pairings!$E$2,($B207-1)*gamesPerRound,0,gamesPerRound,4),4,FALSE)</f>
        <v>#N/A</v>
      </c>
      <c r="D207" s="34" t="e">
        <f ca="1">VLOOKUP(D198,OFFSET(Pairings!$E$2,($B207-1)*gamesPerRound,0,gamesPerRound,4),4,FALSE)</f>
        <v>#N/A</v>
      </c>
      <c r="E207" s="34" t="e">
        <f ca="1">VLOOKUP(E198,OFFSET(Pairings!$E$2,($B207-1)*gamesPerRound,0,gamesPerRound,4),4,FALSE)</f>
        <v>#N/A</v>
      </c>
      <c r="F207" s="34" t="e">
        <f ca="1">VLOOKUP(F198,OFFSET(Pairings!$E$2,($B207-1)*gamesPerRound,0,gamesPerRound,4),4,FALSE)</f>
        <v>#N/A</v>
      </c>
      <c r="G207" s="34" t="e">
        <f ca="1">VLOOKUP(G198,OFFSET(Pairings!$E$2,($B207-1)*gamesPerRound,0,gamesPerRound,4),4,FALSE)</f>
        <v>#N/A</v>
      </c>
      <c r="H207" s="34" t="e">
        <f ca="1">VLOOKUP(H198,OFFSET(Pairings!$E$2,($B207-1)*gamesPerRound,0,gamesPerRound,4),4,FALSE)</f>
        <v>#N/A</v>
      </c>
      <c r="I207" s="34" t="e">
        <f ca="1">VLOOKUP(I198,OFFSET(Pairings!$E$2,($B207-1)*gamesPerRound,0,gamesPerRound,4),4,FALSE)</f>
        <v>#N/A</v>
      </c>
      <c r="J207" s="34" t="e">
        <f ca="1">VLOOKUP(J198,OFFSET(Pairings!$E$2,($B207-1)*gamesPerRound,0,gamesPerRound,4),4,FALSE)</f>
        <v>#N/A</v>
      </c>
      <c r="K207" s="34" t="e">
        <f ca="1">VLOOKUP(K198,OFFSET(Pairings!$E$2,($B207-1)*gamesPerRound,0,gamesPerRound,4),4,FALSE)</f>
        <v>#N/A</v>
      </c>
      <c r="L207" s="34" t="e">
        <f ca="1">VLOOKUP(L198,OFFSET(Pairings!$E$2,($B207-1)*gamesPerRound,0,gamesPerRound,4),4,FALSE)</f>
        <v>#N/A</v>
      </c>
      <c r="M207" s="34" t="e">
        <f ca="1">VLOOKUP(M198,OFFSET(Pairings!$E$2,($B207-1)*gamesPerRound,0,gamesPerRound,4),4,FALSE)</f>
        <v>#N/A</v>
      </c>
      <c r="N207" s="34" t="e">
        <f ca="1">VLOOKUP(N198,OFFSET(Pairings!$E$2,($B207-1)*gamesPerRound,0,gamesPerRound,4),4,FALSE)</f>
        <v>#N/A</v>
      </c>
    </row>
    <row r="208" spans="1:15" ht="5.15" hidden="1" customHeight="1" x14ac:dyDescent="0.3">
      <c r="B208" s="7">
        <v>2</v>
      </c>
      <c r="C208" s="34" t="e">
        <f ca="1">VLOOKUP(C198,OFFSET(Pairings!$D$2,($B208-1)*gamesPerRound,0,gamesPerRound,2),2,FALSE)</f>
        <v>#N/A</v>
      </c>
      <c r="D208" s="34" t="e">
        <f ca="1">VLOOKUP(D198,OFFSET(Pairings!$D$2,($B208-1)*gamesPerRound,0,gamesPerRound,2),2,FALSE)</f>
        <v>#N/A</v>
      </c>
      <c r="E208" s="34" t="e">
        <f ca="1">VLOOKUP(E198,OFFSET(Pairings!$D$2,($B208-1)*gamesPerRound,0,gamesPerRound,2),2,FALSE)</f>
        <v>#N/A</v>
      </c>
      <c r="F208" s="34" t="e">
        <f ca="1">VLOOKUP(F198,OFFSET(Pairings!$D$2,($B208-1)*gamesPerRound,0,gamesPerRound,2),2,FALSE)</f>
        <v>#N/A</v>
      </c>
      <c r="G208" s="34" t="e">
        <f ca="1">VLOOKUP(G198,OFFSET(Pairings!$D$2,($B208-1)*gamesPerRound,0,gamesPerRound,2),2,FALSE)</f>
        <v>#N/A</v>
      </c>
      <c r="H208" s="34" t="e">
        <f ca="1">VLOOKUP(H198,OFFSET(Pairings!$D$2,($B208-1)*gamesPerRound,0,gamesPerRound,2),2,FALSE)</f>
        <v>#N/A</v>
      </c>
      <c r="I208" s="34" t="e">
        <f ca="1">VLOOKUP(I198,OFFSET(Pairings!$D$2,($B208-1)*gamesPerRound,0,gamesPerRound,2),2,FALSE)</f>
        <v>#N/A</v>
      </c>
      <c r="J208" s="34" t="e">
        <f ca="1">VLOOKUP(J198,OFFSET(Pairings!$D$2,($B208-1)*gamesPerRound,0,gamesPerRound,2),2,FALSE)</f>
        <v>#N/A</v>
      </c>
      <c r="K208" s="34" t="e">
        <f ca="1">VLOOKUP(K198,OFFSET(Pairings!$D$2,($B208-1)*gamesPerRound,0,gamesPerRound,2),2,FALSE)</f>
        <v>#N/A</v>
      </c>
      <c r="L208" s="34" t="e">
        <f ca="1">VLOOKUP(L198,OFFSET(Pairings!$D$2,($B208-1)*gamesPerRound,0,gamesPerRound,2),2,FALSE)</f>
        <v>#N/A</v>
      </c>
      <c r="M208" s="34" t="e">
        <f ca="1">VLOOKUP(M198,OFFSET(Pairings!$D$2,($B208-1)*gamesPerRound,0,gamesPerRound,2),2,FALSE)</f>
        <v>#N/A</v>
      </c>
      <c r="N208" s="34" t="e">
        <f ca="1">VLOOKUP(N198,OFFSET(Pairings!$D$2,($B208-1)*gamesPerRound,0,gamesPerRound,2),2,FALSE)</f>
        <v>#N/A</v>
      </c>
    </row>
    <row r="209" spans="1:15" ht="5.15" hidden="1" customHeight="1" x14ac:dyDescent="0.3">
      <c r="B209" s="7">
        <v>2</v>
      </c>
      <c r="C209" s="34" t="e">
        <f ca="1">VLOOKUP(C198,OFFSET(Pairings!$E$2,($B209-1)*gamesPerRound,0,gamesPerRound,4),4,FALSE)</f>
        <v>#N/A</v>
      </c>
      <c r="D209" s="34" t="e">
        <f ca="1">VLOOKUP(D198,OFFSET(Pairings!$E$2,($B209-1)*gamesPerRound,0,gamesPerRound,4),4,FALSE)</f>
        <v>#N/A</v>
      </c>
      <c r="E209" s="34" t="e">
        <f ca="1">VLOOKUP(E198,OFFSET(Pairings!$E$2,($B209-1)*gamesPerRound,0,gamesPerRound,4),4,FALSE)</f>
        <v>#N/A</v>
      </c>
      <c r="F209" s="34" t="e">
        <f ca="1">VLOOKUP(F198,OFFSET(Pairings!$E$2,($B209-1)*gamesPerRound,0,gamesPerRound,4),4,FALSE)</f>
        <v>#N/A</v>
      </c>
      <c r="G209" s="34" t="e">
        <f ca="1">VLOOKUP(G198,OFFSET(Pairings!$E$2,($B209-1)*gamesPerRound,0,gamesPerRound,4),4,FALSE)</f>
        <v>#N/A</v>
      </c>
      <c r="H209" s="34" t="e">
        <f ca="1">VLOOKUP(H198,OFFSET(Pairings!$E$2,($B209-1)*gamesPerRound,0,gamesPerRound,4),4,FALSE)</f>
        <v>#N/A</v>
      </c>
      <c r="I209" s="34" t="e">
        <f ca="1">VLOOKUP(I198,OFFSET(Pairings!$E$2,($B209-1)*gamesPerRound,0,gamesPerRound,4),4,FALSE)</f>
        <v>#N/A</v>
      </c>
      <c r="J209" s="34" t="e">
        <f ca="1">VLOOKUP(J198,OFFSET(Pairings!$E$2,($B209-1)*gamesPerRound,0,gamesPerRound,4),4,FALSE)</f>
        <v>#N/A</v>
      </c>
      <c r="K209" s="34" t="e">
        <f ca="1">VLOOKUP(K198,OFFSET(Pairings!$E$2,($B209-1)*gamesPerRound,0,gamesPerRound,4),4,FALSE)</f>
        <v>#N/A</v>
      </c>
      <c r="L209" s="34" t="e">
        <f ca="1">VLOOKUP(L198,OFFSET(Pairings!$E$2,($B209-1)*gamesPerRound,0,gamesPerRound,4),4,FALSE)</f>
        <v>#N/A</v>
      </c>
      <c r="M209" s="34" t="e">
        <f ca="1">VLOOKUP(M198,OFFSET(Pairings!$E$2,($B209-1)*gamesPerRound,0,gamesPerRound,4),4,FALSE)</f>
        <v>#N/A</v>
      </c>
      <c r="N209" s="34" t="e">
        <f ca="1">VLOOKUP(N198,OFFSET(Pairings!$E$2,($B209-1)*gamesPerRound,0,gamesPerRound,4),4,FALSE)</f>
        <v>#N/A</v>
      </c>
    </row>
    <row r="210" spans="1:15" ht="5.15" hidden="1" customHeight="1" x14ac:dyDescent="0.3">
      <c r="B210" s="7">
        <v>3</v>
      </c>
      <c r="C210" s="34" t="e">
        <f ca="1">VLOOKUP(C198,OFFSET(Pairings!$D$2,($B210-1)*gamesPerRound,0,gamesPerRound,2),2,FALSE)</f>
        <v>#N/A</v>
      </c>
      <c r="D210" s="34" t="e">
        <f ca="1">VLOOKUP(D198,OFFSET(Pairings!$D$2,($B210-1)*gamesPerRound,0,gamesPerRound,2),2,FALSE)</f>
        <v>#N/A</v>
      </c>
      <c r="E210" s="34" t="e">
        <f ca="1">VLOOKUP(E198,OFFSET(Pairings!$D$2,($B210-1)*gamesPerRound,0,gamesPerRound,2),2,FALSE)</f>
        <v>#N/A</v>
      </c>
      <c r="F210" s="34" t="e">
        <f ca="1">VLOOKUP(F198,OFFSET(Pairings!$D$2,($B210-1)*gamesPerRound,0,gamesPerRound,2),2,FALSE)</f>
        <v>#N/A</v>
      </c>
      <c r="G210" s="34" t="e">
        <f ca="1">VLOOKUP(G198,OFFSET(Pairings!$D$2,($B210-1)*gamesPerRound,0,gamesPerRound,2),2,FALSE)</f>
        <v>#N/A</v>
      </c>
      <c r="H210" s="34" t="e">
        <f ca="1">VLOOKUP(H198,OFFSET(Pairings!$D$2,($B210-1)*gamesPerRound,0,gamesPerRound,2),2,FALSE)</f>
        <v>#N/A</v>
      </c>
      <c r="I210" s="34" t="e">
        <f ca="1">VLOOKUP(I198,OFFSET(Pairings!$D$2,($B210-1)*gamesPerRound,0,gamesPerRound,2),2,FALSE)</f>
        <v>#N/A</v>
      </c>
      <c r="J210" s="34" t="e">
        <f ca="1">VLOOKUP(J198,OFFSET(Pairings!$D$2,($B210-1)*gamesPerRound,0,gamesPerRound,2),2,FALSE)</f>
        <v>#N/A</v>
      </c>
      <c r="K210" s="34" t="e">
        <f ca="1">VLOOKUP(K198,OFFSET(Pairings!$D$2,($B210-1)*gamesPerRound,0,gamesPerRound,2),2,FALSE)</f>
        <v>#N/A</v>
      </c>
      <c r="L210" s="34" t="e">
        <f ca="1">VLOOKUP(L198,OFFSET(Pairings!$D$2,($B210-1)*gamesPerRound,0,gamesPerRound,2),2,FALSE)</f>
        <v>#N/A</v>
      </c>
      <c r="M210" s="34" t="e">
        <f ca="1">VLOOKUP(M198,OFFSET(Pairings!$D$2,($B210-1)*gamesPerRound,0,gamesPerRound,2),2,FALSE)</f>
        <v>#N/A</v>
      </c>
      <c r="N210" s="34" t="e">
        <f ca="1">VLOOKUP(N198,OFFSET(Pairings!$D$2,($B210-1)*gamesPerRound,0,gamesPerRound,2),2,FALSE)</f>
        <v>#N/A</v>
      </c>
    </row>
    <row r="211" spans="1:15" ht="5.15" hidden="1" customHeight="1" x14ac:dyDescent="0.3">
      <c r="B211" s="7">
        <v>3</v>
      </c>
      <c r="C211" s="34" t="e">
        <f ca="1">VLOOKUP(C198,OFFSET(Pairings!$E$2,($B211-1)*gamesPerRound,0,gamesPerRound,4),4,FALSE)</f>
        <v>#N/A</v>
      </c>
      <c r="D211" s="34" t="e">
        <f ca="1">VLOOKUP(D198,OFFSET(Pairings!$E$2,($B211-1)*gamesPerRound,0,gamesPerRound,4),4,FALSE)</f>
        <v>#N/A</v>
      </c>
      <c r="E211" s="34" t="e">
        <f ca="1">VLOOKUP(E198,OFFSET(Pairings!$E$2,($B211-1)*gamesPerRound,0,gamesPerRound,4),4,FALSE)</f>
        <v>#N/A</v>
      </c>
      <c r="F211" s="34" t="e">
        <f ca="1">VLOOKUP(F198,OFFSET(Pairings!$E$2,($B211-1)*gamesPerRound,0,gamesPerRound,4),4,FALSE)</f>
        <v>#N/A</v>
      </c>
      <c r="G211" s="34" t="e">
        <f ca="1">VLOOKUP(G198,OFFSET(Pairings!$E$2,($B211-1)*gamesPerRound,0,gamesPerRound,4),4,FALSE)</f>
        <v>#N/A</v>
      </c>
      <c r="H211" s="34" t="e">
        <f ca="1">VLOOKUP(H198,OFFSET(Pairings!$E$2,($B211-1)*gamesPerRound,0,gamesPerRound,4),4,FALSE)</f>
        <v>#N/A</v>
      </c>
      <c r="I211" s="34" t="e">
        <f ca="1">VLOOKUP(I198,OFFSET(Pairings!$E$2,($B211-1)*gamesPerRound,0,gamesPerRound,4),4,FALSE)</f>
        <v>#N/A</v>
      </c>
      <c r="J211" s="34" t="e">
        <f ca="1">VLOOKUP(J198,OFFSET(Pairings!$E$2,($B211-1)*gamesPerRound,0,gamesPerRound,4),4,FALSE)</f>
        <v>#N/A</v>
      </c>
      <c r="K211" s="34" t="e">
        <f ca="1">VLOOKUP(K198,OFFSET(Pairings!$E$2,($B211-1)*gamesPerRound,0,gamesPerRound,4),4,FALSE)</f>
        <v>#N/A</v>
      </c>
      <c r="L211" s="34" t="e">
        <f ca="1">VLOOKUP(L198,OFFSET(Pairings!$E$2,($B211-1)*gamesPerRound,0,gamesPerRound,4),4,FALSE)</f>
        <v>#N/A</v>
      </c>
      <c r="M211" s="34" t="e">
        <f ca="1">VLOOKUP(M198,OFFSET(Pairings!$E$2,($B211-1)*gamesPerRound,0,gamesPerRound,4),4,FALSE)</f>
        <v>#N/A</v>
      </c>
      <c r="N211" s="34" t="e">
        <f ca="1">VLOOKUP(N198,OFFSET(Pairings!$E$2,($B211-1)*gamesPerRound,0,gamesPerRound,4),4,FALSE)</f>
        <v>#N/A</v>
      </c>
    </row>
    <row r="212" spans="1:15" ht="18.649999999999999" customHeight="1" thickBot="1" x14ac:dyDescent="0.35"/>
    <row r="213" spans="1:15" s="9" customFormat="1" ht="15.5" thickBot="1" x14ac:dyDescent="0.35">
      <c r="A213" s="9" t="s">
        <v>218</v>
      </c>
      <c r="B213" s="10">
        <f>VLOOKUP(A213,TeamLookup,2,FALSE)</f>
        <v>0</v>
      </c>
      <c r="C213" s="11" t="str">
        <f t="shared" ref="C213:N213" si="42">$A213&amp;"."&amp;TEXT(C$1,"00")</f>
        <v>O.01</v>
      </c>
      <c r="D213" s="12" t="str">
        <f t="shared" si="42"/>
        <v>O.02</v>
      </c>
      <c r="E213" s="12" t="str">
        <f t="shared" si="42"/>
        <v>O.03</v>
      </c>
      <c r="F213" s="12" t="str">
        <f t="shared" si="42"/>
        <v>O.04</v>
      </c>
      <c r="G213" s="12" t="str">
        <f t="shared" si="42"/>
        <v>O.05</v>
      </c>
      <c r="H213" s="12" t="str">
        <f t="shared" si="42"/>
        <v>O.06</v>
      </c>
      <c r="I213" s="12" t="str">
        <f t="shared" si="42"/>
        <v>O.07</v>
      </c>
      <c r="J213" s="12" t="str">
        <f t="shared" si="42"/>
        <v>O.08</v>
      </c>
      <c r="K213" s="12" t="str">
        <f t="shared" si="42"/>
        <v>O.09</v>
      </c>
      <c r="L213" s="12" t="str">
        <f t="shared" si="42"/>
        <v>O.10</v>
      </c>
      <c r="M213" s="12" t="str">
        <f t="shared" si="42"/>
        <v>O.11</v>
      </c>
      <c r="N213" s="13" t="str">
        <f t="shared" si="42"/>
        <v>O.12</v>
      </c>
      <c r="O213" s="14" t="s">
        <v>22</v>
      </c>
    </row>
    <row r="214" spans="1:15" ht="9" customHeight="1" x14ac:dyDescent="0.3">
      <c r="C214" s="15" t="str">
        <f t="shared" ref="C214:N214" ca="1" si="43">IF(ISNA(C221),"B","W")</f>
        <v>B</v>
      </c>
      <c r="D214" s="16" t="str">
        <f t="shared" ca="1" si="43"/>
        <v>B</v>
      </c>
      <c r="E214" s="16" t="str">
        <f t="shared" ca="1" si="43"/>
        <v>B</v>
      </c>
      <c r="F214" s="16" t="str">
        <f t="shared" ca="1" si="43"/>
        <v>B</v>
      </c>
      <c r="G214" s="16" t="str">
        <f t="shared" ca="1" si="43"/>
        <v>B</v>
      </c>
      <c r="H214" s="16" t="str">
        <f t="shared" ca="1" si="43"/>
        <v>B</v>
      </c>
      <c r="I214" s="16" t="str">
        <f t="shared" ca="1" si="43"/>
        <v>B</v>
      </c>
      <c r="J214" s="16" t="str">
        <f t="shared" ca="1" si="43"/>
        <v>B</v>
      </c>
      <c r="K214" s="16" t="str">
        <f t="shared" ca="1" si="43"/>
        <v>B</v>
      </c>
      <c r="L214" s="16" t="str">
        <f t="shared" ca="1" si="43"/>
        <v>B</v>
      </c>
      <c r="M214" s="16" t="str">
        <f t="shared" ca="1" si="43"/>
        <v>B</v>
      </c>
      <c r="N214" s="17" t="str">
        <f t="shared" ca="1" si="43"/>
        <v>B</v>
      </c>
      <c r="O214" s="18"/>
    </row>
    <row r="215" spans="1:15" x14ac:dyDescent="0.3">
      <c r="B215" s="7" t="s">
        <v>23</v>
      </c>
      <c r="C215" s="19" t="e">
        <f t="shared" ref="C215:N215" ca="1" si="44">IF(ISNA(C221),C222,C221)</f>
        <v>#N/A</v>
      </c>
      <c r="D215" s="20" t="e">
        <f t="shared" ca="1" si="44"/>
        <v>#N/A</v>
      </c>
      <c r="E215" s="20" t="e">
        <f t="shared" ca="1" si="44"/>
        <v>#N/A</v>
      </c>
      <c r="F215" s="20" t="e">
        <f t="shared" ca="1" si="44"/>
        <v>#N/A</v>
      </c>
      <c r="G215" s="20" t="e">
        <f t="shared" ca="1" si="44"/>
        <v>#N/A</v>
      </c>
      <c r="H215" s="20" t="e">
        <f t="shared" ca="1" si="44"/>
        <v>#N/A</v>
      </c>
      <c r="I215" s="20" t="e">
        <f t="shared" ca="1" si="44"/>
        <v>#N/A</v>
      </c>
      <c r="J215" s="20" t="e">
        <f t="shared" ca="1" si="44"/>
        <v>#N/A</v>
      </c>
      <c r="K215" s="20" t="e">
        <f t="shared" ca="1" si="44"/>
        <v>#N/A</v>
      </c>
      <c r="L215" s="20" t="e">
        <f t="shared" ca="1" si="44"/>
        <v>#N/A</v>
      </c>
      <c r="M215" s="20" t="e">
        <f t="shared" ca="1" si="44"/>
        <v>#N/A</v>
      </c>
      <c r="N215" s="21" t="e">
        <f t="shared" ca="1" si="44"/>
        <v>#N/A</v>
      </c>
      <c r="O215" s="22"/>
    </row>
    <row r="216" spans="1:15" ht="9" customHeight="1" x14ac:dyDescent="0.3">
      <c r="C216" s="23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5"/>
      <c r="O216" s="18"/>
    </row>
    <row r="217" spans="1:15" ht="15.5" thickBot="1" x14ac:dyDescent="0.35">
      <c r="C217" s="26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8"/>
      <c r="O217" s="22"/>
    </row>
    <row r="218" spans="1:15" ht="9" customHeight="1" x14ac:dyDescent="0.3">
      <c r="C218" s="23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5"/>
      <c r="O218" s="18"/>
    </row>
    <row r="219" spans="1:15" ht="15.5" thickBot="1" x14ac:dyDescent="0.35">
      <c r="C219" s="26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8"/>
      <c r="O219" s="29"/>
    </row>
    <row r="220" spans="1:15" ht="18.649999999999999" customHeight="1" thickBot="1" x14ac:dyDescent="0.35">
      <c r="B220" s="7" t="s">
        <v>22</v>
      </c>
      <c r="C220" s="30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2"/>
      <c r="O220" s="33"/>
    </row>
    <row r="221" spans="1:15" ht="5.15" hidden="1" customHeight="1" x14ac:dyDescent="0.3">
      <c r="B221" s="7">
        <v>1</v>
      </c>
      <c r="C221" s="34" t="e">
        <f ca="1">VLOOKUP(C213,OFFSET(Pairings!$D$2,($B221-1)*gamesPerRound,0,gamesPerRound,2),2,FALSE)</f>
        <v>#N/A</v>
      </c>
      <c r="D221" s="34" t="e">
        <f ca="1">VLOOKUP(D213,OFFSET(Pairings!$D$2,($B221-1)*gamesPerRound,0,gamesPerRound,2),2,FALSE)</f>
        <v>#N/A</v>
      </c>
      <c r="E221" s="34" t="e">
        <f ca="1">VLOOKUP(E213,OFFSET(Pairings!$D$2,($B221-1)*gamesPerRound,0,gamesPerRound,2),2,FALSE)</f>
        <v>#N/A</v>
      </c>
      <c r="F221" s="34" t="e">
        <f ca="1">VLOOKUP(F213,OFFSET(Pairings!$D$2,($B221-1)*gamesPerRound,0,gamesPerRound,2),2,FALSE)</f>
        <v>#N/A</v>
      </c>
      <c r="G221" s="34" t="e">
        <f ca="1">VLOOKUP(G213,OFFSET(Pairings!$D$2,($B221-1)*gamesPerRound,0,gamesPerRound,2),2,FALSE)</f>
        <v>#N/A</v>
      </c>
      <c r="H221" s="34" t="e">
        <f ca="1">VLOOKUP(H213,OFFSET(Pairings!$D$2,($B221-1)*gamesPerRound,0,gamesPerRound,2),2,FALSE)</f>
        <v>#N/A</v>
      </c>
      <c r="I221" s="34" t="e">
        <f ca="1">VLOOKUP(I213,OFFSET(Pairings!$D$2,($B221-1)*gamesPerRound,0,gamesPerRound,2),2,FALSE)</f>
        <v>#N/A</v>
      </c>
      <c r="J221" s="34" t="e">
        <f ca="1">VLOOKUP(J213,OFFSET(Pairings!$D$2,($B221-1)*gamesPerRound,0,gamesPerRound,2),2,FALSE)</f>
        <v>#N/A</v>
      </c>
      <c r="K221" s="34" t="e">
        <f ca="1">VLOOKUP(K213,OFFSET(Pairings!$D$2,($B221-1)*gamesPerRound,0,gamesPerRound,2),2,FALSE)</f>
        <v>#N/A</v>
      </c>
      <c r="L221" s="34" t="e">
        <f ca="1">VLOOKUP(L213,OFFSET(Pairings!$D$2,($B221-1)*gamesPerRound,0,gamesPerRound,2),2,FALSE)</f>
        <v>#N/A</v>
      </c>
      <c r="M221" s="34" t="e">
        <f ca="1">VLOOKUP(M213,OFFSET(Pairings!$D$2,($B221-1)*gamesPerRound,0,gamesPerRound,2),2,FALSE)</f>
        <v>#N/A</v>
      </c>
      <c r="N221" s="34" t="e">
        <f ca="1">VLOOKUP(N213,OFFSET(Pairings!$D$2,($B221-1)*gamesPerRound,0,gamesPerRound,2),2,FALSE)</f>
        <v>#N/A</v>
      </c>
    </row>
    <row r="222" spans="1:15" ht="5.15" hidden="1" customHeight="1" x14ac:dyDescent="0.3">
      <c r="B222" s="7">
        <v>1</v>
      </c>
      <c r="C222" s="34" t="e">
        <f ca="1">VLOOKUP(C213,OFFSET(Pairings!$E$2,($B222-1)*gamesPerRound,0,gamesPerRound,4),4,FALSE)</f>
        <v>#N/A</v>
      </c>
      <c r="D222" s="34" t="e">
        <f ca="1">VLOOKUP(D213,OFFSET(Pairings!$E$2,($B222-1)*gamesPerRound,0,gamesPerRound,4),4,FALSE)</f>
        <v>#N/A</v>
      </c>
      <c r="E222" s="34" t="e">
        <f ca="1">VLOOKUP(E213,OFFSET(Pairings!$E$2,($B222-1)*gamesPerRound,0,gamesPerRound,4),4,FALSE)</f>
        <v>#N/A</v>
      </c>
      <c r="F222" s="34" t="e">
        <f ca="1">VLOOKUP(F213,OFFSET(Pairings!$E$2,($B222-1)*gamesPerRound,0,gamesPerRound,4),4,FALSE)</f>
        <v>#N/A</v>
      </c>
      <c r="G222" s="34" t="e">
        <f ca="1">VLOOKUP(G213,OFFSET(Pairings!$E$2,($B222-1)*gamesPerRound,0,gamesPerRound,4),4,FALSE)</f>
        <v>#N/A</v>
      </c>
      <c r="H222" s="34" t="e">
        <f ca="1">VLOOKUP(H213,OFFSET(Pairings!$E$2,($B222-1)*gamesPerRound,0,gamesPerRound,4),4,FALSE)</f>
        <v>#N/A</v>
      </c>
      <c r="I222" s="34" t="e">
        <f ca="1">VLOOKUP(I213,OFFSET(Pairings!$E$2,($B222-1)*gamesPerRound,0,gamesPerRound,4),4,FALSE)</f>
        <v>#N/A</v>
      </c>
      <c r="J222" s="34" t="e">
        <f ca="1">VLOOKUP(J213,OFFSET(Pairings!$E$2,($B222-1)*gamesPerRound,0,gamesPerRound,4),4,FALSE)</f>
        <v>#N/A</v>
      </c>
      <c r="K222" s="34" t="e">
        <f ca="1">VLOOKUP(K213,OFFSET(Pairings!$E$2,($B222-1)*gamesPerRound,0,gamesPerRound,4),4,FALSE)</f>
        <v>#N/A</v>
      </c>
      <c r="L222" s="34" t="e">
        <f ca="1">VLOOKUP(L213,OFFSET(Pairings!$E$2,($B222-1)*gamesPerRound,0,gamesPerRound,4),4,FALSE)</f>
        <v>#N/A</v>
      </c>
      <c r="M222" s="34" t="e">
        <f ca="1">VLOOKUP(M213,OFFSET(Pairings!$E$2,($B222-1)*gamesPerRound,0,gamesPerRound,4),4,FALSE)</f>
        <v>#N/A</v>
      </c>
      <c r="N222" s="34" t="e">
        <f ca="1">VLOOKUP(N213,OFFSET(Pairings!$E$2,($B222-1)*gamesPerRound,0,gamesPerRound,4),4,FALSE)</f>
        <v>#N/A</v>
      </c>
    </row>
    <row r="223" spans="1:15" ht="5.15" hidden="1" customHeight="1" x14ac:dyDescent="0.3">
      <c r="B223" s="7">
        <v>2</v>
      </c>
      <c r="C223" s="34" t="e">
        <f ca="1">VLOOKUP(C213,OFFSET(Pairings!$D$2,($B223-1)*gamesPerRound,0,gamesPerRound,2),2,FALSE)</f>
        <v>#N/A</v>
      </c>
      <c r="D223" s="34" t="e">
        <f ca="1">VLOOKUP(D213,OFFSET(Pairings!$D$2,($B223-1)*gamesPerRound,0,gamesPerRound,2),2,FALSE)</f>
        <v>#N/A</v>
      </c>
      <c r="E223" s="34" t="e">
        <f ca="1">VLOOKUP(E213,OFFSET(Pairings!$D$2,($B223-1)*gamesPerRound,0,gamesPerRound,2),2,FALSE)</f>
        <v>#N/A</v>
      </c>
      <c r="F223" s="34" t="e">
        <f ca="1">VLOOKUP(F213,OFFSET(Pairings!$D$2,($B223-1)*gamesPerRound,0,gamesPerRound,2),2,FALSE)</f>
        <v>#N/A</v>
      </c>
      <c r="G223" s="34" t="e">
        <f ca="1">VLOOKUP(G213,OFFSET(Pairings!$D$2,($B223-1)*gamesPerRound,0,gamesPerRound,2),2,FALSE)</f>
        <v>#N/A</v>
      </c>
      <c r="H223" s="34" t="e">
        <f ca="1">VLOOKUP(H213,OFFSET(Pairings!$D$2,($B223-1)*gamesPerRound,0,gamesPerRound,2),2,FALSE)</f>
        <v>#N/A</v>
      </c>
      <c r="I223" s="34" t="e">
        <f ca="1">VLOOKUP(I213,OFFSET(Pairings!$D$2,($B223-1)*gamesPerRound,0,gamesPerRound,2),2,FALSE)</f>
        <v>#N/A</v>
      </c>
      <c r="J223" s="34" t="e">
        <f ca="1">VLOOKUP(J213,OFFSET(Pairings!$D$2,($B223-1)*gamesPerRound,0,gamesPerRound,2),2,FALSE)</f>
        <v>#N/A</v>
      </c>
      <c r="K223" s="34" t="e">
        <f ca="1">VLOOKUP(K213,OFFSET(Pairings!$D$2,($B223-1)*gamesPerRound,0,gamesPerRound,2),2,FALSE)</f>
        <v>#N/A</v>
      </c>
      <c r="L223" s="34" t="e">
        <f ca="1">VLOOKUP(L213,OFFSET(Pairings!$D$2,($B223-1)*gamesPerRound,0,gamesPerRound,2),2,FALSE)</f>
        <v>#N/A</v>
      </c>
      <c r="M223" s="34" t="e">
        <f ca="1">VLOOKUP(M213,OFFSET(Pairings!$D$2,($B223-1)*gamesPerRound,0,gamesPerRound,2),2,FALSE)</f>
        <v>#N/A</v>
      </c>
      <c r="N223" s="34" t="e">
        <f ca="1">VLOOKUP(N213,OFFSET(Pairings!$D$2,($B223-1)*gamesPerRound,0,gamesPerRound,2),2,FALSE)</f>
        <v>#N/A</v>
      </c>
    </row>
    <row r="224" spans="1:15" ht="5.15" hidden="1" customHeight="1" x14ac:dyDescent="0.3">
      <c r="B224" s="7">
        <v>2</v>
      </c>
      <c r="C224" s="34" t="e">
        <f ca="1">VLOOKUP(C213,OFFSET(Pairings!$E$2,($B224-1)*gamesPerRound,0,gamesPerRound,4),4,FALSE)</f>
        <v>#N/A</v>
      </c>
      <c r="D224" s="34" t="e">
        <f ca="1">VLOOKUP(D213,OFFSET(Pairings!$E$2,($B224-1)*gamesPerRound,0,gamesPerRound,4),4,FALSE)</f>
        <v>#N/A</v>
      </c>
      <c r="E224" s="34" t="e">
        <f ca="1">VLOOKUP(E213,OFFSET(Pairings!$E$2,($B224-1)*gamesPerRound,0,gamesPerRound,4),4,FALSE)</f>
        <v>#N/A</v>
      </c>
      <c r="F224" s="34" t="e">
        <f ca="1">VLOOKUP(F213,OFFSET(Pairings!$E$2,($B224-1)*gamesPerRound,0,gamesPerRound,4),4,FALSE)</f>
        <v>#N/A</v>
      </c>
      <c r="G224" s="34" t="e">
        <f ca="1">VLOOKUP(G213,OFFSET(Pairings!$E$2,($B224-1)*gamesPerRound,0,gamesPerRound,4),4,FALSE)</f>
        <v>#N/A</v>
      </c>
      <c r="H224" s="34" t="e">
        <f ca="1">VLOOKUP(H213,OFFSET(Pairings!$E$2,($B224-1)*gamesPerRound,0,gamesPerRound,4),4,FALSE)</f>
        <v>#N/A</v>
      </c>
      <c r="I224" s="34" t="e">
        <f ca="1">VLOOKUP(I213,OFFSET(Pairings!$E$2,($B224-1)*gamesPerRound,0,gamesPerRound,4),4,FALSE)</f>
        <v>#N/A</v>
      </c>
      <c r="J224" s="34" t="e">
        <f ca="1">VLOOKUP(J213,OFFSET(Pairings!$E$2,($B224-1)*gamesPerRound,0,gamesPerRound,4),4,FALSE)</f>
        <v>#N/A</v>
      </c>
      <c r="K224" s="34" t="e">
        <f ca="1">VLOOKUP(K213,OFFSET(Pairings!$E$2,($B224-1)*gamesPerRound,0,gamesPerRound,4),4,FALSE)</f>
        <v>#N/A</v>
      </c>
      <c r="L224" s="34" t="e">
        <f ca="1">VLOOKUP(L213,OFFSET(Pairings!$E$2,($B224-1)*gamesPerRound,0,gamesPerRound,4),4,FALSE)</f>
        <v>#N/A</v>
      </c>
      <c r="M224" s="34" t="e">
        <f ca="1">VLOOKUP(M213,OFFSET(Pairings!$E$2,($B224-1)*gamesPerRound,0,gamesPerRound,4),4,FALSE)</f>
        <v>#N/A</v>
      </c>
      <c r="N224" s="34" t="e">
        <f ca="1">VLOOKUP(N213,OFFSET(Pairings!$E$2,($B224-1)*gamesPerRound,0,gamesPerRound,4),4,FALSE)</f>
        <v>#N/A</v>
      </c>
    </row>
    <row r="225" spans="1:15" ht="5.15" hidden="1" customHeight="1" x14ac:dyDescent="0.3">
      <c r="B225" s="7">
        <v>3</v>
      </c>
      <c r="C225" s="34" t="e">
        <f ca="1">VLOOKUP(C213,OFFSET(Pairings!$D$2,($B225-1)*gamesPerRound,0,gamesPerRound,2),2,FALSE)</f>
        <v>#N/A</v>
      </c>
      <c r="D225" s="34" t="e">
        <f ca="1">VLOOKUP(D213,OFFSET(Pairings!$D$2,($B225-1)*gamesPerRound,0,gamesPerRound,2),2,FALSE)</f>
        <v>#N/A</v>
      </c>
      <c r="E225" s="34" t="e">
        <f ca="1">VLOOKUP(E213,OFFSET(Pairings!$D$2,($B225-1)*gamesPerRound,0,gamesPerRound,2),2,FALSE)</f>
        <v>#N/A</v>
      </c>
      <c r="F225" s="34" t="e">
        <f ca="1">VLOOKUP(F213,OFFSET(Pairings!$D$2,($B225-1)*gamesPerRound,0,gamesPerRound,2),2,FALSE)</f>
        <v>#N/A</v>
      </c>
      <c r="G225" s="34" t="e">
        <f ca="1">VLOOKUP(G213,OFFSET(Pairings!$D$2,($B225-1)*gamesPerRound,0,gamesPerRound,2),2,FALSE)</f>
        <v>#N/A</v>
      </c>
      <c r="H225" s="34" t="e">
        <f ca="1">VLOOKUP(H213,OFFSET(Pairings!$D$2,($B225-1)*gamesPerRound,0,gamesPerRound,2),2,FALSE)</f>
        <v>#N/A</v>
      </c>
      <c r="I225" s="34" t="e">
        <f ca="1">VLOOKUP(I213,OFFSET(Pairings!$D$2,($B225-1)*gamesPerRound,0,gamesPerRound,2),2,FALSE)</f>
        <v>#N/A</v>
      </c>
      <c r="J225" s="34" t="e">
        <f ca="1">VLOOKUP(J213,OFFSET(Pairings!$D$2,($B225-1)*gamesPerRound,0,gamesPerRound,2),2,FALSE)</f>
        <v>#N/A</v>
      </c>
      <c r="K225" s="34" t="e">
        <f ca="1">VLOOKUP(K213,OFFSET(Pairings!$D$2,($B225-1)*gamesPerRound,0,gamesPerRound,2),2,FALSE)</f>
        <v>#N/A</v>
      </c>
      <c r="L225" s="34" t="e">
        <f ca="1">VLOOKUP(L213,OFFSET(Pairings!$D$2,($B225-1)*gamesPerRound,0,gamesPerRound,2),2,FALSE)</f>
        <v>#N/A</v>
      </c>
      <c r="M225" s="34" t="e">
        <f ca="1">VLOOKUP(M213,OFFSET(Pairings!$D$2,($B225-1)*gamesPerRound,0,gamesPerRound,2),2,FALSE)</f>
        <v>#N/A</v>
      </c>
      <c r="N225" s="34" t="e">
        <f ca="1">VLOOKUP(N213,OFFSET(Pairings!$D$2,($B225-1)*gamesPerRound,0,gamesPerRound,2),2,FALSE)</f>
        <v>#N/A</v>
      </c>
    </row>
    <row r="226" spans="1:15" ht="5.15" hidden="1" customHeight="1" x14ac:dyDescent="0.3">
      <c r="B226" s="7">
        <v>3</v>
      </c>
      <c r="C226" s="34" t="e">
        <f ca="1">VLOOKUP(C213,OFFSET(Pairings!$E$2,($B226-1)*gamesPerRound,0,gamesPerRound,4),4,FALSE)</f>
        <v>#N/A</v>
      </c>
      <c r="D226" s="34" t="e">
        <f ca="1">VLOOKUP(D213,OFFSET(Pairings!$E$2,($B226-1)*gamesPerRound,0,gamesPerRound,4),4,FALSE)</f>
        <v>#N/A</v>
      </c>
      <c r="E226" s="34" t="e">
        <f ca="1">VLOOKUP(E213,OFFSET(Pairings!$E$2,($B226-1)*gamesPerRound,0,gamesPerRound,4),4,FALSE)</f>
        <v>#N/A</v>
      </c>
      <c r="F226" s="34" t="e">
        <f ca="1">VLOOKUP(F213,OFFSET(Pairings!$E$2,($B226-1)*gamesPerRound,0,gamesPerRound,4),4,FALSE)</f>
        <v>#N/A</v>
      </c>
      <c r="G226" s="34" t="e">
        <f ca="1">VLOOKUP(G213,OFFSET(Pairings!$E$2,($B226-1)*gamesPerRound,0,gamesPerRound,4),4,FALSE)</f>
        <v>#N/A</v>
      </c>
      <c r="H226" s="34" t="e">
        <f ca="1">VLOOKUP(H213,OFFSET(Pairings!$E$2,($B226-1)*gamesPerRound,0,gamesPerRound,4),4,FALSE)</f>
        <v>#N/A</v>
      </c>
      <c r="I226" s="34" t="e">
        <f ca="1">VLOOKUP(I213,OFFSET(Pairings!$E$2,($B226-1)*gamesPerRound,0,gamesPerRound,4),4,FALSE)</f>
        <v>#N/A</v>
      </c>
      <c r="J226" s="34" t="e">
        <f ca="1">VLOOKUP(J213,OFFSET(Pairings!$E$2,($B226-1)*gamesPerRound,0,gamesPerRound,4),4,FALSE)</f>
        <v>#N/A</v>
      </c>
      <c r="K226" s="34" t="e">
        <f ca="1">VLOOKUP(K213,OFFSET(Pairings!$E$2,($B226-1)*gamesPerRound,0,gamesPerRound,4),4,FALSE)</f>
        <v>#N/A</v>
      </c>
      <c r="L226" s="34" t="e">
        <f ca="1">VLOOKUP(L213,OFFSET(Pairings!$E$2,($B226-1)*gamesPerRound,0,gamesPerRound,4),4,FALSE)</f>
        <v>#N/A</v>
      </c>
      <c r="M226" s="34" t="e">
        <f ca="1">VLOOKUP(M213,OFFSET(Pairings!$E$2,($B226-1)*gamesPerRound,0,gamesPerRound,4),4,FALSE)</f>
        <v>#N/A</v>
      </c>
      <c r="N226" s="34" t="e">
        <f ca="1">VLOOKUP(N213,OFFSET(Pairings!$E$2,($B226-1)*gamesPerRound,0,gamesPerRound,4),4,FALSE)</f>
        <v>#N/A</v>
      </c>
    </row>
    <row r="227" spans="1:15" ht="18.649999999999999" customHeight="1" thickBot="1" x14ac:dyDescent="0.35"/>
    <row r="228" spans="1:15" s="9" customFormat="1" ht="15.5" thickBot="1" x14ac:dyDescent="0.35">
      <c r="A228" s="9" t="s">
        <v>217</v>
      </c>
      <c r="B228" s="10">
        <f>VLOOKUP(A228,TeamLookup,2,FALSE)</f>
        <v>0</v>
      </c>
      <c r="C228" s="11" t="str">
        <f t="shared" ref="C228:N228" si="45">$A228&amp;"."&amp;TEXT(C$1,"00")</f>
        <v>P.01</v>
      </c>
      <c r="D228" s="12" t="str">
        <f t="shared" si="45"/>
        <v>P.02</v>
      </c>
      <c r="E228" s="12" t="str">
        <f t="shared" si="45"/>
        <v>P.03</v>
      </c>
      <c r="F228" s="12" t="str">
        <f t="shared" si="45"/>
        <v>P.04</v>
      </c>
      <c r="G228" s="12" t="str">
        <f t="shared" si="45"/>
        <v>P.05</v>
      </c>
      <c r="H228" s="12" t="str">
        <f t="shared" si="45"/>
        <v>P.06</v>
      </c>
      <c r="I228" s="12" t="str">
        <f t="shared" si="45"/>
        <v>P.07</v>
      </c>
      <c r="J228" s="12" t="str">
        <f t="shared" si="45"/>
        <v>P.08</v>
      </c>
      <c r="K228" s="12" t="str">
        <f t="shared" si="45"/>
        <v>P.09</v>
      </c>
      <c r="L228" s="12" t="str">
        <f t="shared" si="45"/>
        <v>P.10</v>
      </c>
      <c r="M228" s="12" t="str">
        <f t="shared" si="45"/>
        <v>P.11</v>
      </c>
      <c r="N228" s="13" t="str">
        <f t="shared" si="45"/>
        <v>P.12</v>
      </c>
      <c r="O228" s="14" t="s">
        <v>22</v>
      </c>
    </row>
    <row r="229" spans="1:15" ht="9" customHeight="1" x14ac:dyDescent="0.3">
      <c r="C229" s="15" t="str">
        <f t="shared" ref="C229:N229" ca="1" si="46">IF(ISNA(C236),"B","W")</f>
        <v>B</v>
      </c>
      <c r="D229" s="16" t="str">
        <f t="shared" ca="1" si="46"/>
        <v>B</v>
      </c>
      <c r="E229" s="16" t="str">
        <f t="shared" ca="1" si="46"/>
        <v>B</v>
      </c>
      <c r="F229" s="16" t="str">
        <f t="shared" ca="1" si="46"/>
        <v>B</v>
      </c>
      <c r="G229" s="16" t="str">
        <f t="shared" ca="1" si="46"/>
        <v>B</v>
      </c>
      <c r="H229" s="16" t="str">
        <f t="shared" ca="1" si="46"/>
        <v>B</v>
      </c>
      <c r="I229" s="16" t="str">
        <f t="shared" ca="1" si="46"/>
        <v>B</v>
      </c>
      <c r="J229" s="16" t="str">
        <f t="shared" ca="1" si="46"/>
        <v>B</v>
      </c>
      <c r="K229" s="16" t="str">
        <f t="shared" ca="1" si="46"/>
        <v>B</v>
      </c>
      <c r="L229" s="16" t="str">
        <f t="shared" ca="1" si="46"/>
        <v>B</v>
      </c>
      <c r="M229" s="16" t="str">
        <f t="shared" ca="1" si="46"/>
        <v>B</v>
      </c>
      <c r="N229" s="17" t="str">
        <f t="shared" ca="1" si="46"/>
        <v>B</v>
      </c>
      <c r="O229" s="18"/>
    </row>
    <row r="230" spans="1:15" x14ac:dyDescent="0.3">
      <c r="B230" s="7" t="s">
        <v>23</v>
      </c>
      <c r="C230" s="19" t="e">
        <f t="shared" ref="C230:N230" ca="1" si="47">IF(ISNA(C236),C237,C236)</f>
        <v>#N/A</v>
      </c>
      <c r="D230" s="20" t="e">
        <f t="shared" ca="1" si="47"/>
        <v>#N/A</v>
      </c>
      <c r="E230" s="20" t="e">
        <f t="shared" ca="1" si="47"/>
        <v>#N/A</v>
      </c>
      <c r="F230" s="20" t="e">
        <f t="shared" ca="1" si="47"/>
        <v>#N/A</v>
      </c>
      <c r="G230" s="20" t="e">
        <f t="shared" ca="1" si="47"/>
        <v>#N/A</v>
      </c>
      <c r="H230" s="20" t="e">
        <f t="shared" ca="1" si="47"/>
        <v>#N/A</v>
      </c>
      <c r="I230" s="20" t="e">
        <f t="shared" ca="1" si="47"/>
        <v>#N/A</v>
      </c>
      <c r="J230" s="20" t="e">
        <f t="shared" ca="1" si="47"/>
        <v>#N/A</v>
      </c>
      <c r="K230" s="20" t="e">
        <f t="shared" ca="1" si="47"/>
        <v>#N/A</v>
      </c>
      <c r="L230" s="20" t="e">
        <f t="shared" ca="1" si="47"/>
        <v>#N/A</v>
      </c>
      <c r="M230" s="20" t="e">
        <f t="shared" ca="1" si="47"/>
        <v>#N/A</v>
      </c>
      <c r="N230" s="21" t="e">
        <f t="shared" ca="1" si="47"/>
        <v>#N/A</v>
      </c>
      <c r="O230" s="22"/>
    </row>
    <row r="231" spans="1:15" ht="9" customHeight="1" x14ac:dyDescent="0.3">
      <c r="C231" s="23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5"/>
      <c r="O231" s="18"/>
    </row>
    <row r="232" spans="1:15" ht="15.5" thickBot="1" x14ac:dyDescent="0.35">
      <c r="C232" s="26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8"/>
      <c r="O232" s="22"/>
    </row>
    <row r="233" spans="1:15" ht="9" customHeight="1" x14ac:dyDescent="0.3">
      <c r="C233" s="23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5"/>
      <c r="O233" s="18"/>
    </row>
    <row r="234" spans="1:15" ht="15.5" thickBot="1" x14ac:dyDescent="0.35">
      <c r="C234" s="26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8"/>
      <c r="O234" s="29"/>
    </row>
    <row r="235" spans="1:15" ht="18.649999999999999" customHeight="1" thickBot="1" x14ac:dyDescent="0.35">
      <c r="B235" s="7" t="s">
        <v>22</v>
      </c>
      <c r="C235" s="30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2"/>
      <c r="O235" s="33"/>
    </row>
    <row r="236" spans="1:15" ht="5.15" hidden="1" customHeight="1" x14ac:dyDescent="0.3">
      <c r="B236" s="7">
        <v>1</v>
      </c>
      <c r="C236" s="34" t="e">
        <f ca="1">VLOOKUP(C228,OFFSET(Pairings!$D$2,($B236-1)*gamesPerRound,0,gamesPerRound,2),2,FALSE)</f>
        <v>#N/A</v>
      </c>
      <c r="D236" s="34" t="e">
        <f ca="1">VLOOKUP(D228,OFFSET(Pairings!$D$2,($B236-1)*gamesPerRound,0,gamesPerRound,2),2,FALSE)</f>
        <v>#N/A</v>
      </c>
      <c r="E236" s="34" t="e">
        <f ca="1">VLOOKUP(E228,OFFSET(Pairings!$D$2,($B236-1)*gamesPerRound,0,gamesPerRound,2),2,FALSE)</f>
        <v>#N/A</v>
      </c>
      <c r="F236" s="34" t="e">
        <f ca="1">VLOOKUP(F228,OFFSET(Pairings!$D$2,($B236-1)*gamesPerRound,0,gamesPerRound,2),2,FALSE)</f>
        <v>#N/A</v>
      </c>
      <c r="G236" s="34" t="e">
        <f ca="1">VLOOKUP(G228,OFFSET(Pairings!$D$2,($B236-1)*gamesPerRound,0,gamesPerRound,2),2,FALSE)</f>
        <v>#N/A</v>
      </c>
      <c r="H236" s="34" t="e">
        <f ca="1">VLOOKUP(H228,OFFSET(Pairings!$D$2,($B236-1)*gamesPerRound,0,gamesPerRound,2),2,FALSE)</f>
        <v>#N/A</v>
      </c>
      <c r="I236" s="34" t="e">
        <f ca="1">VLOOKUP(I228,OFFSET(Pairings!$D$2,($B236-1)*gamesPerRound,0,gamesPerRound,2),2,FALSE)</f>
        <v>#N/A</v>
      </c>
      <c r="J236" s="34" t="e">
        <f ca="1">VLOOKUP(J228,OFFSET(Pairings!$D$2,($B236-1)*gamesPerRound,0,gamesPerRound,2),2,FALSE)</f>
        <v>#N/A</v>
      </c>
      <c r="K236" s="34" t="e">
        <f ca="1">VLOOKUP(K228,OFFSET(Pairings!$D$2,($B236-1)*gamesPerRound,0,gamesPerRound,2),2,FALSE)</f>
        <v>#N/A</v>
      </c>
      <c r="L236" s="34" t="e">
        <f ca="1">VLOOKUP(L228,OFFSET(Pairings!$D$2,($B236-1)*gamesPerRound,0,gamesPerRound,2),2,FALSE)</f>
        <v>#N/A</v>
      </c>
      <c r="M236" s="34" t="e">
        <f ca="1">VLOOKUP(M228,OFFSET(Pairings!$D$2,($B236-1)*gamesPerRound,0,gamesPerRound,2),2,FALSE)</f>
        <v>#N/A</v>
      </c>
      <c r="N236" s="34" t="e">
        <f ca="1">VLOOKUP(N228,OFFSET(Pairings!$D$2,($B236-1)*gamesPerRound,0,gamesPerRound,2),2,FALSE)</f>
        <v>#N/A</v>
      </c>
    </row>
    <row r="237" spans="1:15" ht="5.15" hidden="1" customHeight="1" x14ac:dyDescent="0.3">
      <c r="B237" s="7">
        <v>1</v>
      </c>
      <c r="C237" s="34" t="e">
        <f ca="1">VLOOKUP(C228,OFFSET(Pairings!$E$2,($B237-1)*gamesPerRound,0,gamesPerRound,4),4,FALSE)</f>
        <v>#N/A</v>
      </c>
      <c r="D237" s="34" t="e">
        <f ca="1">VLOOKUP(D228,OFFSET(Pairings!$E$2,($B237-1)*gamesPerRound,0,gamesPerRound,4),4,FALSE)</f>
        <v>#N/A</v>
      </c>
      <c r="E237" s="34" t="e">
        <f ca="1">VLOOKUP(E228,OFFSET(Pairings!$E$2,($B237-1)*gamesPerRound,0,gamesPerRound,4),4,FALSE)</f>
        <v>#N/A</v>
      </c>
      <c r="F237" s="34" t="e">
        <f ca="1">VLOOKUP(F228,OFFSET(Pairings!$E$2,($B237-1)*gamesPerRound,0,gamesPerRound,4),4,FALSE)</f>
        <v>#N/A</v>
      </c>
      <c r="G237" s="34" t="e">
        <f ca="1">VLOOKUP(G228,OFFSET(Pairings!$E$2,($B237-1)*gamesPerRound,0,gamesPerRound,4),4,FALSE)</f>
        <v>#N/A</v>
      </c>
      <c r="H237" s="34" t="e">
        <f ca="1">VLOOKUP(H228,OFFSET(Pairings!$E$2,($B237-1)*gamesPerRound,0,gamesPerRound,4),4,FALSE)</f>
        <v>#N/A</v>
      </c>
      <c r="I237" s="34" t="e">
        <f ca="1">VLOOKUP(I228,OFFSET(Pairings!$E$2,($B237-1)*gamesPerRound,0,gamesPerRound,4),4,FALSE)</f>
        <v>#N/A</v>
      </c>
      <c r="J237" s="34" t="e">
        <f ca="1">VLOOKUP(J228,OFFSET(Pairings!$E$2,($B237-1)*gamesPerRound,0,gamesPerRound,4),4,FALSE)</f>
        <v>#N/A</v>
      </c>
      <c r="K237" s="34" t="e">
        <f ca="1">VLOOKUP(K228,OFFSET(Pairings!$E$2,($B237-1)*gamesPerRound,0,gamesPerRound,4),4,FALSE)</f>
        <v>#N/A</v>
      </c>
      <c r="L237" s="34" t="e">
        <f ca="1">VLOOKUP(L228,OFFSET(Pairings!$E$2,($B237-1)*gamesPerRound,0,gamesPerRound,4),4,FALSE)</f>
        <v>#N/A</v>
      </c>
      <c r="M237" s="34" t="e">
        <f ca="1">VLOOKUP(M228,OFFSET(Pairings!$E$2,($B237-1)*gamesPerRound,0,gamesPerRound,4),4,FALSE)</f>
        <v>#N/A</v>
      </c>
      <c r="N237" s="34" t="e">
        <f ca="1">VLOOKUP(N228,OFFSET(Pairings!$E$2,($B237-1)*gamesPerRound,0,gamesPerRound,4),4,FALSE)</f>
        <v>#N/A</v>
      </c>
    </row>
    <row r="238" spans="1:15" ht="5.15" hidden="1" customHeight="1" x14ac:dyDescent="0.3">
      <c r="B238" s="7">
        <v>2</v>
      </c>
      <c r="C238" s="34" t="e">
        <f ca="1">VLOOKUP(C228,OFFSET(Pairings!$D$2,($B238-1)*gamesPerRound,0,gamesPerRound,2),2,FALSE)</f>
        <v>#N/A</v>
      </c>
      <c r="D238" s="34" t="e">
        <f ca="1">VLOOKUP(D228,OFFSET(Pairings!$D$2,($B238-1)*gamesPerRound,0,gamesPerRound,2),2,FALSE)</f>
        <v>#N/A</v>
      </c>
      <c r="E238" s="34" t="e">
        <f ca="1">VLOOKUP(E228,OFFSET(Pairings!$D$2,($B238-1)*gamesPerRound,0,gamesPerRound,2),2,FALSE)</f>
        <v>#N/A</v>
      </c>
      <c r="F238" s="34" t="e">
        <f ca="1">VLOOKUP(F228,OFFSET(Pairings!$D$2,($B238-1)*gamesPerRound,0,gamesPerRound,2),2,FALSE)</f>
        <v>#N/A</v>
      </c>
      <c r="G238" s="34" t="e">
        <f ca="1">VLOOKUP(G228,OFFSET(Pairings!$D$2,($B238-1)*gamesPerRound,0,gamesPerRound,2),2,FALSE)</f>
        <v>#N/A</v>
      </c>
      <c r="H238" s="34" t="e">
        <f ca="1">VLOOKUP(H228,OFFSET(Pairings!$D$2,($B238-1)*gamesPerRound,0,gamesPerRound,2),2,FALSE)</f>
        <v>#N/A</v>
      </c>
      <c r="I238" s="34" t="e">
        <f ca="1">VLOOKUP(I228,OFFSET(Pairings!$D$2,($B238-1)*gamesPerRound,0,gamesPerRound,2),2,FALSE)</f>
        <v>#N/A</v>
      </c>
      <c r="J238" s="34" t="e">
        <f ca="1">VLOOKUP(J228,OFFSET(Pairings!$D$2,($B238-1)*gamesPerRound,0,gamesPerRound,2),2,FALSE)</f>
        <v>#N/A</v>
      </c>
      <c r="K238" s="34" t="e">
        <f ca="1">VLOOKUP(K228,OFFSET(Pairings!$D$2,($B238-1)*gamesPerRound,0,gamesPerRound,2),2,FALSE)</f>
        <v>#N/A</v>
      </c>
      <c r="L238" s="34" t="e">
        <f ca="1">VLOOKUP(L228,OFFSET(Pairings!$D$2,($B238-1)*gamesPerRound,0,gamesPerRound,2),2,FALSE)</f>
        <v>#N/A</v>
      </c>
      <c r="M238" s="34" t="e">
        <f ca="1">VLOOKUP(M228,OFFSET(Pairings!$D$2,($B238-1)*gamesPerRound,0,gamesPerRound,2),2,FALSE)</f>
        <v>#N/A</v>
      </c>
      <c r="N238" s="34" t="e">
        <f ca="1">VLOOKUP(N228,OFFSET(Pairings!$D$2,($B238-1)*gamesPerRound,0,gamesPerRound,2),2,FALSE)</f>
        <v>#N/A</v>
      </c>
    </row>
    <row r="239" spans="1:15" ht="5.15" hidden="1" customHeight="1" x14ac:dyDescent="0.3">
      <c r="B239" s="7">
        <v>2</v>
      </c>
      <c r="C239" s="34" t="e">
        <f ca="1">VLOOKUP(C228,OFFSET(Pairings!$E$2,($B239-1)*gamesPerRound,0,gamesPerRound,4),4,FALSE)</f>
        <v>#N/A</v>
      </c>
      <c r="D239" s="34" t="e">
        <f ca="1">VLOOKUP(D228,OFFSET(Pairings!$E$2,($B239-1)*gamesPerRound,0,gamesPerRound,4),4,FALSE)</f>
        <v>#N/A</v>
      </c>
      <c r="E239" s="34" t="e">
        <f ca="1">VLOOKUP(E228,OFFSET(Pairings!$E$2,($B239-1)*gamesPerRound,0,gamesPerRound,4),4,FALSE)</f>
        <v>#N/A</v>
      </c>
      <c r="F239" s="34" t="e">
        <f ca="1">VLOOKUP(F228,OFFSET(Pairings!$E$2,($B239-1)*gamesPerRound,0,gamesPerRound,4),4,FALSE)</f>
        <v>#N/A</v>
      </c>
      <c r="G239" s="34" t="e">
        <f ca="1">VLOOKUP(G228,OFFSET(Pairings!$E$2,($B239-1)*gamesPerRound,0,gamesPerRound,4),4,FALSE)</f>
        <v>#N/A</v>
      </c>
      <c r="H239" s="34" t="e">
        <f ca="1">VLOOKUP(H228,OFFSET(Pairings!$E$2,($B239-1)*gamesPerRound,0,gamesPerRound,4),4,FALSE)</f>
        <v>#N/A</v>
      </c>
      <c r="I239" s="34" t="e">
        <f ca="1">VLOOKUP(I228,OFFSET(Pairings!$E$2,($B239-1)*gamesPerRound,0,gamesPerRound,4),4,FALSE)</f>
        <v>#N/A</v>
      </c>
      <c r="J239" s="34" t="e">
        <f ca="1">VLOOKUP(J228,OFFSET(Pairings!$E$2,($B239-1)*gamesPerRound,0,gamesPerRound,4),4,FALSE)</f>
        <v>#N/A</v>
      </c>
      <c r="K239" s="34" t="e">
        <f ca="1">VLOOKUP(K228,OFFSET(Pairings!$E$2,($B239-1)*gamesPerRound,0,gamesPerRound,4),4,FALSE)</f>
        <v>#N/A</v>
      </c>
      <c r="L239" s="34" t="e">
        <f ca="1">VLOOKUP(L228,OFFSET(Pairings!$E$2,($B239-1)*gamesPerRound,0,gamesPerRound,4),4,FALSE)</f>
        <v>#N/A</v>
      </c>
      <c r="M239" s="34" t="e">
        <f ca="1">VLOOKUP(M228,OFFSET(Pairings!$E$2,($B239-1)*gamesPerRound,0,gamesPerRound,4),4,FALSE)</f>
        <v>#N/A</v>
      </c>
      <c r="N239" s="34" t="e">
        <f ca="1">VLOOKUP(N228,OFFSET(Pairings!$E$2,($B239-1)*gamesPerRound,0,gamesPerRound,4),4,FALSE)</f>
        <v>#N/A</v>
      </c>
    </row>
    <row r="240" spans="1:15" ht="5.15" hidden="1" customHeight="1" x14ac:dyDescent="0.3">
      <c r="B240" s="7">
        <v>3</v>
      </c>
      <c r="C240" s="34" t="e">
        <f ca="1">VLOOKUP(C228,OFFSET(Pairings!$D$2,($B240-1)*gamesPerRound,0,gamesPerRound,2),2,FALSE)</f>
        <v>#N/A</v>
      </c>
      <c r="D240" s="34" t="e">
        <f ca="1">VLOOKUP(D228,OFFSET(Pairings!$D$2,($B240-1)*gamesPerRound,0,gamesPerRound,2),2,FALSE)</f>
        <v>#N/A</v>
      </c>
      <c r="E240" s="34" t="e">
        <f ca="1">VLOOKUP(E228,OFFSET(Pairings!$D$2,($B240-1)*gamesPerRound,0,gamesPerRound,2),2,FALSE)</f>
        <v>#N/A</v>
      </c>
      <c r="F240" s="34" t="e">
        <f ca="1">VLOOKUP(F228,OFFSET(Pairings!$D$2,($B240-1)*gamesPerRound,0,gamesPerRound,2),2,FALSE)</f>
        <v>#N/A</v>
      </c>
      <c r="G240" s="34" t="e">
        <f ca="1">VLOOKUP(G228,OFFSET(Pairings!$D$2,($B240-1)*gamesPerRound,0,gamesPerRound,2),2,FALSE)</f>
        <v>#N/A</v>
      </c>
      <c r="H240" s="34" t="e">
        <f ca="1">VLOOKUP(H228,OFFSET(Pairings!$D$2,($B240-1)*gamesPerRound,0,gamesPerRound,2),2,FALSE)</f>
        <v>#N/A</v>
      </c>
      <c r="I240" s="34" t="e">
        <f ca="1">VLOOKUP(I228,OFFSET(Pairings!$D$2,($B240-1)*gamesPerRound,0,gamesPerRound,2),2,FALSE)</f>
        <v>#N/A</v>
      </c>
      <c r="J240" s="34" t="e">
        <f ca="1">VLOOKUP(J228,OFFSET(Pairings!$D$2,($B240-1)*gamesPerRound,0,gamesPerRound,2),2,FALSE)</f>
        <v>#N/A</v>
      </c>
      <c r="K240" s="34" t="e">
        <f ca="1">VLOOKUP(K228,OFFSET(Pairings!$D$2,($B240-1)*gamesPerRound,0,gamesPerRound,2),2,FALSE)</f>
        <v>#N/A</v>
      </c>
      <c r="L240" s="34" t="e">
        <f ca="1">VLOOKUP(L228,OFFSET(Pairings!$D$2,($B240-1)*gamesPerRound,0,gamesPerRound,2),2,FALSE)</f>
        <v>#N/A</v>
      </c>
      <c r="M240" s="34" t="e">
        <f ca="1">VLOOKUP(M228,OFFSET(Pairings!$D$2,($B240-1)*gamesPerRound,0,gamesPerRound,2),2,FALSE)</f>
        <v>#N/A</v>
      </c>
      <c r="N240" s="34" t="e">
        <f ca="1">VLOOKUP(N228,OFFSET(Pairings!$D$2,($B240-1)*gamesPerRound,0,gamesPerRound,2),2,FALSE)</f>
        <v>#N/A</v>
      </c>
    </row>
    <row r="241" spans="1:15" ht="5.15" hidden="1" customHeight="1" x14ac:dyDescent="0.3">
      <c r="B241" s="7">
        <v>3</v>
      </c>
      <c r="C241" s="34" t="e">
        <f ca="1">VLOOKUP(C228,OFFSET(Pairings!$E$2,($B241-1)*gamesPerRound,0,gamesPerRound,4),4,FALSE)</f>
        <v>#N/A</v>
      </c>
      <c r="D241" s="34" t="e">
        <f ca="1">VLOOKUP(D228,OFFSET(Pairings!$E$2,($B241-1)*gamesPerRound,0,gamesPerRound,4),4,FALSE)</f>
        <v>#N/A</v>
      </c>
      <c r="E241" s="34" t="e">
        <f ca="1">VLOOKUP(E228,OFFSET(Pairings!$E$2,($B241-1)*gamesPerRound,0,gamesPerRound,4),4,FALSE)</f>
        <v>#N/A</v>
      </c>
      <c r="F241" s="34" t="e">
        <f ca="1">VLOOKUP(F228,OFFSET(Pairings!$E$2,($B241-1)*gamesPerRound,0,gamesPerRound,4),4,FALSE)</f>
        <v>#N/A</v>
      </c>
      <c r="G241" s="34" t="e">
        <f ca="1">VLOOKUP(G228,OFFSET(Pairings!$E$2,($B241-1)*gamesPerRound,0,gamesPerRound,4),4,FALSE)</f>
        <v>#N/A</v>
      </c>
      <c r="H241" s="34" t="e">
        <f ca="1">VLOOKUP(H228,OFFSET(Pairings!$E$2,($B241-1)*gamesPerRound,0,gamesPerRound,4),4,FALSE)</f>
        <v>#N/A</v>
      </c>
      <c r="I241" s="34" t="e">
        <f ca="1">VLOOKUP(I228,OFFSET(Pairings!$E$2,($B241-1)*gamesPerRound,0,gamesPerRound,4),4,FALSE)</f>
        <v>#N/A</v>
      </c>
      <c r="J241" s="34" t="e">
        <f ca="1">VLOOKUP(J228,OFFSET(Pairings!$E$2,($B241-1)*gamesPerRound,0,gamesPerRound,4),4,FALSE)</f>
        <v>#N/A</v>
      </c>
      <c r="K241" s="34" t="e">
        <f ca="1">VLOOKUP(K228,OFFSET(Pairings!$E$2,($B241-1)*gamesPerRound,0,gamesPerRound,4),4,FALSE)</f>
        <v>#N/A</v>
      </c>
      <c r="L241" s="34" t="e">
        <f ca="1">VLOOKUP(L228,OFFSET(Pairings!$E$2,($B241-1)*gamesPerRound,0,gamesPerRound,4),4,FALSE)</f>
        <v>#N/A</v>
      </c>
      <c r="M241" s="34" t="e">
        <f ca="1">VLOOKUP(M228,OFFSET(Pairings!$E$2,($B241-1)*gamesPerRound,0,gamesPerRound,4),4,FALSE)</f>
        <v>#N/A</v>
      </c>
      <c r="N241" s="34" t="e">
        <f ca="1">VLOOKUP(N228,OFFSET(Pairings!$E$2,($B241-1)*gamesPerRound,0,gamesPerRound,4),4,FALSE)</f>
        <v>#N/A</v>
      </c>
    </row>
    <row r="242" spans="1:15" ht="18.649999999999999" customHeight="1" thickBot="1" x14ac:dyDescent="0.35"/>
    <row r="243" spans="1:15" s="9" customFormat="1" ht="15.5" thickBot="1" x14ac:dyDescent="0.35">
      <c r="A243" s="9" t="s">
        <v>219</v>
      </c>
      <c r="B243" s="10">
        <f>VLOOKUP(A243,TeamLookup,2,FALSE)</f>
        <v>0</v>
      </c>
      <c r="C243" s="11" t="str">
        <f t="shared" ref="C243:N243" si="48">$A243&amp;"."&amp;TEXT(C$1,"00")</f>
        <v>Q.01</v>
      </c>
      <c r="D243" s="12" t="str">
        <f t="shared" si="48"/>
        <v>Q.02</v>
      </c>
      <c r="E243" s="12" t="str">
        <f t="shared" si="48"/>
        <v>Q.03</v>
      </c>
      <c r="F243" s="12" t="str">
        <f t="shared" si="48"/>
        <v>Q.04</v>
      </c>
      <c r="G243" s="12" t="str">
        <f t="shared" si="48"/>
        <v>Q.05</v>
      </c>
      <c r="H243" s="12" t="str">
        <f t="shared" si="48"/>
        <v>Q.06</v>
      </c>
      <c r="I243" s="12" t="str">
        <f t="shared" si="48"/>
        <v>Q.07</v>
      </c>
      <c r="J243" s="12" t="str">
        <f t="shared" si="48"/>
        <v>Q.08</v>
      </c>
      <c r="K243" s="12" t="str">
        <f t="shared" si="48"/>
        <v>Q.09</v>
      </c>
      <c r="L243" s="12" t="str">
        <f t="shared" si="48"/>
        <v>Q.10</v>
      </c>
      <c r="M243" s="12" t="str">
        <f t="shared" si="48"/>
        <v>Q.11</v>
      </c>
      <c r="N243" s="13" t="str">
        <f t="shared" si="48"/>
        <v>Q.12</v>
      </c>
      <c r="O243" s="14" t="s">
        <v>22</v>
      </c>
    </row>
    <row r="244" spans="1:15" ht="9" customHeight="1" x14ac:dyDescent="0.3">
      <c r="C244" s="15" t="str">
        <f t="shared" ref="C244:N244" ca="1" si="49">IF(ISNA(C251),"B","W")</f>
        <v>B</v>
      </c>
      <c r="D244" s="16" t="str">
        <f t="shared" ca="1" si="49"/>
        <v>B</v>
      </c>
      <c r="E244" s="16" t="str">
        <f t="shared" ca="1" si="49"/>
        <v>B</v>
      </c>
      <c r="F244" s="16" t="str">
        <f t="shared" ca="1" si="49"/>
        <v>B</v>
      </c>
      <c r="G244" s="16" t="str">
        <f t="shared" ca="1" si="49"/>
        <v>B</v>
      </c>
      <c r="H244" s="16" t="str">
        <f t="shared" ca="1" si="49"/>
        <v>B</v>
      </c>
      <c r="I244" s="16" t="str">
        <f t="shared" ca="1" si="49"/>
        <v>B</v>
      </c>
      <c r="J244" s="16" t="str">
        <f t="shared" ca="1" si="49"/>
        <v>B</v>
      </c>
      <c r="K244" s="16" t="str">
        <f t="shared" ca="1" si="49"/>
        <v>B</v>
      </c>
      <c r="L244" s="16" t="str">
        <f t="shared" ca="1" si="49"/>
        <v>B</v>
      </c>
      <c r="M244" s="16" t="str">
        <f t="shared" ca="1" si="49"/>
        <v>B</v>
      </c>
      <c r="N244" s="17" t="str">
        <f t="shared" ca="1" si="49"/>
        <v>B</v>
      </c>
      <c r="O244" s="18"/>
    </row>
    <row r="245" spans="1:15" x14ac:dyDescent="0.3">
      <c r="B245" s="7" t="s">
        <v>23</v>
      </c>
      <c r="C245" s="19" t="e">
        <f t="shared" ref="C245:N245" ca="1" si="50">IF(ISNA(C251),C252,C251)</f>
        <v>#N/A</v>
      </c>
      <c r="D245" s="20" t="e">
        <f t="shared" ca="1" si="50"/>
        <v>#N/A</v>
      </c>
      <c r="E245" s="20" t="e">
        <f t="shared" ca="1" si="50"/>
        <v>#N/A</v>
      </c>
      <c r="F245" s="20" t="e">
        <f t="shared" ca="1" si="50"/>
        <v>#N/A</v>
      </c>
      <c r="G245" s="20" t="e">
        <f t="shared" ca="1" si="50"/>
        <v>#N/A</v>
      </c>
      <c r="H245" s="20" t="e">
        <f t="shared" ca="1" si="50"/>
        <v>#N/A</v>
      </c>
      <c r="I245" s="20" t="e">
        <f t="shared" ca="1" si="50"/>
        <v>#N/A</v>
      </c>
      <c r="J245" s="20" t="e">
        <f t="shared" ca="1" si="50"/>
        <v>#N/A</v>
      </c>
      <c r="K245" s="20" t="e">
        <f t="shared" ca="1" si="50"/>
        <v>#N/A</v>
      </c>
      <c r="L245" s="20" t="e">
        <f t="shared" ca="1" si="50"/>
        <v>#N/A</v>
      </c>
      <c r="M245" s="20" t="e">
        <f t="shared" ca="1" si="50"/>
        <v>#N/A</v>
      </c>
      <c r="N245" s="21" t="e">
        <f t="shared" ca="1" si="50"/>
        <v>#N/A</v>
      </c>
      <c r="O245" s="22"/>
    </row>
    <row r="246" spans="1:15" ht="9" customHeight="1" x14ac:dyDescent="0.3">
      <c r="C246" s="23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5"/>
      <c r="O246" s="18"/>
    </row>
    <row r="247" spans="1:15" ht="15.5" thickBot="1" x14ac:dyDescent="0.35">
      <c r="C247" s="26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8"/>
      <c r="O247" s="22"/>
    </row>
    <row r="248" spans="1:15" ht="9" customHeight="1" x14ac:dyDescent="0.3">
      <c r="C248" s="23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5"/>
      <c r="O248" s="18"/>
    </row>
    <row r="249" spans="1:15" ht="15.5" thickBot="1" x14ac:dyDescent="0.35">
      <c r="C249" s="26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8"/>
      <c r="O249" s="29"/>
    </row>
    <row r="250" spans="1:15" ht="18.649999999999999" customHeight="1" thickBot="1" x14ac:dyDescent="0.35">
      <c r="B250" s="7" t="s">
        <v>22</v>
      </c>
      <c r="C250" s="30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2"/>
      <c r="O250" s="33"/>
    </row>
    <row r="251" spans="1:15" ht="5.15" hidden="1" customHeight="1" x14ac:dyDescent="0.3">
      <c r="B251" s="7">
        <v>1</v>
      </c>
      <c r="C251" s="34" t="e">
        <f ca="1">VLOOKUP(C243,OFFSET(Pairings!$D$2,($B251-1)*gamesPerRound,0,gamesPerRound,2),2,FALSE)</f>
        <v>#N/A</v>
      </c>
      <c r="D251" s="34" t="e">
        <f ca="1">VLOOKUP(D243,OFFSET(Pairings!$D$2,($B251-1)*gamesPerRound,0,gamesPerRound,2),2,FALSE)</f>
        <v>#N/A</v>
      </c>
      <c r="E251" s="34" t="e">
        <f ca="1">VLOOKUP(E243,OFFSET(Pairings!$D$2,($B251-1)*gamesPerRound,0,gamesPerRound,2),2,FALSE)</f>
        <v>#N/A</v>
      </c>
      <c r="F251" s="34" t="e">
        <f ca="1">VLOOKUP(F243,OFFSET(Pairings!$D$2,($B251-1)*gamesPerRound,0,gamesPerRound,2),2,FALSE)</f>
        <v>#N/A</v>
      </c>
      <c r="G251" s="34" t="e">
        <f ca="1">VLOOKUP(G243,OFFSET(Pairings!$D$2,($B251-1)*gamesPerRound,0,gamesPerRound,2),2,FALSE)</f>
        <v>#N/A</v>
      </c>
      <c r="H251" s="34" t="e">
        <f ca="1">VLOOKUP(H243,OFFSET(Pairings!$D$2,($B251-1)*gamesPerRound,0,gamesPerRound,2),2,FALSE)</f>
        <v>#N/A</v>
      </c>
      <c r="I251" s="34" t="e">
        <f ca="1">VLOOKUP(I243,OFFSET(Pairings!$D$2,($B251-1)*gamesPerRound,0,gamesPerRound,2),2,FALSE)</f>
        <v>#N/A</v>
      </c>
      <c r="J251" s="34" t="e">
        <f ca="1">VLOOKUP(J243,OFFSET(Pairings!$D$2,($B251-1)*gamesPerRound,0,gamesPerRound,2),2,FALSE)</f>
        <v>#N/A</v>
      </c>
      <c r="K251" s="34" t="e">
        <f ca="1">VLOOKUP(K243,OFFSET(Pairings!$D$2,($B251-1)*gamesPerRound,0,gamesPerRound,2),2,FALSE)</f>
        <v>#N/A</v>
      </c>
      <c r="L251" s="34" t="e">
        <f ca="1">VLOOKUP(L243,OFFSET(Pairings!$D$2,($B251-1)*gamesPerRound,0,gamesPerRound,2),2,FALSE)</f>
        <v>#N/A</v>
      </c>
      <c r="M251" s="34" t="e">
        <f ca="1">VLOOKUP(M243,OFFSET(Pairings!$D$2,($B251-1)*gamesPerRound,0,gamesPerRound,2),2,FALSE)</f>
        <v>#N/A</v>
      </c>
      <c r="N251" s="34" t="e">
        <f ca="1">VLOOKUP(N243,OFFSET(Pairings!$D$2,($B251-1)*gamesPerRound,0,gamesPerRound,2),2,FALSE)</f>
        <v>#N/A</v>
      </c>
    </row>
    <row r="252" spans="1:15" ht="5.15" hidden="1" customHeight="1" x14ac:dyDescent="0.3">
      <c r="B252" s="7">
        <v>1</v>
      </c>
      <c r="C252" s="34" t="e">
        <f ca="1">VLOOKUP(C243,OFFSET(Pairings!$E$2,($B252-1)*gamesPerRound,0,gamesPerRound,4),4,FALSE)</f>
        <v>#N/A</v>
      </c>
      <c r="D252" s="34" t="e">
        <f ca="1">VLOOKUP(D243,OFFSET(Pairings!$E$2,($B252-1)*gamesPerRound,0,gamesPerRound,4),4,FALSE)</f>
        <v>#N/A</v>
      </c>
      <c r="E252" s="34" t="e">
        <f ca="1">VLOOKUP(E243,OFFSET(Pairings!$E$2,($B252-1)*gamesPerRound,0,gamesPerRound,4),4,FALSE)</f>
        <v>#N/A</v>
      </c>
      <c r="F252" s="34" t="e">
        <f ca="1">VLOOKUP(F243,OFFSET(Pairings!$E$2,($B252-1)*gamesPerRound,0,gamesPerRound,4),4,FALSE)</f>
        <v>#N/A</v>
      </c>
      <c r="G252" s="34" t="e">
        <f ca="1">VLOOKUP(G243,OFFSET(Pairings!$E$2,($B252-1)*gamesPerRound,0,gamesPerRound,4),4,FALSE)</f>
        <v>#N/A</v>
      </c>
      <c r="H252" s="34" t="e">
        <f ca="1">VLOOKUP(H243,OFFSET(Pairings!$E$2,($B252-1)*gamesPerRound,0,gamesPerRound,4),4,FALSE)</f>
        <v>#N/A</v>
      </c>
      <c r="I252" s="34" t="e">
        <f ca="1">VLOOKUP(I243,OFFSET(Pairings!$E$2,($B252-1)*gamesPerRound,0,gamesPerRound,4),4,FALSE)</f>
        <v>#N/A</v>
      </c>
      <c r="J252" s="34" t="e">
        <f ca="1">VLOOKUP(J243,OFFSET(Pairings!$E$2,($B252-1)*gamesPerRound,0,gamesPerRound,4),4,FALSE)</f>
        <v>#N/A</v>
      </c>
      <c r="K252" s="34" t="e">
        <f ca="1">VLOOKUP(K243,OFFSET(Pairings!$E$2,($B252-1)*gamesPerRound,0,gamesPerRound,4),4,FALSE)</f>
        <v>#N/A</v>
      </c>
      <c r="L252" s="34" t="e">
        <f ca="1">VLOOKUP(L243,OFFSET(Pairings!$E$2,($B252-1)*gamesPerRound,0,gamesPerRound,4),4,FALSE)</f>
        <v>#N/A</v>
      </c>
      <c r="M252" s="34" t="e">
        <f ca="1">VLOOKUP(M243,OFFSET(Pairings!$E$2,($B252-1)*gamesPerRound,0,gamesPerRound,4),4,FALSE)</f>
        <v>#N/A</v>
      </c>
      <c r="N252" s="34" t="e">
        <f ca="1">VLOOKUP(N243,OFFSET(Pairings!$E$2,($B252-1)*gamesPerRound,0,gamesPerRound,4),4,FALSE)</f>
        <v>#N/A</v>
      </c>
    </row>
    <row r="253" spans="1:15" ht="5.15" hidden="1" customHeight="1" x14ac:dyDescent="0.3">
      <c r="B253" s="7">
        <v>2</v>
      </c>
      <c r="C253" s="34" t="e">
        <f ca="1">VLOOKUP(C243,OFFSET(Pairings!$D$2,($B253-1)*gamesPerRound,0,gamesPerRound,2),2,FALSE)</f>
        <v>#N/A</v>
      </c>
      <c r="D253" s="34" t="e">
        <f ca="1">VLOOKUP(D243,OFFSET(Pairings!$D$2,($B253-1)*gamesPerRound,0,gamesPerRound,2),2,FALSE)</f>
        <v>#N/A</v>
      </c>
      <c r="E253" s="34" t="e">
        <f ca="1">VLOOKUP(E243,OFFSET(Pairings!$D$2,($B253-1)*gamesPerRound,0,gamesPerRound,2),2,FALSE)</f>
        <v>#N/A</v>
      </c>
      <c r="F253" s="34" t="e">
        <f ca="1">VLOOKUP(F243,OFFSET(Pairings!$D$2,($B253-1)*gamesPerRound,0,gamesPerRound,2),2,FALSE)</f>
        <v>#N/A</v>
      </c>
      <c r="G253" s="34" t="e">
        <f ca="1">VLOOKUP(G243,OFFSET(Pairings!$D$2,($B253-1)*gamesPerRound,0,gamesPerRound,2),2,FALSE)</f>
        <v>#N/A</v>
      </c>
      <c r="H253" s="34" t="e">
        <f ca="1">VLOOKUP(H243,OFFSET(Pairings!$D$2,($B253-1)*gamesPerRound,0,gamesPerRound,2),2,FALSE)</f>
        <v>#N/A</v>
      </c>
      <c r="I253" s="34" t="e">
        <f ca="1">VLOOKUP(I243,OFFSET(Pairings!$D$2,($B253-1)*gamesPerRound,0,gamesPerRound,2),2,FALSE)</f>
        <v>#N/A</v>
      </c>
      <c r="J253" s="34" t="e">
        <f ca="1">VLOOKUP(J243,OFFSET(Pairings!$D$2,($B253-1)*gamesPerRound,0,gamesPerRound,2),2,FALSE)</f>
        <v>#N/A</v>
      </c>
      <c r="K253" s="34" t="e">
        <f ca="1">VLOOKUP(K243,OFFSET(Pairings!$D$2,($B253-1)*gamesPerRound,0,gamesPerRound,2),2,FALSE)</f>
        <v>#N/A</v>
      </c>
      <c r="L253" s="34" t="e">
        <f ca="1">VLOOKUP(L243,OFFSET(Pairings!$D$2,($B253-1)*gamesPerRound,0,gamesPerRound,2),2,FALSE)</f>
        <v>#N/A</v>
      </c>
      <c r="M253" s="34" t="e">
        <f ca="1">VLOOKUP(M243,OFFSET(Pairings!$D$2,($B253-1)*gamesPerRound,0,gamesPerRound,2),2,FALSE)</f>
        <v>#N/A</v>
      </c>
      <c r="N253" s="34" t="e">
        <f ca="1">VLOOKUP(N243,OFFSET(Pairings!$D$2,($B253-1)*gamesPerRound,0,gamesPerRound,2),2,FALSE)</f>
        <v>#N/A</v>
      </c>
    </row>
    <row r="254" spans="1:15" ht="5.15" hidden="1" customHeight="1" x14ac:dyDescent="0.3">
      <c r="B254" s="7">
        <v>2</v>
      </c>
      <c r="C254" s="34" t="e">
        <f ca="1">VLOOKUP(C243,OFFSET(Pairings!$E$2,($B254-1)*gamesPerRound,0,gamesPerRound,4),4,FALSE)</f>
        <v>#N/A</v>
      </c>
      <c r="D254" s="34" t="e">
        <f ca="1">VLOOKUP(D243,OFFSET(Pairings!$E$2,($B254-1)*gamesPerRound,0,gamesPerRound,4),4,FALSE)</f>
        <v>#N/A</v>
      </c>
      <c r="E254" s="34" t="e">
        <f ca="1">VLOOKUP(E243,OFFSET(Pairings!$E$2,($B254-1)*gamesPerRound,0,gamesPerRound,4),4,FALSE)</f>
        <v>#N/A</v>
      </c>
      <c r="F254" s="34" t="e">
        <f ca="1">VLOOKUP(F243,OFFSET(Pairings!$E$2,($B254-1)*gamesPerRound,0,gamesPerRound,4),4,FALSE)</f>
        <v>#N/A</v>
      </c>
      <c r="G254" s="34" t="e">
        <f ca="1">VLOOKUP(G243,OFFSET(Pairings!$E$2,($B254-1)*gamesPerRound,0,gamesPerRound,4),4,FALSE)</f>
        <v>#N/A</v>
      </c>
      <c r="H254" s="34" t="e">
        <f ca="1">VLOOKUP(H243,OFFSET(Pairings!$E$2,($B254-1)*gamesPerRound,0,gamesPerRound,4),4,FALSE)</f>
        <v>#N/A</v>
      </c>
      <c r="I254" s="34" t="e">
        <f ca="1">VLOOKUP(I243,OFFSET(Pairings!$E$2,($B254-1)*gamesPerRound,0,gamesPerRound,4),4,FALSE)</f>
        <v>#N/A</v>
      </c>
      <c r="J254" s="34" t="e">
        <f ca="1">VLOOKUP(J243,OFFSET(Pairings!$E$2,($B254-1)*gamesPerRound,0,gamesPerRound,4),4,FALSE)</f>
        <v>#N/A</v>
      </c>
      <c r="K254" s="34" t="e">
        <f ca="1">VLOOKUP(K243,OFFSET(Pairings!$E$2,($B254-1)*gamesPerRound,0,gamesPerRound,4),4,FALSE)</f>
        <v>#N/A</v>
      </c>
      <c r="L254" s="34" t="e">
        <f ca="1">VLOOKUP(L243,OFFSET(Pairings!$E$2,($B254-1)*gamesPerRound,0,gamesPerRound,4),4,FALSE)</f>
        <v>#N/A</v>
      </c>
      <c r="M254" s="34" t="e">
        <f ca="1">VLOOKUP(M243,OFFSET(Pairings!$E$2,($B254-1)*gamesPerRound,0,gamesPerRound,4),4,FALSE)</f>
        <v>#N/A</v>
      </c>
      <c r="N254" s="34" t="e">
        <f ca="1">VLOOKUP(N243,OFFSET(Pairings!$E$2,($B254-1)*gamesPerRound,0,gamesPerRound,4),4,FALSE)</f>
        <v>#N/A</v>
      </c>
    </row>
    <row r="255" spans="1:15" ht="5.15" hidden="1" customHeight="1" x14ac:dyDescent="0.3">
      <c r="B255" s="7">
        <v>3</v>
      </c>
      <c r="C255" s="34" t="e">
        <f ca="1">VLOOKUP(C243,OFFSET(Pairings!$D$2,($B255-1)*gamesPerRound,0,gamesPerRound,2),2,FALSE)</f>
        <v>#N/A</v>
      </c>
      <c r="D255" s="34" t="e">
        <f ca="1">VLOOKUP(D243,OFFSET(Pairings!$D$2,($B255-1)*gamesPerRound,0,gamesPerRound,2),2,FALSE)</f>
        <v>#N/A</v>
      </c>
      <c r="E255" s="34" t="e">
        <f ca="1">VLOOKUP(E243,OFFSET(Pairings!$D$2,($B255-1)*gamesPerRound,0,gamesPerRound,2),2,FALSE)</f>
        <v>#N/A</v>
      </c>
      <c r="F255" s="34" t="e">
        <f ca="1">VLOOKUP(F243,OFFSET(Pairings!$D$2,($B255-1)*gamesPerRound,0,gamesPerRound,2),2,FALSE)</f>
        <v>#N/A</v>
      </c>
      <c r="G255" s="34" t="e">
        <f ca="1">VLOOKUP(G243,OFFSET(Pairings!$D$2,($B255-1)*gamesPerRound,0,gamesPerRound,2),2,FALSE)</f>
        <v>#N/A</v>
      </c>
      <c r="H255" s="34" t="e">
        <f ca="1">VLOOKUP(H243,OFFSET(Pairings!$D$2,($B255-1)*gamesPerRound,0,gamesPerRound,2),2,FALSE)</f>
        <v>#N/A</v>
      </c>
      <c r="I255" s="34" t="e">
        <f ca="1">VLOOKUP(I243,OFFSET(Pairings!$D$2,($B255-1)*gamesPerRound,0,gamesPerRound,2),2,FALSE)</f>
        <v>#N/A</v>
      </c>
      <c r="J255" s="34" t="e">
        <f ca="1">VLOOKUP(J243,OFFSET(Pairings!$D$2,($B255-1)*gamesPerRound,0,gamesPerRound,2),2,FALSE)</f>
        <v>#N/A</v>
      </c>
      <c r="K255" s="34" t="e">
        <f ca="1">VLOOKUP(K243,OFFSET(Pairings!$D$2,($B255-1)*gamesPerRound,0,gamesPerRound,2),2,FALSE)</f>
        <v>#N/A</v>
      </c>
      <c r="L255" s="34" t="e">
        <f ca="1">VLOOKUP(L243,OFFSET(Pairings!$D$2,($B255-1)*gamesPerRound,0,gamesPerRound,2),2,FALSE)</f>
        <v>#N/A</v>
      </c>
      <c r="M255" s="34" t="e">
        <f ca="1">VLOOKUP(M243,OFFSET(Pairings!$D$2,($B255-1)*gamesPerRound,0,gamesPerRound,2),2,FALSE)</f>
        <v>#N/A</v>
      </c>
      <c r="N255" s="34" t="e">
        <f ca="1">VLOOKUP(N243,OFFSET(Pairings!$D$2,($B255-1)*gamesPerRound,0,gamesPerRound,2),2,FALSE)</f>
        <v>#N/A</v>
      </c>
    </row>
    <row r="256" spans="1:15" ht="5.15" hidden="1" customHeight="1" x14ac:dyDescent="0.3">
      <c r="B256" s="7">
        <v>3</v>
      </c>
      <c r="C256" s="34" t="e">
        <f ca="1">VLOOKUP(C243,OFFSET(Pairings!$E$2,($B256-1)*gamesPerRound,0,gamesPerRound,4),4,FALSE)</f>
        <v>#N/A</v>
      </c>
      <c r="D256" s="34" t="e">
        <f ca="1">VLOOKUP(D243,OFFSET(Pairings!$E$2,($B256-1)*gamesPerRound,0,gamesPerRound,4),4,FALSE)</f>
        <v>#N/A</v>
      </c>
      <c r="E256" s="34" t="e">
        <f ca="1">VLOOKUP(E243,OFFSET(Pairings!$E$2,($B256-1)*gamesPerRound,0,gamesPerRound,4),4,FALSE)</f>
        <v>#N/A</v>
      </c>
      <c r="F256" s="34" t="e">
        <f ca="1">VLOOKUP(F243,OFFSET(Pairings!$E$2,($B256-1)*gamesPerRound,0,gamesPerRound,4),4,FALSE)</f>
        <v>#N/A</v>
      </c>
      <c r="G256" s="34" t="e">
        <f ca="1">VLOOKUP(G243,OFFSET(Pairings!$E$2,($B256-1)*gamesPerRound,0,gamesPerRound,4),4,FALSE)</f>
        <v>#N/A</v>
      </c>
      <c r="H256" s="34" t="e">
        <f ca="1">VLOOKUP(H243,OFFSET(Pairings!$E$2,($B256-1)*gamesPerRound,0,gamesPerRound,4),4,FALSE)</f>
        <v>#N/A</v>
      </c>
      <c r="I256" s="34" t="e">
        <f ca="1">VLOOKUP(I243,OFFSET(Pairings!$E$2,($B256-1)*gamesPerRound,0,gamesPerRound,4),4,FALSE)</f>
        <v>#N/A</v>
      </c>
      <c r="J256" s="34" t="e">
        <f ca="1">VLOOKUP(J243,OFFSET(Pairings!$E$2,($B256-1)*gamesPerRound,0,gamesPerRound,4),4,FALSE)</f>
        <v>#N/A</v>
      </c>
      <c r="K256" s="34" t="e">
        <f ca="1">VLOOKUP(K243,OFFSET(Pairings!$E$2,($B256-1)*gamesPerRound,0,gamesPerRound,4),4,FALSE)</f>
        <v>#N/A</v>
      </c>
      <c r="L256" s="34" t="e">
        <f ca="1">VLOOKUP(L243,OFFSET(Pairings!$E$2,($B256-1)*gamesPerRound,0,gamesPerRound,4),4,FALSE)</f>
        <v>#N/A</v>
      </c>
      <c r="M256" s="34" t="e">
        <f ca="1">VLOOKUP(M243,OFFSET(Pairings!$E$2,($B256-1)*gamesPerRound,0,gamesPerRound,4),4,FALSE)</f>
        <v>#N/A</v>
      </c>
      <c r="N256" s="34" t="e">
        <f ca="1">VLOOKUP(N243,OFFSET(Pairings!$E$2,($B256-1)*gamesPerRound,0,gamesPerRound,4),4,FALSE)</f>
        <v>#N/A</v>
      </c>
    </row>
    <row r="257" spans="1:15" ht="18.649999999999999" customHeight="1" thickBot="1" x14ac:dyDescent="0.35"/>
    <row r="258" spans="1:15" s="9" customFormat="1" ht="15.5" thickBot="1" x14ac:dyDescent="0.35">
      <c r="A258" s="9" t="s">
        <v>220</v>
      </c>
      <c r="B258" s="10">
        <f>VLOOKUP(A258,TeamLookup,2,FALSE)</f>
        <v>0</v>
      </c>
      <c r="C258" s="11" t="str">
        <f t="shared" ref="C258:N258" si="51">$A258&amp;"."&amp;TEXT(C$1,"00")</f>
        <v>R.01</v>
      </c>
      <c r="D258" s="12" t="str">
        <f t="shared" si="51"/>
        <v>R.02</v>
      </c>
      <c r="E258" s="12" t="str">
        <f t="shared" si="51"/>
        <v>R.03</v>
      </c>
      <c r="F258" s="12" t="str">
        <f t="shared" si="51"/>
        <v>R.04</v>
      </c>
      <c r="G258" s="12" t="str">
        <f t="shared" si="51"/>
        <v>R.05</v>
      </c>
      <c r="H258" s="12" t="str">
        <f t="shared" si="51"/>
        <v>R.06</v>
      </c>
      <c r="I258" s="12" t="str">
        <f t="shared" si="51"/>
        <v>R.07</v>
      </c>
      <c r="J258" s="12" t="str">
        <f t="shared" si="51"/>
        <v>R.08</v>
      </c>
      <c r="K258" s="12" t="str">
        <f t="shared" si="51"/>
        <v>R.09</v>
      </c>
      <c r="L258" s="12" t="str">
        <f t="shared" si="51"/>
        <v>R.10</v>
      </c>
      <c r="M258" s="12" t="str">
        <f t="shared" si="51"/>
        <v>R.11</v>
      </c>
      <c r="N258" s="13" t="str">
        <f t="shared" si="51"/>
        <v>R.12</v>
      </c>
      <c r="O258" s="14" t="s">
        <v>22</v>
      </c>
    </row>
    <row r="259" spans="1:15" ht="9" customHeight="1" x14ac:dyDescent="0.3">
      <c r="C259" s="15" t="str">
        <f t="shared" ref="C259:N259" ca="1" si="52">IF(ISNA(C266),"B","W")</f>
        <v>B</v>
      </c>
      <c r="D259" s="16" t="str">
        <f t="shared" ca="1" si="52"/>
        <v>B</v>
      </c>
      <c r="E259" s="16" t="str">
        <f t="shared" ca="1" si="52"/>
        <v>B</v>
      </c>
      <c r="F259" s="16" t="str">
        <f t="shared" ca="1" si="52"/>
        <v>B</v>
      </c>
      <c r="G259" s="16" t="str">
        <f t="shared" ca="1" si="52"/>
        <v>B</v>
      </c>
      <c r="H259" s="16" t="str">
        <f t="shared" ca="1" si="52"/>
        <v>B</v>
      </c>
      <c r="I259" s="16" t="str">
        <f t="shared" ca="1" si="52"/>
        <v>B</v>
      </c>
      <c r="J259" s="16" t="str">
        <f t="shared" ca="1" si="52"/>
        <v>B</v>
      </c>
      <c r="K259" s="16" t="str">
        <f t="shared" ca="1" si="52"/>
        <v>B</v>
      </c>
      <c r="L259" s="16" t="str">
        <f t="shared" ca="1" si="52"/>
        <v>B</v>
      </c>
      <c r="M259" s="16" t="str">
        <f t="shared" ca="1" si="52"/>
        <v>B</v>
      </c>
      <c r="N259" s="17" t="str">
        <f t="shared" ca="1" si="52"/>
        <v>B</v>
      </c>
      <c r="O259" s="18"/>
    </row>
    <row r="260" spans="1:15" x14ac:dyDescent="0.3">
      <c r="B260" s="7" t="s">
        <v>23</v>
      </c>
      <c r="C260" s="19" t="e">
        <f t="shared" ref="C260:N260" ca="1" si="53">IF(ISNA(C266),C267,C266)</f>
        <v>#N/A</v>
      </c>
      <c r="D260" s="20" t="e">
        <f t="shared" ca="1" si="53"/>
        <v>#N/A</v>
      </c>
      <c r="E260" s="20" t="e">
        <f t="shared" ca="1" si="53"/>
        <v>#N/A</v>
      </c>
      <c r="F260" s="20" t="e">
        <f t="shared" ca="1" si="53"/>
        <v>#N/A</v>
      </c>
      <c r="G260" s="20" t="e">
        <f t="shared" ca="1" si="53"/>
        <v>#N/A</v>
      </c>
      <c r="H260" s="20" t="e">
        <f t="shared" ca="1" si="53"/>
        <v>#N/A</v>
      </c>
      <c r="I260" s="20" t="e">
        <f t="shared" ca="1" si="53"/>
        <v>#N/A</v>
      </c>
      <c r="J260" s="20" t="e">
        <f t="shared" ca="1" si="53"/>
        <v>#N/A</v>
      </c>
      <c r="K260" s="20" t="e">
        <f t="shared" ca="1" si="53"/>
        <v>#N/A</v>
      </c>
      <c r="L260" s="20" t="e">
        <f t="shared" ca="1" si="53"/>
        <v>#N/A</v>
      </c>
      <c r="M260" s="20" t="e">
        <f t="shared" ca="1" si="53"/>
        <v>#N/A</v>
      </c>
      <c r="N260" s="21" t="e">
        <f t="shared" ca="1" si="53"/>
        <v>#N/A</v>
      </c>
      <c r="O260" s="22"/>
    </row>
    <row r="261" spans="1:15" ht="9" customHeight="1" x14ac:dyDescent="0.3">
      <c r="C261" s="23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5"/>
      <c r="O261" s="18"/>
    </row>
    <row r="262" spans="1:15" ht="15.5" thickBot="1" x14ac:dyDescent="0.35">
      <c r="C262" s="26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8"/>
      <c r="O262" s="22"/>
    </row>
    <row r="263" spans="1:15" ht="9" customHeight="1" x14ac:dyDescent="0.3">
      <c r="C263" s="23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5"/>
      <c r="O263" s="18"/>
    </row>
    <row r="264" spans="1:15" ht="15.5" thickBot="1" x14ac:dyDescent="0.35">
      <c r="C264" s="26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8"/>
      <c r="O264" s="29"/>
    </row>
    <row r="265" spans="1:15" ht="18.649999999999999" customHeight="1" thickBot="1" x14ac:dyDescent="0.35">
      <c r="B265" s="7" t="s">
        <v>22</v>
      </c>
      <c r="C265" s="30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2"/>
      <c r="O265" s="33"/>
    </row>
    <row r="266" spans="1:15" ht="5.15" hidden="1" customHeight="1" x14ac:dyDescent="0.3">
      <c r="B266" s="7">
        <v>1</v>
      </c>
      <c r="C266" s="34" t="e">
        <f ca="1">VLOOKUP(C258,OFFSET(Pairings!$D$2,($B266-1)*gamesPerRound,0,gamesPerRound,2),2,FALSE)</f>
        <v>#N/A</v>
      </c>
      <c r="D266" s="34" t="e">
        <f ca="1">VLOOKUP(D258,OFFSET(Pairings!$D$2,($B266-1)*gamesPerRound,0,gamesPerRound,2),2,FALSE)</f>
        <v>#N/A</v>
      </c>
      <c r="E266" s="34" t="e">
        <f ca="1">VLOOKUP(E258,OFFSET(Pairings!$D$2,($B266-1)*gamesPerRound,0,gamesPerRound,2),2,FALSE)</f>
        <v>#N/A</v>
      </c>
      <c r="F266" s="34" t="e">
        <f ca="1">VLOOKUP(F258,OFFSET(Pairings!$D$2,($B266-1)*gamesPerRound,0,gamesPerRound,2),2,FALSE)</f>
        <v>#N/A</v>
      </c>
      <c r="G266" s="34" t="e">
        <f ca="1">VLOOKUP(G258,OFFSET(Pairings!$D$2,($B266-1)*gamesPerRound,0,gamesPerRound,2),2,FALSE)</f>
        <v>#N/A</v>
      </c>
      <c r="H266" s="34" t="e">
        <f ca="1">VLOOKUP(H258,OFFSET(Pairings!$D$2,($B266-1)*gamesPerRound,0,gamesPerRound,2),2,FALSE)</f>
        <v>#N/A</v>
      </c>
      <c r="I266" s="34" t="e">
        <f ca="1">VLOOKUP(I258,OFFSET(Pairings!$D$2,($B266-1)*gamesPerRound,0,gamesPerRound,2),2,FALSE)</f>
        <v>#N/A</v>
      </c>
      <c r="J266" s="34" t="e">
        <f ca="1">VLOOKUP(J258,OFFSET(Pairings!$D$2,($B266-1)*gamesPerRound,0,gamesPerRound,2),2,FALSE)</f>
        <v>#N/A</v>
      </c>
      <c r="K266" s="34" t="e">
        <f ca="1">VLOOKUP(K258,OFFSET(Pairings!$D$2,($B266-1)*gamesPerRound,0,gamesPerRound,2),2,FALSE)</f>
        <v>#N/A</v>
      </c>
      <c r="L266" s="34" t="e">
        <f ca="1">VLOOKUP(L258,OFFSET(Pairings!$D$2,($B266-1)*gamesPerRound,0,gamesPerRound,2),2,FALSE)</f>
        <v>#N/A</v>
      </c>
      <c r="M266" s="34" t="e">
        <f ca="1">VLOOKUP(M258,OFFSET(Pairings!$D$2,($B266-1)*gamesPerRound,0,gamesPerRound,2),2,FALSE)</f>
        <v>#N/A</v>
      </c>
      <c r="N266" s="34" t="e">
        <f ca="1">VLOOKUP(N258,OFFSET(Pairings!$D$2,($B266-1)*gamesPerRound,0,gamesPerRound,2),2,FALSE)</f>
        <v>#N/A</v>
      </c>
    </row>
    <row r="267" spans="1:15" ht="5.15" hidden="1" customHeight="1" x14ac:dyDescent="0.3">
      <c r="B267" s="7">
        <v>1</v>
      </c>
      <c r="C267" s="34" t="e">
        <f ca="1">VLOOKUP(C258,OFFSET(Pairings!$E$2,($B267-1)*gamesPerRound,0,gamesPerRound,4),4,FALSE)</f>
        <v>#N/A</v>
      </c>
      <c r="D267" s="34" t="e">
        <f ca="1">VLOOKUP(D258,OFFSET(Pairings!$E$2,($B267-1)*gamesPerRound,0,gamesPerRound,4),4,FALSE)</f>
        <v>#N/A</v>
      </c>
      <c r="E267" s="34" t="e">
        <f ca="1">VLOOKUP(E258,OFFSET(Pairings!$E$2,($B267-1)*gamesPerRound,0,gamesPerRound,4),4,FALSE)</f>
        <v>#N/A</v>
      </c>
      <c r="F267" s="34" t="e">
        <f ca="1">VLOOKUP(F258,OFFSET(Pairings!$E$2,($B267-1)*gamesPerRound,0,gamesPerRound,4),4,FALSE)</f>
        <v>#N/A</v>
      </c>
      <c r="G267" s="34" t="e">
        <f ca="1">VLOOKUP(G258,OFFSET(Pairings!$E$2,($B267-1)*gamesPerRound,0,gamesPerRound,4),4,FALSE)</f>
        <v>#N/A</v>
      </c>
      <c r="H267" s="34" t="e">
        <f ca="1">VLOOKUP(H258,OFFSET(Pairings!$E$2,($B267-1)*gamesPerRound,0,gamesPerRound,4),4,FALSE)</f>
        <v>#N/A</v>
      </c>
      <c r="I267" s="34" t="e">
        <f ca="1">VLOOKUP(I258,OFFSET(Pairings!$E$2,($B267-1)*gamesPerRound,0,gamesPerRound,4),4,FALSE)</f>
        <v>#N/A</v>
      </c>
      <c r="J267" s="34" t="e">
        <f ca="1">VLOOKUP(J258,OFFSET(Pairings!$E$2,($B267-1)*gamesPerRound,0,gamesPerRound,4),4,FALSE)</f>
        <v>#N/A</v>
      </c>
      <c r="K267" s="34" t="e">
        <f ca="1">VLOOKUP(K258,OFFSET(Pairings!$E$2,($B267-1)*gamesPerRound,0,gamesPerRound,4),4,FALSE)</f>
        <v>#N/A</v>
      </c>
      <c r="L267" s="34" t="e">
        <f ca="1">VLOOKUP(L258,OFFSET(Pairings!$E$2,($B267-1)*gamesPerRound,0,gamesPerRound,4),4,FALSE)</f>
        <v>#N/A</v>
      </c>
      <c r="M267" s="34" t="e">
        <f ca="1">VLOOKUP(M258,OFFSET(Pairings!$E$2,($B267-1)*gamesPerRound,0,gamesPerRound,4),4,FALSE)</f>
        <v>#N/A</v>
      </c>
      <c r="N267" s="34" t="e">
        <f ca="1">VLOOKUP(N258,OFFSET(Pairings!$E$2,($B267-1)*gamesPerRound,0,gamesPerRound,4),4,FALSE)</f>
        <v>#N/A</v>
      </c>
    </row>
    <row r="268" spans="1:15" ht="5.15" hidden="1" customHeight="1" x14ac:dyDescent="0.3">
      <c r="B268" s="7">
        <v>2</v>
      </c>
      <c r="C268" s="34" t="e">
        <f ca="1">VLOOKUP(C258,OFFSET(Pairings!$D$2,($B268-1)*gamesPerRound,0,gamesPerRound,2),2,FALSE)</f>
        <v>#N/A</v>
      </c>
      <c r="D268" s="34" t="e">
        <f ca="1">VLOOKUP(D258,OFFSET(Pairings!$D$2,($B268-1)*gamesPerRound,0,gamesPerRound,2),2,FALSE)</f>
        <v>#N/A</v>
      </c>
      <c r="E268" s="34" t="e">
        <f ca="1">VLOOKUP(E258,OFFSET(Pairings!$D$2,($B268-1)*gamesPerRound,0,gamesPerRound,2),2,FALSE)</f>
        <v>#N/A</v>
      </c>
      <c r="F268" s="34" t="e">
        <f ca="1">VLOOKUP(F258,OFFSET(Pairings!$D$2,($B268-1)*gamesPerRound,0,gamesPerRound,2),2,FALSE)</f>
        <v>#N/A</v>
      </c>
      <c r="G268" s="34" t="e">
        <f ca="1">VLOOKUP(G258,OFFSET(Pairings!$D$2,($B268-1)*gamesPerRound,0,gamesPerRound,2),2,FALSE)</f>
        <v>#N/A</v>
      </c>
      <c r="H268" s="34" t="e">
        <f ca="1">VLOOKUP(H258,OFFSET(Pairings!$D$2,($B268-1)*gamesPerRound,0,gamesPerRound,2),2,FALSE)</f>
        <v>#N/A</v>
      </c>
      <c r="I268" s="34" t="e">
        <f ca="1">VLOOKUP(I258,OFFSET(Pairings!$D$2,($B268-1)*gamesPerRound,0,gamesPerRound,2),2,FALSE)</f>
        <v>#N/A</v>
      </c>
      <c r="J268" s="34" t="e">
        <f ca="1">VLOOKUP(J258,OFFSET(Pairings!$D$2,($B268-1)*gamesPerRound,0,gamesPerRound,2),2,FALSE)</f>
        <v>#N/A</v>
      </c>
      <c r="K268" s="34" t="e">
        <f ca="1">VLOOKUP(K258,OFFSET(Pairings!$D$2,($B268-1)*gamesPerRound,0,gamesPerRound,2),2,FALSE)</f>
        <v>#N/A</v>
      </c>
      <c r="L268" s="34" t="e">
        <f ca="1">VLOOKUP(L258,OFFSET(Pairings!$D$2,($B268-1)*gamesPerRound,0,gamesPerRound,2),2,FALSE)</f>
        <v>#N/A</v>
      </c>
      <c r="M268" s="34" t="e">
        <f ca="1">VLOOKUP(M258,OFFSET(Pairings!$D$2,($B268-1)*gamesPerRound,0,gamesPerRound,2),2,FALSE)</f>
        <v>#N/A</v>
      </c>
      <c r="N268" s="34" t="e">
        <f ca="1">VLOOKUP(N258,OFFSET(Pairings!$D$2,($B268-1)*gamesPerRound,0,gamesPerRound,2),2,FALSE)</f>
        <v>#N/A</v>
      </c>
    </row>
    <row r="269" spans="1:15" ht="5.15" hidden="1" customHeight="1" x14ac:dyDescent="0.3">
      <c r="B269" s="7">
        <v>2</v>
      </c>
      <c r="C269" s="34" t="e">
        <f ca="1">VLOOKUP(C258,OFFSET(Pairings!$E$2,($B269-1)*gamesPerRound,0,gamesPerRound,4),4,FALSE)</f>
        <v>#N/A</v>
      </c>
      <c r="D269" s="34" t="e">
        <f ca="1">VLOOKUP(D258,OFFSET(Pairings!$E$2,($B269-1)*gamesPerRound,0,gamesPerRound,4),4,FALSE)</f>
        <v>#N/A</v>
      </c>
      <c r="E269" s="34" t="e">
        <f ca="1">VLOOKUP(E258,OFFSET(Pairings!$E$2,($B269-1)*gamesPerRound,0,gamesPerRound,4),4,FALSE)</f>
        <v>#N/A</v>
      </c>
      <c r="F269" s="34" t="e">
        <f ca="1">VLOOKUP(F258,OFFSET(Pairings!$E$2,($B269-1)*gamesPerRound,0,gamesPerRound,4),4,FALSE)</f>
        <v>#N/A</v>
      </c>
      <c r="G269" s="34" t="e">
        <f ca="1">VLOOKUP(G258,OFFSET(Pairings!$E$2,($B269-1)*gamesPerRound,0,gamesPerRound,4),4,FALSE)</f>
        <v>#N/A</v>
      </c>
      <c r="H269" s="34" t="e">
        <f ca="1">VLOOKUP(H258,OFFSET(Pairings!$E$2,($B269-1)*gamesPerRound,0,gamesPerRound,4),4,FALSE)</f>
        <v>#N/A</v>
      </c>
      <c r="I269" s="34" t="e">
        <f ca="1">VLOOKUP(I258,OFFSET(Pairings!$E$2,($B269-1)*gamesPerRound,0,gamesPerRound,4),4,FALSE)</f>
        <v>#N/A</v>
      </c>
      <c r="J269" s="34" t="e">
        <f ca="1">VLOOKUP(J258,OFFSET(Pairings!$E$2,($B269-1)*gamesPerRound,0,gamesPerRound,4),4,FALSE)</f>
        <v>#N/A</v>
      </c>
      <c r="K269" s="34" t="e">
        <f ca="1">VLOOKUP(K258,OFFSET(Pairings!$E$2,($B269-1)*gamesPerRound,0,gamesPerRound,4),4,FALSE)</f>
        <v>#N/A</v>
      </c>
      <c r="L269" s="34" t="e">
        <f ca="1">VLOOKUP(L258,OFFSET(Pairings!$E$2,($B269-1)*gamesPerRound,0,gamesPerRound,4),4,FALSE)</f>
        <v>#N/A</v>
      </c>
      <c r="M269" s="34" t="e">
        <f ca="1">VLOOKUP(M258,OFFSET(Pairings!$E$2,($B269-1)*gamesPerRound,0,gamesPerRound,4),4,FALSE)</f>
        <v>#N/A</v>
      </c>
      <c r="N269" s="34" t="e">
        <f ca="1">VLOOKUP(N258,OFFSET(Pairings!$E$2,($B269-1)*gamesPerRound,0,gamesPerRound,4),4,FALSE)</f>
        <v>#N/A</v>
      </c>
    </row>
    <row r="270" spans="1:15" ht="5.15" hidden="1" customHeight="1" x14ac:dyDescent="0.3">
      <c r="B270" s="7">
        <v>3</v>
      </c>
      <c r="C270" s="34" t="e">
        <f ca="1">VLOOKUP(C258,OFFSET(Pairings!$D$2,($B270-1)*gamesPerRound,0,gamesPerRound,2),2,FALSE)</f>
        <v>#N/A</v>
      </c>
      <c r="D270" s="34" t="e">
        <f ca="1">VLOOKUP(D258,OFFSET(Pairings!$D$2,($B270-1)*gamesPerRound,0,gamesPerRound,2),2,FALSE)</f>
        <v>#N/A</v>
      </c>
      <c r="E270" s="34" t="e">
        <f ca="1">VLOOKUP(E258,OFFSET(Pairings!$D$2,($B270-1)*gamesPerRound,0,gamesPerRound,2),2,FALSE)</f>
        <v>#N/A</v>
      </c>
      <c r="F270" s="34" t="e">
        <f ca="1">VLOOKUP(F258,OFFSET(Pairings!$D$2,($B270-1)*gamesPerRound,0,gamesPerRound,2),2,FALSE)</f>
        <v>#N/A</v>
      </c>
      <c r="G270" s="34" t="e">
        <f ca="1">VLOOKUP(G258,OFFSET(Pairings!$D$2,($B270-1)*gamesPerRound,0,gamesPerRound,2),2,FALSE)</f>
        <v>#N/A</v>
      </c>
      <c r="H270" s="34" t="e">
        <f ca="1">VLOOKUP(H258,OFFSET(Pairings!$D$2,($B270-1)*gamesPerRound,0,gamesPerRound,2),2,FALSE)</f>
        <v>#N/A</v>
      </c>
      <c r="I270" s="34" t="e">
        <f ca="1">VLOOKUP(I258,OFFSET(Pairings!$D$2,($B270-1)*gamesPerRound,0,gamesPerRound,2),2,FALSE)</f>
        <v>#N/A</v>
      </c>
      <c r="J270" s="34" t="e">
        <f ca="1">VLOOKUP(J258,OFFSET(Pairings!$D$2,($B270-1)*gamesPerRound,0,gamesPerRound,2),2,FALSE)</f>
        <v>#N/A</v>
      </c>
      <c r="K270" s="34" t="e">
        <f ca="1">VLOOKUP(K258,OFFSET(Pairings!$D$2,($B270-1)*gamesPerRound,0,gamesPerRound,2),2,FALSE)</f>
        <v>#N/A</v>
      </c>
      <c r="L270" s="34" t="e">
        <f ca="1">VLOOKUP(L258,OFFSET(Pairings!$D$2,($B270-1)*gamesPerRound,0,gamesPerRound,2),2,FALSE)</f>
        <v>#N/A</v>
      </c>
      <c r="M270" s="34" t="e">
        <f ca="1">VLOOKUP(M258,OFFSET(Pairings!$D$2,($B270-1)*gamesPerRound,0,gamesPerRound,2),2,FALSE)</f>
        <v>#N/A</v>
      </c>
      <c r="N270" s="34" t="e">
        <f ca="1">VLOOKUP(N258,OFFSET(Pairings!$D$2,($B270-1)*gamesPerRound,0,gamesPerRound,2),2,FALSE)</f>
        <v>#N/A</v>
      </c>
    </row>
    <row r="271" spans="1:15" ht="5.15" hidden="1" customHeight="1" x14ac:dyDescent="0.3">
      <c r="B271" s="7">
        <v>3</v>
      </c>
      <c r="C271" s="34" t="e">
        <f ca="1">VLOOKUP(C258,OFFSET(Pairings!$E$2,($B271-1)*gamesPerRound,0,gamesPerRound,4),4,FALSE)</f>
        <v>#N/A</v>
      </c>
      <c r="D271" s="34" t="e">
        <f ca="1">VLOOKUP(D258,OFFSET(Pairings!$E$2,($B271-1)*gamesPerRound,0,gamesPerRound,4),4,FALSE)</f>
        <v>#N/A</v>
      </c>
      <c r="E271" s="34" t="e">
        <f ca="1">VLOOKUP(E258,OFFSET(Pairings!$E$2,($B271-1)*gamesPerRound,0,gamesPerRound,4),4,FALSE)</f>
        <v>#N/A</v>
      </c>
      <c r="F271" s="34" t="e">
        <f ca="1">VLOOKUP(F258,OFFSET(Pairings!$E$2,($B271-1)*gamesPerRound,0,gamesPerRound,4),4,FALSE)</f>
        <v>#N/A</v>
      </c>
      <c r="G271" s="34" t="e">
        <f ca="1">VLOOKUP(G258,OFFSET(Pairings!$E$2,($B271-1)*gamesPerRound,0,gamesPerRound,4),4,FALSE)</f>
        <v>#N/A</v>
      </c>
      <c r="H271" s="34" t="e">
        <f ca="1">VLOOKUP(H258,OFFSET(Pairings!$E$2,($B271-1)*gamesPerRound,0,gamesPerRound,4),4,FALSE)</f>
        <v>#N/A</v>
      </c>
      <c r="I271" s="34" t="e">
        <f ca="1">VLOOKUP(I258,OFFSET(Pairings!$E$2,($B271-1)*gamesPerRound,0,gamesPerRound,4),4,FALSE)</f>
        <v>#N/A</v>
      </c>
      <c r="J271" s="34" t="e">
        <f ca="1">VLOOKUP(J258,OFFSET(Pairings!$E$2,($B271-1)*gamesPerRound,0,gamesPerRound,4),4,FALSE)</f>
        <v>#N/A</v>
      </c>
      <c r="K271" s="34" t="e">
        <f ca="1">VLOOKUP(K258,OFFSET(Pairings!$E$2,($B271-1)*gamesPerRound,0,gamesPerRound,4),4,FALSE)</f>
        <v>#N/A</v>
      </c>
      <c r="L271" s="34" t="e">
        <f ca="1">VLOOKUP(L258,OFFSET(Pairings!$E$2,($B271-1)*gamesPerRound,0,gamesPerRound,4),4,FALSE)</f>
        <v>#N/A</v>
      </c>
      <c r="M271" s="34" t="e">
        <f ca="1">VLOOKUP(M258,OFFSET(Pairings!$E$2,($B271-1)*gamesPerRound,0,gamesPerRound,4),4,FALSE)</f>
        <v>#N/A</v>
      </c>
      <c r="N271" s="34" t="e">
        <f ca="1">VLOOKUP(N258,OFFSET(Pairings!$E$2,($B271-1)*gamesPerRound,0,gamesPerRound,4),4,FALSE)</f>
        <v>#N/A</v>
      </c>
    </row>
    <row r="272" spans="1:15" ht="18.649999999999999" customHeight="1" thickBot="1" x14ac:dyDescent="0.35"/>
    <row r="273" spans="1:15" s="9" customFormat="1" ht="15.5" thickBot="1" x14ac:dyDescent="0.35">
      <c r="A273" s="9" t="s">
        <v>221</v>
      </c>
      <c r="B273" s="10">
        <f>VLOOKUP(A273,TeamLookup,2,FALSE)</f>
        <v>0</v>
      </c>
      <c r="C273" s="11" t="str">
        <f t="shared" ref="C273:N273" si="54">$A273&amp;"."&amp;TEXT(C$1,"00")</f>
        <v>S.01</v>
      </c>
      <c r="D273" s="12" t="str">
        <f t="shared" si="54"/>
        <v>S.02</v>
      </c>
      <c r="E273" s="12" t="str">
        <f t="shared" si="54"/>
        <v>S.03</v>
      </c>
      <c r="F273" s="12" t="str">
        <f t="shared" si="54"/>
        <v>S.04</v>
      </c>
      <c r="G273" s="12" t="str">
        <f t="shared" si="54"/>
        <v>S.05</v>
      </c>
      <c r="H273" s="12" t="str">
        <f t="shared" si="54"/>
        <v>S.06</v>
      </c>
      <c r="I273" s="12" t="str">
        <f t="shared" si="54"/>
        <v>S.07</v>
      </c>
      <c r="J273" s="12" t="str">
        <f t="shared" si="54"/>
        <v>S.08</v>
      </c>
      <c r="K273" s="12" t="str">
        <f t="shared" si="54"/>
        <v>S.09</v>
      </c>
      <c r="L273" s="12" t="str">
        <f t="shared" si="54"/>
        <v>S.10</v>
      </c>
      <c r="M273" s="12" t="str">
        <f t="shared" si="54"/>
        <v>S.11</v>
      </c>
      <c r="N273" s="13" t="str">
        <f t="shared" si="54"/>
        <v>S.12</v>
      </c>
      <c r="O273" s="14" t="s">
        <v>22</v>
      </c>
    </row>
    <row r="274" spans="1:15" ht="9" customHeight="1" x14ac:dyDescent="0.3">
      <c r="C274" s="15" t="str">
        <f t="shared" ref="C274:N274" ca="1" si="55">IF(ISNA(C281),"B","W")</f>
        <v>B</v>
      </c>
      <c r="D274" s="16" t="str">
        <f t="shared" ca="1" si="55"/>
        <v>B</v>
      </c>
      <c r="E274" s="16" t="str">
        <f t="shared" ca="1" si="55"/>
        <v>B</v>
      </c>
      <c r="F274" s="16" t="str">
        <f t="shared" ca="1" si="55"/>
        <v>B</v>
      </c>
      <c r="G274" s="16" t="str">
        <f t="shared" ca="1" si="55"/>
        <v>B</v>
      </c>
      <c r="H274" s="16" t="str">
        <f t="shared" ca="1" si="55"/>
        <v>B</v>
      </c>
      <c r="I274" s="16" t="str">
        <f t="shared" ca="1" si="55"/>
        <v>B</v>
      </c>
      <c r="J274" s="16" t="str">
        <f t="shared" ca="1" si="55"/>
        <v>B</v>
      </c>
      <c r="K274" s="16" t="str">
        <f t="shared" ca="1" si="55"/>
        <v>B</v>
      </c>
      <c r="L274" s="16" t="str">
        <f t="shared" ca="1" si="55"/>
        <v>B</v>
      </c>
      <c r="M274" s="16" t="str">
        <f t="shared" ca="1" si="55"/>
        <v>B</v>
      </c>
      <c r="N274" s="17" t="str">
        <f t="shared" ca="1" si="55"/>
        <v>B</v>
      </c>
      <c r="O274" s="18"/>
    </row>
    <row r="275" spans="1:15" x14ac:dyDescent="0.3">
      <c r="B275" s="7" t="s">
        <v>23</v>
      </c>
      <c r="C275" s="19" t="e">
        <f t="shared" ref="C275:N275" ca="1" si="56">IF(ISNA(C281),C282,C281)</f>
        <v>#N/A</v>
      </c>
      <c r="D275" s="20" t="e">
        <f t="shared" ca="1" si="56"/>
        <v>#N/A</v>
      </c>
      <c r="E275" s="20" t="e">
        <f t="shared" ca="1" si="56"/>
        <v>#N/A</v>
      </c>
      <c r="F275" s="20" t="e">
        <f t="shared" ca="1" si="56"/>
        <v>#N/A</v>
      </c>
      <c r="G275" s="20" t="e">
        <f t="shared" ca="1" si="56"/>
        <v>#N/A</v>
      </c>
      <c r="H275" s="20" t="e">
        <f t="shared" ca="1" si="56"/>
        <v>#N/A</v>
      </c>
      <c r="I275" s="20" t="e">
        <f t="shared" ca="1" si="56"/>
        <v>#N/A</v>
      </c>
      <c r="J275" s="20" t="e">
        <f t="shared" ca="1" si="56"/>
        <v>#N/A</v>
      </c>
      <c r="K275" s="20" t="e">
        <f t="shared" ca="1" si="56"/>
        <v>#N/A</v>
      </c>
      <c r="L275" s="20" t="e">
        <f t="shared" ca="1" si="56"/>
        <v>#N/A</v>
      </c>
      <c r="M275" s="20" t="e">
        <f t="shared" ca="1" si="56"/>
        <v>#N/A</v>
      </c>
      <c r="N275" s="21" t="e">
        <f t="shared" ca="1" si="56"/>
        <v>#N/A</v>
      </c>
      <c r="O275" s="22"/>
    </row>
    <row r="276" spans="1:15" ht="9" customHeight="1" x14ac:dyDescent="0.3">
      <c r="C276" s="23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5"/>
      <c r="O276" s="18"/>
    </row>
    <row r="277" spans="1:15" ht="15.5" thickBot="1" x14ac:dyDescent="0.35">
      <c r="C277" s="26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8"/>
      <c r="O277" s="22"/>
    </row>
    <row r="278" spans="1:15" ht="9" customHeight="1" x14ac:dyDescent="0.3">
      <c r="C278" s="23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5"/>
      <c r="O278" s="18"/>
    </row>
    <row r="279" spans="1:15" ht="15.5" thickBot="1" x14ac:dyDescent="0.35">
      <c r="C279" s="26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8"/>
      <c r="O279" s="29"/>
    </row>
    <row r="280" spans="1:15" ht="18.649999999999999" customHeight="1" thickBot="1" x14ac:dyDescent="0.35">
      <c r="B280" s="7" t="s">
        <v>22</v>
      </c>
      <c r="C280" s="30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2"/>
      <c r="O280" s="33"/>
    </row>
    <row r="281" spans="1:15" ht="5.15" hidden="1" customHeight="1" x14ac:dyDescent="0.3">
      <c r="B281" s="7">
        <v>1</v>
      </c>
      <c r="C281" s="34" t="e">
        <f ca="1">VLOOKUP(C273,OFFSET(Pairings!$D$2,($B281-1)*gamesPerRound,0,gamesPerRound,2),2,FALSE)</f>
        <v>#N/A</v>
      </c>
      <c r="D281" s="34" t="e">
        <f ca="1">VLOOKUP(D273,OFFSET(Pairings!$D$2,($B281-1)*gamesPerRound,0,gamesPerRound,2),2,FALSE)</f>
        <v>#N/A</v>
      </c>
      <c r="E281" s="34" t="e">
        <f ca="1">VLOOKUP(E273,OFFSET(Pairings!$D$2,($B281-1)*gamesPerRound,0,gamesPerRound,2),2,FALSE)</f>
        <v>#N/A</v>
      </c>
      <c r="F281" s="34" t="e">
        <f ca="1">VLOOKUP(F273,OFFSET(Pairings!$D$2,($B281-1)*gamesPerRound,0,gamesPerRound,2),2,FALSE)</f>
        <v>#N/A</v>
      </c>
      <c r="G281" s="34" t="e">
        <f ca="1">VLOOKUP(G273,OFFSET(Pairings!$D$2,($B281-1)*gamesPerRound,0,gamesPerRound,2),2,FALSE)</f>
        <v>#N/A</v>
      </c>
      <c r="H281" s="34" t="e">
        <f ca="1">VLOOKUP(H273,OFFSET(Pairings!$D$2,($B281-1)*gamesPerRound,0,gamesPerRound,2),2,FALSE)</f>
        <v>#N/A</v>
      </c>
      <c r="I281" s="34" t="e">
        <f ca="1">VLOOKUP(I273,OFFSET(Pairings!$D$2,($B281-1)*gamesPerRound,0,gamesPerRound,2),2,FALSE)</f>
        <v>#N/A</v>
      </c>
      <c r="J281" s="34" t="e">
        <f ca="1">VLOOKUP(J273,OFFSET(Pairings!$D$2,($B281-1)*gamesPerRound,0,gamesPerRound,2),2,FALSE)</f>
        <v>#N/A</v>
      </c>
      <c r="K281" s="34" t="e">
        <f ca="1">VLOOKUP(K273,OFFSET(Pairings!$D$2,($B281-1)*gamesPerRound,0,gamesPerRound,2),2,FALSE)</f>
        <v>#N/A</v>
      </c>
      <c r="L281" s="34" t="e">
        <f ca="1">VLOOKUP(L273,OFFSET(Pairings!$D$2,($B281-1)*gamesPerRound,0,gamesPerRound,2),2,FALSE)</f>
        <v>#N/A</v>
      </c>
      <c r="M281" s="34" t="e">
        <f ca="1">VLOOKUP(M273,OFFSET(Pairings!$D$2,($B281-1)*gamesPerRound,0,gamesPerRound,2),2,FALSE)</f>
        <v>#N/A</v>
      </c>
      <c r="N281" s="34" t="e">
        <f ca="1">VLOOKUP(N273,OFFSET(Pairings!$D$2,($B281-1)*gamesPerRound,0,gamesPerRound,2),2,FALSE)</f>
        <v>#N/A</v>
      </c>
    </row>
    <row r="282" spans="1:15" ht="5.15" hidden="1" customHeight="1" x14ac:dyDescent="0.3">
      <c r="B282" s="7">
        <v>1</v>
      </c>
      <c r="C282" s="34" t="e">
        <f ca="1">VLOOKUP(C273,OFFSET(Pairings!$E$2,($B282-1)*gamesPerRound,0,gamesPerRound,4),4,FALSE)</f>
        <v>#N/A</v>
      </c>
      <c r="D282" s="34" t="e">
        <f ca="1">VLOOKUP(D273,OFFSET(Pairings!$E$2,($B282-1)*gamesPerRound,0,gamesPerRound,4),4,FALSE)</f>
        <v>#N/A</v>
      </c>
      <c r="E282" s="34" t="e">
        <f ca="1">VLOOKUP(E273,OFFSET(Pairings!$E$2,($B282-1)*gamesPerRound,0,gamesPerRound,4),4,FALSE)</f>
        <v>#N/A</v>
      </c>
      <c r="F282" s="34" t="e">
        <f ca="1">VLOOKUP(F273,OFFSET(Pairings!$E$2,($B282-1)*gamesPerRound,0,gamesPerRound,4),4,FALSE)</f>
        <v>#N/A</v>
      </c>
      <c r="G282" s="34" t="e">
        <f ca="1">VLOOKUP(G273,OFFSET(Pairings!$E$2,($B282-1)*gamesPerRound,0,gamesPerRound,4),4,FALSE)</f>
        <v>#N/A</v>
      </c>
      <c r="H282" s="34" t="e">
        <f ca="1">VLOOKUP(H273,OFFSET(Pairings!$E$2,($B282-1)*gamesPerRound,0,gamesPerRound,4),4,FALSE)</f>
        <v>#N/A</v>
      </c>
      <c r="I282" s="34" t="e">
        <f ca="1">VLOOKUP(I273,OFFSET(Pairings!$E$2,($B282-1)*gamesPerRound,0,gamesPerRound,4),4,FALSE)</f>
        <v>#N/A</v>
      </c>
      <c r="J282" s="34" t="e">
        <f ca="1">VLOOKUP(J273,OFFSET(Pairings!$E$2,($B282-1)*gamesPerRound,0,gamesPerRound,4),4,FALSE)</f>
        <v>#N/A</v>
      </c>
      <c r="K282" s="34" t="e">
        <f ca="1">VLOOKUP(K273,OFFSET(Pairings!$E$2,($B282-1)*gamesPerRound,0,gamesPerRound,4),4,FALSE)</f>
        <v>#N/A</v>
      </c>
      <c r="L282" s="34" t="e">
        <f ca="1">VLOOKUP(L273,OFFSET(Pairings!$E$2,($B282-1)*gamesPerRound,0,gamesPerRound,4),4,FALSE)</f>
        <v>#N/A</v>
      </c>
      <c r="M282" s="34" t="e">
        <f ca="1">VLOOKUP(M273,OFFSET(Pairings!$E$2,($B282-1)*gamesPerRound,0,gamesPerRound,4),4,FALSE)</f>
        <v>#N/A</v>
      </c>
      <c r="N282" s="34" t="e">
        <f ca="1">VLOOKUP(N273,OFFSET(Pairings!$E$2,($B282-1)*gamesPerRound,0,gamesPerRound,4),4,FALSE)</f>
        <v>#N/A</v>
      </c>
    </row>
    <row r="283" spans="1:15" ht="5.15" hidden="1" customHeight="1" x14ac:dyDescent="0.3">
      <c r="B283" s="7">
        <v>2</v>
      </c>
      <c r="C283" s="34" t="e">
        <f ca="1">VLOOKUP(C273,OFFSET(Pairings!$D$2,($B283-1)*gamesPerRound,0,gamesPerRound,2),2,FALSE)</f>
        <v>#N/A</v>
      </c>
      <c r="D283" s="34" t="e">
        <f ca="1">VLOOKUP(D273,OFFSET(Pairings!$D$2,($B283-1)*gamesPerRound,0,gamesPerRound,2),2,FALSE)</f>
        <v>#N/A</v>
      </c>
      <c r="E283" s="34" t="e">
        <f ca="1">VLOOKUP(E273,OFFSET(Pairings!$D$2,($B283-1)*gamesPerRound,0,gamesPerRound,2),2,FALSE)</f>
        <v>#N/A</v>
      </c>
      <c r="F283" s="34" t="e">
        <f ca="1">VLOOKUP(F273,OFFSET(Pairings!$D$2,($B283-1)*gamesPerRound,0,gamesPerRound,2),2,FALSE)</f>
        <v>#N/A</v>
      </c>
      <c r="G283" s="34" t="e">
        <f ca="1">VLOOKUP(G273,OFFSET(Pairings!$D$2,($B283-1)*gamesPerRound,0,gamesPerRound,2),2,FALSE)</f>
        <v>#N/A</v>
      </c>
      <c r="H283" s="34" t="e">
        <f ca="1">VLOOKUP(H273,OFFSET(Pairings!$D$2,($B283-1)*gamesPerRound,0,gamesPerRound,2),2,FALSE)</f>
        <v>#N/A</v>
      </c>
      <c r="I283" s="34" t="e">
        <f ca="1">VLOOKUP(I273,OFFSET(Pairings!$D$2,($B283-1)*gamesPerRound,0,gamesPerRound,2),2,FALSE)</f>
        <v>#N/A</v>
      </c>
      <c r="J283" s="34" t="e">
        <f ca="1">VLOOKUP(J273,OFFSET(Pairings!$D$2,($B283-1)*gamesPerRound,0,gamesPerRound,2),2,FALSE)</f>
        <v>#N/A</v>
      </c>
      <c r="K283" s="34" t="e">
        <f ca="1">VLOOKUP(K273,OFFSET(Pairings!$D$2,($B283-1)*gamesPerRound,0,gamesPerRound,2),2,FALSE)</f>
        <v>#N/A</v>
      </c>
      <c r="L283" s="34" t="e">
        <f ca="1">VLOOKUP(L273,OFFSET(Pairings!$D$2,($B283-1)*gamesPerRound,0,gamesPerRound,2),2,FALSE)</f>
        <v>#N/A</v>
      </c>
      <c r="M283" s="34" t="e">
        <f ca="1">VLOOKUP(M273,OFFSET(Pairings!$D$2,($B283-1)*gamesPerRound,0,gamesPerRound,2),2,FALSE)</f>
        <v>#N/A</v>
      </c>
      <c r="N283" s="34" t="e">
        <f ca="1">VLOOKUP(N273,OFFSET(Pairings!$D$2,($B283-1)*gamesPerRound,0,gamesPerRound,2),2,FALSE)</f>
        <v>#N/A</v>
      </c>
    </row>
    <row r="284" spans="1:15" ht="5.15" hidden="1" customHeight="1" x14ac:dyDescent="0.3">
      <c r="B284" s="7">
        <v>2</v>
      </c>
      <c r="C284" s="34" t="e">
        <f ca="1">VLOOKUP(C273,OFFSET(Pairings!$E$2,($B284-1)*gamesPerRound,0,gamesPerRound,4),4,FALSE)</f>
        <v>#N/A</v>
      </c>
      <c r="D284" s="34" t="e">
        <f ca="1">VLOOKUP(D273,OFFSET(Pairings!$E$2,($B284-1)*gamesPerRound,0,gamesPerRound,4),4,FALSE)</f>
        <v>#N/A</v>
      </c>
      <c r="E284" s="34" t="e">
        <f ca="1">VLOOKUP(E273,OFFSET(Pairings!$E$2,($B284-1)*gamesPerRound,0,gamesPerRound,4),4,FALSE)</f>
        <v>#N/A</v>
      </c>
      <c r="F284" s="34" t="e">
        <f ca="1">VLOOKUP(F273,OFFSET(Pairings!$E$2,($B284-1)*gamesPerRound,0,gamesPerRound,4),4,FALSE)</f>
        <v>#N/A</v>
      </c>
      <c r="G284" s="34" t="e">
        <f ca="1">VLOOKUP(G273,OFFSET(Pairings!$E$2,($B284-1)*gamesPerRound,0,gamesPerRound,4),4,FALSE)</f>
        <v>#N/A</v>
      </c>
      <c r="H284" s="34" t="e">
        <f ca="1">VLOOKUP(H273,OFFSET(Pairings!$E$2,($B284-1)*gamesPerRound,0,gamesPerRound,4),4,FALSE)</f>
        <v>#N/A</v>
      </c>
      <c r="I284" s="34" t="e">
        <f ca="1">VLOOKUP(I273,OFFSET(Pairings!$E$2,($B284-1)*gamesPerRound,0,gamesPerRound,4),4,FALSE)</f>
        <v>#N/A</v>
      </c>
      <c r="J284" s="34" t="e">
        <f ca="1">VLOOKUP(J273,OFFSET(Pairings!$E$2,($B284-1)*gamesPerRound,0,gamesPerRound,4),4,FALSE)</f>
        <v>#N/A</v>
      </c>
      <c r="K284" s="34" t="e">
        <f ca="1">VLOOKUP(K273,OFFSET(Pairings!$E$2,($B284-1)*gamesPerRound,0,gamesPerRound,4),4,FALSE)</f>
        <v>#N/A</v>
      </c>
      <c r="L284" s="34" t="e">
        <f ca="1">VLOOKUP(L273,OFFSET(Pairings!$E$2,($B284-1)*gamesPerRound,0,gamesPerRound,4),4,FALSE)</f>
        <v>#N/A</v>
      </c>
      <c r="M284" s="34" t="e">
        <f ca="1">VLOOKUP(M273,OFFSET(Pairings!$E$2,($B284-1)*gamesPerRound,0,gamesPerRound,4),4,FALSE)</f>
        <v>#N/A</v>
      </c>
      <c r="N284" s="34" t="e">
        <f ca="1">VLOOKUP(N273,OFFSET(Pairings!$E$2,($B284-1)*gamesPerRound,0,gamesPerRound,4),4,FALSE)</f>
        <v>#N/A</v>
      </c>
    </row>
    <row r="285" spans="1:15" ht="5.15" hidden="1" customHeight="1" x14ac:dyDescent="0.3">
      <c r="B285" s="7">
        <v>3</v>
      </c>
      <c r="C285" s="34" t="e">
        <f ca="1">VLOOKUP(C273,OFFSET(Pairings!$D$2,($B285-1)*gamesPerRound,0,gamesPerRound,2),2,FALSE)</f>
        <v>#N/A</v>
      </c>
      <c r="D285" s="34" t="e">
        <f ca="1">VLOOKUP(D273,OFFSET(Pairings!$D$2,($B285-1)*gamesPerRound,0,gamesPerRound,2),2,FALSE)</f>
        <v>#N/A</v>
      </c>
      <c r="E285" s="34" t="e">
        <f ca="1">VLOOKUP(E273,OFFSET(Pairings!$D$2,($B285-1)*gamesPerRound,0,gamesPerRound,2),2,FALSE)</f>
        <v>#N/A</v>
      </c>
      <c r="F285" s="34" t="e">
        <f ca="1">VLOOKUP(F273,OFFSET(Pairings!$D$2,($B285-1)*gamesPerRound,0,gamesPerRound,2),2,FALSE)</f>
        <v>#N/A</v>
      </c>
      <c r="G285" s="34" t="e">
        <f ca="1">VLOOKUP(G273,OFFSET(Pairings!$D$2,($B285-1)*gamesPerRound,0,gamesPerRound,2),2,FALSE)</f>
        <v>#N/A</v>
      </c>
      <c r="H285" s="34" t="e">
        <f ca="1">VLOOKUP(H273,OFFSET(Pairings!$D$2,($B285-1)*gamesPerRound,0,gamesPerRound,2),2,FALSE)</f>
        <v>#N/A</v>
      </c>
      <c r="I285" s="34" t="e">
        <f ca="1">VLOOKUP(I273,OFFSET(Pairings!$D$2,($B285-1)*gamesPerRound,0,gamesPerRound,2),2,FALSE)</f>
        <v>#N/A</v>
      </c>
      <c r="J285" s="34" t="e">
        <f ca="1">VLOOKUP(J273,OFFSET(Pairings!$D$2,($B285-1)*gamesPerRound,0,gamesPerRound,2),2,FALSE)</f>
        <v>#N/A</v>
      </c>
      <c r="K285" s="34" t="e">
        <f ca="1">VLOOKUP(K273,OFFSET(Pairings!$D$2,($B285-1)*gamesPerRound,0,gamesPerRound,2),2,FALSE)</f>
        <v>#N/A</v>
      </c>
      <c r="L285" s="34" t="e">
        <f ca="1">VLOOKUP(L273,OFFSET(Pairings!$D$2,($B285-1)*gamesPerRound,0,gamesPerRound,2),2,FALSE)</f>
        <v>#N/A</v>
      </c>
      <c r="M285" s="34" t="e">
        <f ca="1">VLOOKUP(M273,OFFSET(Pairings!$D$2,($B285-1)*gamesPerRound,0,gamesPerRound,2),2,FALSE)</f>
        <v>#N/A</v>
      </c>
      <c r="N285" s="34" t="e">
        <f ca="1">VLOOKUP(N273,OFFSET(Pairings!$D$2,($B285-1)*gamesPerRound,0,gamesPerRound,2),2,FALSE)</f>
        <v>#N/A</v>
      </c>
    </row>
    <row r="286" spans="1:15" ht="5.15" hidden="1" customHeight="1" x14ac:dyDescent="0.3">
      <c r="B286" s="7">
        <v>3</v>
      </c>
      <c r="C286" s="34" t="e">
        <f ca="1">VLOOKUP(C273,OFFSET(Pairings!$E$2,($B286-1)*gamesPerRound,0,gamesPerRound,4),4,FALSE)</f>
        <v>#N/A</v>
      </c>
      <c r="D286" s="34" t="e">
        <f ca="1">VLOOKUP(D273,OFFSET(Pairings!$E$2,($B286-1)*gamesPerRound,0,gamesPerRound,4),4,FALSE)</f>
        <v>#N/A</v>
      </c>
      <c r="E286" s="34" t="e">
        <f ca="1">VLOOKUP(E273,OFFSET(Pairings!$E$2,($B286-1)*gamesPerRound,0,gamesPerRound,4),4,FALSE)</f>
        <v>#N/A</v>
      </c>
      <c r="F286" s="34" t="e">
        <f ca="1">VLOOKUP(F273,OFFSET(Pairings!$E$2,($B286-1)*gamesPerRound,0,gamesPerRound,4),4,FALSE)</f>
        <v>#N/A</v>
      </c>
      <c r="G286" s="34" t="e">
        <f ca="1">VLOOKUP(G273,OFFSET(Pairings!$E$2,($B286-1)*gamesPerRound,0,gamesPerRound,4),4,FALSE)</f>
        <v>#N/A</v>
      </c>
      <c r="H286" s="34" t="e">
        <f ca="1">VLOOKUP(H273,OFFSET(Pairings!$E$2,($B286-1)*gamesPerRound,0,gamesPerRound,4),4,FALSE)</f>
        <v>#N/A</v>
      </c>
      <c r="I286" s="34" t="e">
        <f ca="1">VLOOKUP(I273,OFFSET(Pairings!$E$2,($B286-1)*gamesPerRound,0,gamesPerRound,4),4,FALSE)</f>
        <v>#N/A</v>
      </c>
      <c r="J286" s="34" t="e">
        <f ca="1">VLOOKUP(J273,OFFSET(Pairings!$E$2,($B286-1)*gamesPerRound,0,gamesPerRound,4),4,FALSE)</f>
        <v>#N/A</v>
      </c>
      <c r="K286" s="34" t="e">
        <f ca="1">VLOOKUP(K273,OFFSET(Pairings!$E$2,($B286-1)*gamesPerRound,0,gamesPerRound,4),4,FALSE)</f>
        <v>#N/A</v>
      </c>
      <c r="L286" s="34" t="e">
        <f ca="1">VLOOKUP(L273,OFFSET(Pairings!$E$2,($B286-1)*gamesPerRound,0,gamesPerRound,4),4,FALSE)</f>
        <v>#N/A</v>
      </c>
      <c r="M286" s="34" t="e">
        <f ca="1">VLOOKUP(M273,OFFSET(Pairings!$E$2,($B286-1)*gamesPerRound,0,gamesPerRound,4),4,FALSE)</f>
        <v>#N/A</v>
      </c>
      <c r="N286" s="34" t="e">
        <f ca="1">VLOOKUP(N273,OFFSET(Pairings!$E$2,($B286-1)*gamesPerRound,0,gamesPerRound,4),4,FALSE)</f>
        <v>#N/A</v>
      </c>
    </row>
    <row r="287" spans="1:15" ht="18.649999999999999" customHeight="1" thickBot="1" x14ac:dyDescent="0.35"/>
    <row r="288" spans="1:15" s="9" customFormat="1" ht="15.5" thickBot="1" x14ac:dyDescent="0.35">
      <c r="A288" s="9" t="s">
        <v>222</v>
      </c>
      <c r="B288" s="10">
        <f>VLOOKUP(A288,TeamLookup,2,FALSE)</f>
        <v>0</v>
      </c>
      <c r="C288" s="11" t="str">
        <f t="shared" ref="C288:N288" si="57">$A288&amp;"."&amp;TEXT(C$1,"00")</f>
        <v>T.01</v>
      </c>
      <c r="D288" s="12" t="str">
        <f t="shared" si="57"/>
        <v>T.02</v>
      </c>
      <c r="E288" s="12" t="str">
        <f t="shared" si="57"/>
        <v>T.03</v>
      </c>
      <c r="F288" s="12" t="str">
        <f t="shared" si="57"/>
        <v>T.04</v>
      </c>
      <c r="G288" s="12" t="str">
        <f t="shared" si="57"/>
        <v>T.05</v>
      </c>
      <c r="H288" s="12" t="str">
        <f t="shared" si="57"/>
        <v>T.06</v>
      </c>
      <c r="I288" s="12" t="str">
        <f t="shared" si="57"/>
        <v>T.07</v>
      </c>
      <c r="J288" s="12" t="str">
        <f t="shared" si="57"/>
        <v>T.08</v>
      </c>
      <c r="K288" s="12" t="str">
        <f t="shared" si="57"/>
        <v>T.09</v>
      </c>
      <c r="L288" s="12" t="str">
        <f t="shared" si="57"/>
        <v>T.10</v>
      </c>
      <c r="M288" s="12" t="str">
        <f t="shared" si="57"/>
        <v>T.11</v>
      </c>
      <c r="N288" s="13" t="str">
        <f t="shared" si="57"/>
        <v>T.12</v>
      </c>
      <c r="O288" s="14" t="s">
        <v>22</v>
      </c>
    </row>
    <row r="289" spans="1:15" ht="9" customHeight="1" x14ac:dyDescent="0.3">
      <c r="C289" s="15" t="str">
        <f t="shared" ref="C289:N289" ca="1" si="58">IF(ISNA(C296),"B","W")</f>
        <v>B</v>
      </c>
      <c r="D289" s="16" t="str">
        <f t="shared" ca="1" si="58"/>
        <v>B</v>
      </c>
      <c r="E289" s="16" t="str">
        <f t="shared" ca="1" si="58"/>
        <v>B</v>
      </c>
      <c r="F289" s="16" t="str">
        <f t="shared" ca="1" si="58"/>
        <v>B</v>
      </c>
      <c r="G289" s="16" t="str">
        <f t="shared" ca="1" si="58"/>
        <v>B</v>
      </c>
      <c r="H289" s="16" t="str">
        <f t="shared" ca="1" si="58"/>
        <v>B</v>
      </c>
      <c r="I289" s="16" t="str">
        <f t="shared" ca="1" si="58"/>
        <v>B</v>
      </c>
      <c r="J289" s="16" t="str">
        <f t="shared" ca="1" si="58"/>
        <v>B</v>
      </c>
      <c r="K289" s="16" t="str">
        <f t="shared" ca="1" si="58"/>
        <v>B</v>
      </c>
      <c r="L289" s="16" t="str">
        <f t="shared" ca="1" si="58"/>
        <v>B</v>
      </c>
      <c r="M289" s="16" t="str">
        <f t="shared" ca="1" si="58"/>
        <v>B</v>
      </c>
      <c r="N289" s="17" t="str">
        <f t="shared" ca="1" si="58"/>
        <v>B</v>
      </c>
      <c r="O289" s="18"/>
    </row>
    <row r="290" spans="1:15" x14ac:dyDescent="0.3">
      <c r="B290" s="7" t="s">
        <v>23</v>
      </c>
      <c r="C290" s="19" t="e">
        <f t="shared" ref="C290:N290" ca="1" si="59">IF(ISNA(C296),C297,C296)</f>
        <v>#N/A</v>
      </c>
      <c r="D290" s="20" t="e">
        <f t="shared" ca="1" si="59"/>
        <v>#N/A</v>
      </c>
      <c r="E290" s="20" t="e">
        <f t="shared" ca="1" si="59"/>
        <v>#N/A</v>
      </c>
      <c r="F290" s="20" t="e">
        <f t="shared" ca="1" si="59"/>
        <v>#N/A</v>
      </c>
      <c r="G290" s="20" t="e">
        <f t="shared" ca="1" si="59"/>
        <v>#N/A</v>
      </c>
      <c r="H290" s="20" t="e">
        <f t="shared" ca="1" si="59"/>
        <v>#N/A</v>
      </c>
      <c r="I290" s="20" t="e">
        <f t="shared" ca="1" si="59"/>
        <v>#N/A</v>
      </c>
      <c r="J290" s="20" t="e">
        <f t="shared" ca="1" si="59"/>
        <v>#N/A</v>
      </c>
      <c r="K290" s="20" t="e">
        <f t="shared" ca="1" si="59"/>
        <v>#N/A</v>
      </c>
      <c r="L290" s="20" t="e">
        <f t="shared" ca="1" si="59"/>
        <v>#N/A</v>
      </c>
      <c r="M290" s="20" t="e">
        <f t="shared" ca="1" si="59"/>
        <v>#N/A</v>
      </c>
      <c r="N290" s="21" t="e">
        <f t="shared" ca="1" si="59"/>
        <v>#N/A</v>
      </c>
      <c r="O290" s="22"/>
    </row>
    <row r="291" spans="1:15" ht="9" customHeight="1" x14ac:dyDescent="0.3">
      <c r="C291" s="23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5"/>
      <c r="O291" s="18"/>
    </row>
    <row r="292" spans="1:15" ht="15.5" thickBot="1" x14ac:dyDescent="0.35">
      <c r="C292" s="26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8"/>
      <c r="O292" s="22"/>
    </row>
    <row r="293" spans="1:15" ht="9" customHeight="1" x14ac:dyDescent="0.3">
      <c r="C293" s="23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5"/>
      <c r="O293" s="18"/>
    </row>
    <row r="294" spans="1:15" ht="15.5" thickBot="1" x14ac:dyDescent="0.35">
      <c r="C294" s="26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8"/>
      <c r="O294" s="29"/>
    </row>
    <row r="295" spans="1:15" ht="18.649999999999999" customHeight="1" thickBot="1" x14ac:dyDescent="0.35">
      <c r="B295" s="7" t="s">
        <v>22</v>
      </c>
      <c r="C295" s="30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2"/>
      <c r="O295" s="33"/>
    </row>
    <row r="296" spans="1:15" ht="5.15" hidden="1" customHeight="1" x14ac:dyDescent="0.3">
      <c r="B296" s="7">
        <v>1</v>
      </c>
      <c r="C296" s="34" t="e">
        <f ca="1">VLOOKUP(C288,OFFSET(Pairings!$D$2,($B296-1)*gamesPerRound,0,gamesPerRound,2),2,FALSE)</f>
        <v>#N/A</v>
      </c>
      <c r="D296" s="34" t="e">
        <f ca="1">VLOOKUP(D288,OFFSET(Pairings!$D$2,($B296-1)*gamesPerRound,0,gamesPerRound,2),2,FALSE)</f>
        <v>#N/A</v>
      </c>
      <c r="E296" s="34" t="e">
        <f ca="1">VLOOKUP(E288,OFFSET(Pairings!$D$2,($B296-1)*gamesPerRound,0,gamesPerRound,2),2,FALSE)</f>
        <v>#N/A</v>
      </c>
      <c r="F296" s="34" t="e">
        <f ca="1">VLOOKUP(F288,OFFSET(Pairings!$D$2,($B296-1)*gamesPerRound,0,gamesPerRound,2),2,FALSE)</f>
        <v>#N/A</v>
      </c>
      <c r="G296" s="34" t="e">
        <f ca="1">VLOOKUP(G288,OFFSET(Pairings!$D$2,($B296-1)*gamesPerRound,0,gamesPerRound,2),2,FALSE)</f>
        <v>#N/A</v>
      </c>
      <c r="H296" s="34" t="e">
        <f ca="1">VLOOKUP(H288,OFFSET(Pairings!$D$2,($B296-1)*gamesPerRound,0,gamesPerRound,2),2,FALSE)</f>
        <v>#N/A</v>
      </c>
      <c r="I296" s="34" t="e">
        <f ca="1">VLOOKUP(I288,OFFSET(Pairings!$D$2,($B296-1)*gamesPerRound,0,gamesPerRound,2),2,FALSE)</f>
        <v>#N/A</v>
      </c>
      <c r="J296" s="34" t="e">
        <f ca="1">VLOOKUP(J288,OFFSET(Pairings!$D$2,($B296-1)*gamesPerRound,0,gamesPerRound,2),2,FALSE)</f>
        <v>#N/A</v>
      </c>
      <c r="K296" s="34" t="e">
        <f ca="1">VLOOKUP(K288,OFFSET(Pairings!$D$2,($B296-1)*gamesPerRound,0,gamesPerRound,2),2,FALSE)</f>
        <v>#N/A</v>
      </c>
      <c r="L296" s="34" t="e">
        <f ca="1">VLOOKUP(L288,OFFSET(Pairings!$D$2,($B296-1)*gamesPerRound,0,gamesPerRound,2),2,FALSE)</f>
        <v>#N/A</v>
      </c>
      <c r="M296" s="34" t="e">
        <f ca="1">VLOOKUP(M288,OFFSET(Pairings!$D$2,($B296-1)*gamesPerRound,0,gamesPerRound,2),2,FALSE)</f>
        <v>#N/A</v>
      </c>
      <c r="N296" s="34" t="e">
        <f ca="1">VLOOKUP(N288,OFFSET(Pairings!$D$2,($B296-1)*gamesPerRound,0,gamesPerRound,2),2,FALSE)</f>
        <v>#N/A</v>
      </c>
    </row>
    <row r="297" spans="1:15" ht="5.15" hidden="1" customHeight="1" x14ac:dyDescent="0.3">
      <c r="B297" s="7">
        <v>1</v>
      </c>
      <c r="C297" s="34" t="e">
        <f ca="1">VLOOKUP(C288,OFFSET(Pairings!$E$2,($B297-1)*gamesPerRound,0,gamesPerRound,4),4,FALSE)</f>
        <v>#N/A</v>
      </c>
      <c r="D297" s="34" t="e">
        <f ca="1">VLOOKUP(D288,OFFSET(Pairings!$E$2,($B297-1)*gamesPerRound,0,gamesPerRound,4),4,FALSE)</f>
        <v>#N/A</v>
      </c>
      <c r="E297" s="34" t="e">
        <f ca="1">VLOOKUP(E288,OFFSET(Pairings!$E$2,($B297-1)*gamesPerRound,0,gamesPerRound,4),4,FALSE)</f>
        <v>#N/A</v>
      </c>
      <c r="F297" s="34" t="e">
        <f ca="1">VLOOKUP(F288,OFFSET(Pairings!$E$2,($B297-1)*gamesPerRound,0,gamesPerRound,4),4,FALSE)</f>
        <v>#N/A</v>
      </c>
      <c r="G297" s="34" t="e">
        <f ca="1">VLOOKUP(G288,OFFSET(Pairings!$E$2,($B297-1)*gamesPerRound,0,gamesPerRound,4),4,FALSE)</f>
        <v>#N/A</v>
      </c>
      <c r="H297" s="34" t="e">
        <f ca="1">VLOOKUP(H288,OFFSET(Pairings!$E$2,($B297-1)*gamesPerRound,0,gamesPerRound,4),4,FALSE)</f>
        <v>#N/A</v>
      </c>
      <c r="I297" s="34" t="e">
        <f ca="1">VLOOKUP(I288,OFFSET(Pairings!$E$2,($B297-1)*gamesPerRound,0,gamesPerRound,4),4,FALSE)</f>
        <v>#N/A</v>
      </c>
      <c r="J297" s="34" t="e">
        <f ca="1">VLOOKUP(J288,OFFSET(Pairings!$E$2,($B297-1)*gamesPerRound,0,gamesPerRound,4),4,FALSE)</f>
        <v>#N/A</v>
      </c>
      <c r="K297" s="34" t="e">
        <f ca="1">VLOOKUP(K288,OFFSET(Pairings!$E$2,($B297-1)*gamesPerRound,0,gamesPerRound,4),4,FALSE)</f>
        <v>#N/A</v>
      </c>
      <c r="L297" s="34" t="e">
        <f ca="1">VLOOKUP(L288,OFFSET(Pairings!$E$2,($B297-1)*gamesPerRound,0,gamesPerRound,4),4,FALSE)</f>
        <v>#N/A</v>
      </c>
      <c r="M297" s="34" t="e">
        <f ca="1">VLOOKUP(M288,OFFSET(Pairings!$E$2,($B297-1)*gamesPerRound,0,gamesPerRound,4),4,FALSE)</f>
        <v>#N/A</v>
      </c>
      <c r="N297" s="34" t="e">
        <f ca="1">VLOOKUP(N288,OFFSET(Pairings!$E$2,($B297-1)*gamesPerRound,0,gamesPerRound,4),4,FALSE)</f>
        <v>#N/A</v>
      </c>
    </row>
    <row r="298" spans="1:15" ht="5.15" hidden="1" customHeight="1" x14ac:dyDescent="0.3">
      <c r="B298" s="7">
        <v>2</v>
      </c>
      <c r="C298" s="34" t="e">
        <f ca="1">VLOOKUP(C288,OFFSET(Pairings!$D$2,($B298-1)*gamesPerRound,0,gamesPerRound,2),2,FALSE)</f>
        <v>#N/A</v>
      </c>
      <c r="D298" s="34" t="e">
        <f ca="1">VLOOKUP(D288,OFFSET(Pairings!$D$2,($B298-1)*gamesPerRound,0,gamesPerRound,2),2,FALSE)</f>
        <v>#N/A</v>
      </c>
      <c r="E298" s="34" t="e">
        <f ca="1">VLOOKUP(E288,OFFSET(Pairings!$D$2,($B298-1)*gamesPerRound,0,gamesPerRound,2),2,FALSE)</f>
        <v>#N/A</v>
      </c>
      <c r="F298" s="34" t="e">
        <f ca="1">VLOOKUP(F288,OFFSET(Pairings!$D$2,($B298-1)*gamesPerRound,0,gamesPerRound,2),2,FALSE)</f>
        <v>#N/A</v>
      </c>
      <c r="G298" s="34" t="e">
        <f ca="1">VLOOKUP(G288,OFFSET(Pairings!$D$2,($B298-1)*gamesPerRound,0,gamesPerRound,2),2,FALSE)</f>
        <v>#N/A</v>
      </c>
      <c r="H298" s="34" t="e">
        <f ca="1">VLOOKUP(H288,OFFSET(Pairings!$D$2,($B298-1)*gamesPerRound,0,gamesPerRound,2),2,FALSE)</f>
        <v>#N/A</v>
      </c>
      <c r="I298" s="34" t="e">
        <f ca="1">VLOOKUP(I288,OFFSET(Pairings!$D$2,($B298-1)*gamesPerRound,0,gamesPerRound,2),2,FALSE)</f>
        <v>#N/A</v>
      </c>
      <c r="J298" s="34" t="e">
        <f ca="1">VLOOKUP(J288,OFFSET(Pairings!$D$2,($B298-1)*gamesPerRound,0,gamesPerRound,2),2,FALSE)</f>
        <v>#N/A</v>
      </c>
      <c r="K298" s="34" t="e">
        <f ca="1">VLOOKUP(K288,OFFSET(Pairings!$D$2,($B298-1)*gamesPerRound,0,gamesPerRound,2),2,FALSE)</f>
        <v>#N/A</v>
      </c>
      <c r="L298" s="34" t="e">
        <f ca="1">VLOOKUP(L288,OFFSET(Pairings!$D$2,($B298-1)*gamesPerRound,0,gamesPerRound,2),2,FALSE)</f>
        <v>#N/A</v>
      </c>
      <c r="M298" s="34" t="e">
        <f ca="1">VLOOKUP(M288,OFFSET(Pairings!$D$2,($B298-1)*gamesPerRound,0,gamesPerRound,2),2,FALSE)</f>
        <v>#N/A</v>
      </c>
      <c r="N298" s="34" t="e">
        <f ca="1">VLOOKUP(N288,OFFSET(Pairings!$D$2,($B298-1)*gamesPerRound,0,gamesPerRound,2),2,FALSE)</f>
        <v>#N/A</v>
      </c>
    </row>
    <row r="299" spans="1:15" ht="5.15" hidden="1" customHeight="1" x14ac:dyDescent="0.3">
      <c r="B299" s="7">
        <v>2</v>
      </c>
      <c r="C299" s="34" t="e">
        <f ca="1">VLOOKUP(C288,OFFSET(Pairings!$E$2,($B299-1)*gamesPerRound,0,gamesPerRound,4),4,FALSE)</f>
        <v>#N/A</v>
      </c>
      <c r="D299" s="34" t="e">
        <f ca="1">VLOOKUP(D288,OFFSET(Pairings!$E$2,($B299-1)*gamesPerRound,0,gamesPerRound,4),4,FALSE)</f>
        <v>#N/A</v>
      </c>
      <c r="E299" s="34" t="e">
        <f ca="1">VLOOKUP(E288,OFFSET(Pairings!$E$2,($B299-1)*gamesPerRound,0,gamesPerRound,4),4,FALSE)</f>
        <v>#N/A</v>
      </c>
      <c r="F299" s="34" t="e">
        <f ca="1">VLOOKUP(F288,OFFSET(Pairings!$E$2,($B299-1)*gamesPerRound,0,gamesPerRound,4),4,FALSE)</f>
        <v>#N/A</v>
      </c>
      <c r="G299" s="34" t="e">
        <f ca="1">VLOOKUP(G288,OFFSET(Pairings!$E$2,($B299-1)*gamesPerRound,0,gamesPerRound,4),4,FALSE)</f>
        <v>#N/A</v>
      </c>
      <c r="H299" s="34" t="e">
        <f ca="1">VLOOKUP(H288,OFFSET(Pairings!$E$2,($B299-1)*gamesPerRound,0,gamesPerRound,4),4,FALSE)</f>
        <v>#N/A</v>
      </c>
      <c r="I299" s="34" t="e">
        <f ca="1">VLOOKUP(I288,OFFSET(Pairings!$E$2,($B299-1)*gamesPerRound,0,gamesPerRound,4),4,FALSE)</f>
        <v>#N/A</v>
      </c>
      <c r="J299" s="34" t="e">
        <f ca="1">VLOOKUP(J288,OFFSET(Pairings!$E$2,($B299-1)*gamesPerRound,0,gamesPerRound,4),4,FALSE)</f>
        <v>#N/A</v>
      </c>
      <c r="K299" s="34" t="e">
        <f ca="1">VLOOKUP(K288,OFFSET(Pairings!$E$2,($B299-1)*gamesPerRound,0,gamesPerRound,4),4,FALSE)</f>
        <v>#N/A</v>
      </c>
      <c r="L299" s="34" t="e">
        <f ca="1">VLOOKUP(L288,OFFSET(Pairings!$E$2,($B299-1)*gamesPerRound,0,gamesPerRound,4),4,FALSE)</f>
        <v>#N/A</v>
      </c>
      <c r="M299" s="34" t="e">
        <f ca="1">VLOOKUP(M288,OFFSET(Pairings!$E$2,($B299-1)*gamesPerRound,0,gamesPerRound,4),4,FALSE)</f>
        <v>#N/A</v>
      </c>
      <c r="N299" s="34" t="e">
        <f ca="1">VLOOKUP(N288,OFFSET(Pairings!$E$2,($B299-1)*gamesPerRound,0,gamesPerRound,4),4,FALSE)</f>
        <v>#N/A</v>
      </c>
    </row>
    <row r="300" spans="1:15" ht="5.15" hidden="1" customHeight="1" x14ac:dyDescent="0.3">
      <c r="B300" s="7">
        <v>3</v>
      </c>
      <c r="C300" s="34" t="e">
        <f ca="1">VLOOKUP(C288,OFFSET(Pairings!$D$2,($B300-1)*gamesPerRound,0,gamesPerRound,2),2,FALSE)</f>
        <v>#N/A</v>
      </c>
      <c r="D300" s="34" t="e">
        <f ca="1">VLOOKUP(D288,OFFSET(Pairings!$D$2,($B300-1)*gamesPerRound,0,gamesPerRound,2),2,FALSE)</f>
        <v>#N/A</v>
      </c>
      <c r="E300" s="34" t="e">
        <f ca="1">VLOOKUP(E288,OFFSET(Pairings!$D$2,($B300-1)*gamesPerRound,0,gamesPerRound,2),2,FALSE)</f>
        <v>#N/A</v>
      </c>
      <c r="F300" s="34" t="e">
        <f ca="1">VLOOKUP(F288,OFFSET(Pairings!$D$2,($B300-1)*gamesPerRound,0,gamesPerRound,2),2,FALSE)</f>
        <v>#N/A</v>
      </c>
      <c r="G300" s="34" t="e">
        <f ca="1">VLOOKUP(G288,OFFSET(Pairings!$D$2,($B300-1)*gamesPerRound,0,gamesPerRound,2),2,FALSE)</f>
        <v>#N/A</v>
      </c>
      <c r="H300" s="34" t="e">
        <f ca="1">VLOOKUP(H288,OFFSET(Pairings!$D$2,($B300-1)*gamesPerRound,0,gamesPerRound,2),2,FALSE)</f>
        <v>#N/A</v>
      </c>
      <c r="I300" s="34" t="e">
        <f ca="1">VLOOKUP(I288,OFFSET(Pairings!$D$2,($B300-1)*gamesPerRound,0,gamesPerRound,2),2,FALSE)</f>
        <v>#N/A</v>
      </c>
      <c r="J300" s="34" t="e">
        <f ca="1">VLOOKUP(J288,OFFSET(Pairings!$D$2,($B300-1)*gamesPerRound,0,gamesPerRound,2),2,FALSE)</f>
        <v>#N/A</v>
      </c>
      <c r="K300" s="34" t="e">
        <f ca="1">VLOOKUP(K288,OFFSET(Pairings!$D$2,($B300-1)*gamesPerRound,0,gamesPerRound,2),2,FALSE)</f>
        <v>#N/A</v>
      </c>
      <c r="L300" s="34" t="e">
        <f ca="1">VLOOKUP(L288,OFFSET(Pairings!$D$2,($B300-1)*gamesPerRound,0,gamesPerRound,2),2,FALSE)</f>
        <v>#N/A</v>
      </c>
      <c r="M300" s="34" t="e">
        <f ca="1">VLOOKUP(M288,OFFSET(Pairings!$D$2,($B300-1)*gamesPerRound,0,gamesPerRound,2),2,FALSE)</f>
        <v>#N/A</v>
      </c>
      <c r="N300" s="34" t="e">
        <f ca="1">VLOOKUP(N288,OFFSET(Pairings!$D$2,($B300-1)*gamesPerRound,0,gamesPerRound,2),2,FALSE)</f>
        <v>#N/A</v>
      </c>
    </row>
    <row r="301" spans="1:15" ht="5.15" hidden="1" customHeight="1" x14ac:dyDescent="0.3">
      <c r="B301" s="7">
        <v>3</v>
      </c>
      <c r="C301" s="34" t="e">
        <f ca="1">VLOOKUP(C288,OFFSET(Pairings!$E$2,($B301-1)*gamesPerRound,0,gamesPerRound,4),4,FALSE)</f>
        <v>#N/A</v>
      </c>
      <c r="D301" s="34" t="e">
        <f ca="1">VLOOKUP(D288,OFFSET(Pairings!$E$2,($B301-1)*gamesPerRound,0,gamesPerRound,4),4,FALSE)</f>
        <v>#N/A</v>
      </c>
      <c r="E301" s="34" t="e">
        <f ca="1">VLOOKUP(E288,OFFSET(Pairings!$E$2,($B301-1)*gamesPerRound,0,gamesPerRound,4),4,FALSE)</f>
        <v>#N/A</v>
      </c>
      <c r="F301" s="34" t="e">
        <f ca="1">VLOOKUP(F288,OFFSET(Pairings!$E$2,($B301-1)*gamesPerRound,0,gamesPerRound,4),4,FALSE)</f>
        <v>#N/A</v>
      </c>
      <c r="G301" s="34" t="e">
        <f ca="1">VLOOKUP(G288,OFFSET(Pairings!$E$2,($B301-1)*gamesPerRound,0,gamesPerRound,4),4,FALSE)</f>
        <v>#N/A</v>
      </c>
      <c r="H301" s="34" t="e">
        <f ca="1">VLOOKUP(H288,OFFSET(Pairings!$E$2,($B301-1)*gamesPerRound,0,gamesPerRound,4),4,FALSE)</f>
        <v>#N/A</v>
      </c>
      <c r="I301" s="34" t="e">
        <f ca="1">VLOOKUP(I288,OFFSET(Pairings!$E$2,($B301-1)*gamesPerRound,0,gamesPerRound,4),4,FALSE)</f>
        <v>#N/A</v>
      </c>
      <c r="J301" s="34" t="e">
        <f ca="1">VLOOKUP(J288,OFFSET(Pairings!$E$2,($B301-1)*gamesPerRound,0,gamesPerRound,4),4,FALSE)</f>
        <v>#N/A</v>
      </c>
      <c r="K301" s="34" t="e">
        <f ca="1">VLOOKUP(K288,OFFSET(Pairings!$E$2,($B301-1)*gamesPerRound,0,gamesPerRound,4),4,FALSE)</f>
        <v>#N/A</v>
      </c>
      <c r="L301" s="34" t="e">
        <f ca="1">VLOOKUP(L288,OFFSET(Pairings!$E$2,($B301-1)*gamesPerRound,0,gamesPerRound,4),4,FALSE)</f>
        <v>#N/A</v>
      </c>
      <c r="M301" s="34" t="e">
        <f ca="1">VLOOKUP(M288,OFFSET(Pairings!$E$2,($B301-1)*gamesPerRound,0,gamesPerRound,4),4,FALSE)</f>
        <v>#N/A</v>
      </c>
      <c r="N301" s="34" t="e">
        <f ca="1">VLOOKUP(N288,OFFSET(Pairings!$E$2,($B301-1)*gamesPerRound,0,gamesPerRound,4),4,FALSE)</f>
        <v>#N/A</v>
      </c>
    </row>
    <row r="302" spans="1:15" ht="18.649999999999999" customHeight="1" thickBot="1" x14ac:dyDescent="0.35"/>
    <row r="303" spans="1:15" s="9" customFormat="1" ht="15.5" thickBot="1" x14ac:dyDescent="0.35">
      <c r="A303" s="9" t="s">
        <v>241</v>
      </c>
      <c r="B303" s="10">
        <f>VLOOKUP(A303,TeamLookup,2,FALSE)</f>
        <v>0</v>
      </c>
      <c r="C303" s="11" t="str">
        <f t="shared" ref="C303:N303" si="60">$A303&amp;"."&amp;TEXT(C$1,"00")</f>
        <v>U.01</v>
      </c>
      <c r="D303" s="12" t="str">
        <f t="shared" si="60"/>
        <v>U.02</v>
      </c>
      <c r="E303" s="12" t="str">
        <f t="shared" si="60"/>
        <v>U.03</v>
      </c>
      <c r="F303" s="12" t="str">
        <f t="shared" si="60"/>
        <v>U.04</v>
      </c>
      <c r="G303" s="12" t="str">
        <f t="shared" si="60"/>
        <v>U.05</v>
      </c>
      <c r="H303" s="12" t="str">
        <f t="shared" si="60"/>
        <v>U.06</v>
      </c>
      <c r="I303" s="12" t="str">
        <f t="shared" si="60"/>
        <v>U.07</v>
      </c>
      <c r="J303" s="12" t="str">
        <f t="shared" si="60"/>
        <v>U.08</v>
      </c>
      <c r="K303" s="12" t="str">
        <f t="shared" si="60"/>
        <v>U.09</v>
      </c>
      <c r="L303" s="12" t="str">
        <f t="shared" si="60"/>
        <v>U.10</v>
      </c>
      <c r="M303" s="12" t="str">
        <f t="shared" si="60"/>
        <v>U.11</v>
      </c>
      <c r="N303" s="13" t="str">
        <f t="shared" si="60"/>
        <v>U.12</v>
      </c>
      <c r="O303" s="14" t="s">
        <v>22</v>
      </c>
    </row>
    <row r="304" spans="1:15" ht="9" customHeight="1" x14ac:dyDescent="0.3">
      <c r="C304" s="15" t="str">
        <f t="shared" ref="C304:N304" ca="1" si="61">IF(ISNA(C311),"B","W")</f>
        <v>B</v>
      </c>
      <c r="D304" s="16" t="str">
        <f t="shared" ca="1" si="61"/>
        <v>B</v>
      </c>
      <c r="E304" s="16" t="str">
        <f t="shared" ca="1" si="61"/>
        <v>B</v>
      </c>
      <c r="F304" s="16" t="str">
        <f t="shared" ca="1" si="61"/>
        <v>B</v>
      </c>
      <c r="G304" s="16" t="str">
        <f t="shared" ca="1" si="61"/>
        <v>B</v>
      </c>
      <c r="H304" s="16" t="str">
        <f t="shared" ca="1" si="61"/>
        <v>B</v>
      </c>
      <c r="I304" s="16" t="str">
        <f t="shared" ca="1" si="61"/>
        <v>B</v>
      </c>
      <c r="J304" s="16" t="str">
        <f t="shared" ca="1" si="61"/>
        <v>B</v>
      </c>
      <c r="K304" s="16" t="str">
        <f t="shared" ca="1" si="61"/>
        <v>B</v>
      </c>
      <c r="L304" s="16" t="str">
        <f t="shared" ca="1" si="61"/>
        <v>B</v>
      </c>
      <c r="M304" s="16" t="str">
        <f t="shared" ca="1" si="61"/>
        <v>B</v>
      </c>
      <c r="N304" s="17" t="str">
        <f t="shared" ca="1" si="61"/>
        <v>B</v>
      </c>
      <c r="O304" s="18"/>
    </row>
    <row r="305" spans="1:15" x14ac:dyDescent="0.3">
      <c r="B305" s="7" t="s">
        <v>23</v>
      </c>
      <c r="C305" s="19" t="e">
        <f t="shared" ref="C305:N305" ca="1" si="62">IF(ISNA(C311),C312,C311)</f>
        <v>#N/A</v>
      </c>
      <c r="D305" s="20" t="e">
        <f t="shared" ca="1" si="62"/>
        <v>#N/A</v>
      </c>
      <c r="E305" s="20" t="e">
        <f t="shared" ca="1" si="62"/>
        <v>#N/A</v>
      </c>
      <c r="F305" s="20" t="e">
        <f t="shared" ca="1" si="62"/>
        <v>#N/A</v>
      </c>
      <c r="G305" s="20" t="e">
        <f t="shared" ca="1" si="62"/>
        <v>#N/A</v>
      </c>
      <c r="H305" s="20" t="e">
        <f t="shared" ca="1" si="62"/>
        <v>#N/A</v>
      </c>
      <c r="I305" s="20" t="e">
        <f t="shared" ca="1" si="62"/>
        <v>#N/A</v>
      </c>
      <c r="J305" s="20" t="e">
        <f t="shared" ca="1" si="62"/>
        <v>#N/A</v>
      </c>
      <c r="K305" s="20" t="e">
        <f t="shared" ca="1" si="62"/>
        <v>#N/A</v>
      </c>
      <c r="L305" s="20" t="e">
        <f t="shared" ca="1" si="62"/>
        <v>#N/A</v>
      </c>
      <c r="M305" s="20" t="e">
        <f t="shared" ca="1" si="62"/>
        <v>#N/A</v>
      </c>
      <c r="N305" s="21" t="e">
        <f t="shared" ca="1" si="62"/>
        <v>#N/A</v>
      </c>
      <c r="O305" s="22"/>
    </row>
    <row r="306" spans="1:15" ht="9" customHeight="1" x14ac:dyDescent="0.3">
      <c r="C306" s="23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5"/>
      <c r="O306" s="18"/>
    </row>
    <row r="307" spans="1:15" ht="15.5" thickBot="1" x14ac:dyDescent="0.35">
      <c r="C307" s="26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8"/>
      <c r="O307" s="22"/>
    </row>
    <row r="308" spans="1:15" ht="9" customHeight="1" x14ac:dyDescent="0.3">
      <c r="C308" s="23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5"/>
      <c r="O308" s="18"/>
    </row>
    <row r="309" spans="1:15" ht="15.5" thickBot="1" x14ac:dyDescent="0.35">
      <c r="C309" s="26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8"/>
      <c r="O309" s="29"/>
    </row>
    <row r="310" spans="1:15" ht="18.649999999999999" customHeight="1" thickBot="1" x14ac:dyDescent="0.35">
      <c r="B310" s="7" t="s">
        <v>22</v>
      </c>
      <c r="C310" s="30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2"/>
      <c r="O310" s="33"/>
    </row>
    <row r="311" spans="1:15" ht="5.15" hidden="1" customHeight="1" x14ac:dyDescent="0.3">
      <c r="B311" s="7">
        <v>1</v>
      </c>
      <c r="C311" s="34" t="e">
        <f ca="1">VLOOKUP(C303,OFFSET(Pairings!$D$2,($B311-1)*gamesPerRound,0,gamesPerRound,2),2,FALSE)</f>
        <v>#N/A</v>
      </c>
      <c r="D311" s="34" t="e">
        <f ca="1">VLOOKUP(D303,OFFSET(Pairings!$D$2,($B311-1)*gamesPerRound,0,gamesPerRound,2),2,FALSE)</f>
        <v>#N/A</v>
      </c>
      <c r="E311" s="34" t="e">
        <f ca="1">VLOOKUP(E303,OFFSET(Pairings!$D$2,($B311-1)*gamesPerRound,0,gamesPerRound,2),2,FALSE)</f>
        <v>#N/A</v>
      </c>
      <c r="F311" s="34" t="e">
        <f ca="1">VLOOKUP(F303,OFFSET(Pairings!$D$2,($B311-1)*gamesPerRound,0,gamesPerRound,2),2,FALSE)</f>
        <v>#N/A</v>
      </c>
      <c r="G311" s="34" t="e">
        <f ca="1">VLOOKUP(G303,OFFSET(Pairings!$D$2,($B311-1)*gamesPerRound,0,gamesPerRound,2),2,FALSE)</f>
        <v>#N/A</v>
      </c>
      <c r="H311" s="34" t="e">
        <f ca="1">VLOOKUP(H303,OFFSET(Pairings!$D$2,($B311-1)*gamesPerRound,0,gamesPerRound,2),2,FALSE)</f>
        <v>#N/A</v>
      </c>
      <c r="I311" s="34" t="e">
        <f ca="1">VLOOKUP(I303,OFFSET(Pairings!$D$2,($B311-1)*gamesPerRound,0,gamesPerRound,2),2,FALSE)</f>
        <v>#N/A</v>
      </c>
      <c r="J311" s="34" t="e">
        <f ca="1">VLOOKUP(J303,OFFSET(Pairings!$D$2,($B311-1)*gamesPerRound,0,gamesPerRound,2),2,FALSE)</f>
        <v>#N/A</v>
      </c>
      <c r="K311" s="34" t="e">
        <f ca="1">VLOOKUP(K303,OFFSET(Pairings!$D$2,($B311-1)*gamesPerRound,0,gamesPerRound,2),2,FALSE)</f>
        <v>#N/A</v>
      </c>
      <c r="L311" s="34" t="e">
        <f ca="1">VLOOKUP(L303,OFFSET(Pairings!$D$2,($B311-1)*gamesPerRound,0,gamesPerRound,2),2,FALSE)</f>
        <v>#N/A</v>
      </c>
      <c r="M311" s="34" t="e">
        <f ca="1">VLOOKUP(M303,OFFSET(Pairings!$D$2,($B311-1)*gamesPerRound,0,gamesPerRound,2),2,FALSE)</f>
        <v>#N/A</v>
      </c>
      <c r="N311" s="34" t="e">
        <f ca="1">VLOOKUP(N303,OFFSET(Pairings!$D$2,($B311-1)*gamesPerRound,0,gamesPerRound,2),2,FALSE)</f>
        <v>#N/A</v>
      </c>
    </row>
    <row r="312" spans="1:15" ht="5.15" hidden="1" customHeight="1" x14ac:dyDescent="0.3">
      <c r="B312" s="7">
        <v>1</v>
      </c>
      <c r="C312" s="34" t="e">
        <f ca="1">VLOOKUP(C303,OFFSET(Pairings!$E$2,($B312-1)*gamesPerRound,0,gamesPerRound,4),4,FALSE)</f>
        <v>#N/A</v>
      </c>
      <c r="D312" s="34" t="e">
        <f ca="1">VLOOKUP(D303,OFFSET(Pairings!$E$2,($B312-1)*gamesPerRound,0,gamesPerRound,4),4,FALSE)</f>
        <v>#N/A</v>
      </c>
      <c r="E312" s="34" t="e">
        <f ca="1">VLOOKUP(E303,OFFSET(Pairings!$E$2,($B312-1)*gamesPerRound,0,gamesPerRound,4),4,FALSE)</f>
        <v>#N/A</v>
      </c>
      <c r="F312" s="34" t="e">
        <f ca="1">VLOOKUP(F303,OFFSET(Pairings!$E$2,($B312-1)*gamesPerRound,0,gamesPerRound,4),4,FALSE)</f>
        <v>#N/A</v>
      </c>
      <c r="G312" s="34" t="e">
        <f ca="1">VLOOKUP(G303,OFFSET(Pairings!$E$2,($B312-1)*gamesPerRound,0,gamesPerRound,4),4,FALSE)</f>
        <v>#N/A</v>
      </c>
      <c r="H312" s="34" t="e">
        <f ca="1">VLOOKUP(H303,OFFSET(Pairings!$E$2,($B312-1)*gamesPerRound,0,gamesPerRound,4),4,FALSE)</f>
        <v>#N/A</v>
      </c>
      <c r="I312" s="34" t="e">
        <f ca="1">VLOOKUP(I303,OFFSET(Pairings!$E$2,($B312-1)*gamesPerRound,0,gamesPerRound,4),4,FALSE)</f>
        <v>#N/A</v>
      </c>
      <c r="J312" s="34" t="e">
        <f ca="1">VLOOKUP(J303,OFFSET(Pairings!$E$2,($B312-1)*gamesPerRound,0,gamesPerRound,4),4,FALSE)</f>
        <v>#N/A</v>
      </c>
      <c r="K312" s="34" t="e">
        <f ca="1">VLOOKUP(K303,OFFSET(Pairings!$E$2,($B312-1)*gamesPerRound,0,gamesPerRound,4),4,FALSE)</f>
        <v>#N/A</v>
      </c>
      <c r="L312" s="34" t="e">
        <f ca="1">VLOOKUP(L303,OFFSET(Pairings!$E$2,($B312-1)*gamesPerRound,0,gamesPerRound,4),4,FALSE)</f>
        <v>#N/A</v>
      </c>
      <c r="M312" s="34" t="e">
        <f ca="1">VLOOKUP(M303,OFFSET(Pairings!$E$2,($B312-1)*gamesPerRound,0,gamesPerRound,4),4,FALSE)</f>
        <v>#N/A</v>
      </c>
      <c r="N312" s="34" t="e">
        <f ca="1">VLOOKUP(N303,OFFSET(Pairings!$E$2,($B312-1)*gamesPerRound,0,gamesPerRound,4),4,FALSE)</f>
        <v>#N/A</v>
      </c>
    </row>
    <row r="313" spans="1:15" ht="5.15" hidden="1" customHeight="1" x14ac:dyDescent="0.3">
      <c r="B313" s="7">
        <v>2</v>
      </c>
      <c r="C313" s="34" t="e">
        <f ca="1">VLOOKUP(C303,OFFSET(Pairings!$D$2,($B313-1)*gamesPerRound,0,gamesPerRound,2),2,FALSE)</f>
        <v>#N/A</v>
      </c>
      <c r="D313" s="34" t="e">
        <f ca="1">VLOOKUP(D303,OFFSET(Pairings!$D$2,($B313-1)*gamesPerRound,0,gamesPerRound,2),2,FALSE)</f>
        <v>#N/A</v>
      </c>
      <c r="E313" s="34" t="e">
        <f ca="1">VLOOKUP(E303,OFFSET(Pairings!$D$2,($B313-1)*gamesPerRound,0,gamesPerRound,2),2,FALSE)</f>
        <v>#N/A</v>
      </c>
      <c r="F313" s="34" t="e">
        <f ca="1">VLOOKUP(F303,OFFSET(Pairings!$D$2,($B313-1)*gamesPerRound,0,gamesPerRound,2),2,FALSE)</f>
        <v>#N/A</v>
      </c>
      <c r="G313" s="34" t="e">
        <f ca="1">VLOOKUP(G303,OFFSET(Pairings!$D$2,($B313-1)*gamesPerRound,0,gamesPerRound,2),2,FALSE)</f>
        <v>#N/A</v>
      </c>
      <c r="H313" s="34" t="e">
        <f ca="1">VLOOKUP(H303,OFFSET(Pairings!$D$2,($B313-1)*gamesPerRound,0,gamesPerRound,2),2,FALSE)</f>
        <v>#N/A</v>
      </c>
      <c r="I313" s="34" t="e">
        <f ca="1">VLOOKUP(I303,OFFSET(Pairings!$D$2,($B313-1)*gamesPerRound,0,gamesPerRound,2),2,FALSE)</f>
        <v>#N/A</v>
      </c>
      <c r="J313" s="34" t="e">
        <f ca="1">VLOOKUP(J303,OFFSET(Pairings!$D$2,($B313-1)*gamesPerRound,0,gamesPerRound,2),2,FALSE)</f>
        <v>#N/A</v>
      </c>
      <c r="K313" s="34" t="e">
        <f ca="1">VLOOKUP(K303,OFFSET(Pairings!$D$2,($B313-1)*gamesPerRound,0,gamesPerRound,2),2,FALSE)</f>
        <v>#N/A</v>
      </c>
      <c r="L313" s="34" t="e">
        <f ca="1">VLOOKUP(L303,OFFSET(Pairings!$D$2,($B313-1)*gamesPerRound,0,gamesPerRound,2),2,FALSE)</f>
        <v>#N/A</v>
      </c>
      <c r="M313" s="34" t="e">
        <f ca="1">VLOOKUP(M303,OFFSET(Pairings!$D$2,($B313-1)*gamesPerRound,0,gamesPerRound,2),2,FALSE)</f>
        <v>#N/A</v>
      </c>
      <c r="N313" s="34" t="e">
        <f ca="1">VLOOKUP(N303,OFFSET(Pairings!$D$2,($B313-1)*gamesPerRound,0,gamesPerRound,2),2,FALSE)</f>
        <v>#N/A</v>
      </c>
    </row>
    <row r="314" spans="1:15" ht="5.15" hidden="1" customHeight="1" x14ac:dyDescent="0.3">
      <c r="B314" s="7">
        <v>2</v>
      </c>
      <c r="C314" s="34" t="e">
        <f ca="1">VLOOKUP(C303,OFFSET(Pairings!$E$2,($B314-1)*gamesPerRound,0,gamesPerRound,4),4,FALSE)</f>
        <v>#N/A</v>
      </c>
      <c r="D314" s="34" t="e">
        <f ca="1">VLOOKUP(D303,OFFSET(Pairings!$E$2,($B314-1)*gamesPerRound,0,gamesPerRound,4),4,FALSE)</f>
        <v>#N/A</v>
      </c>
      <c r="E314" s="34" t="e">
        <f ca="1">VLOOKUP(E303,OFFSET(Pairings!$E$2,($B314-1)*gamesPerRound,0,gamesPerRound,4),4,FALSE)</f>
        <v>#N/A</v>
      </c>
      <c r="F314" s="34" t="e">
        <f ca="1">VLOOKUP(F303,OFFSET(Pairings!$E$2,($B314-1)*gamesPerRound,0,gamesPerRound,4),4,FALSE)</f>
        <v>#N/A</v>
      </c>
      <c r="G314" s="34" t="e">
        <f ca="1">VLOOKUP(G303,OFFSET(Pairings!$E$2,($B314-1)*gamesPerRound,0,gamesPerRound,4),4,FALSE)</f>
        <v>#N/A</v>
      </c>
      <c r="H314" s="34" t="e">
        <f ca="1">VLOOKUP(H303,OFFSET(Pairings!$E$2,($B314-1)*gamesPerRound,0,gamesPerRound,4),4,FALSE)</f>
        <v>#N/A</v>
      </c>
      <c r="I314" s="34" t="e">
        <f ca="1">VLOOKUP(I303,OFFSET(Pairings!$E$2,($B314-1)*gamesPerRound,0,gamesPerRound,4),4,FALSE)</f>
        <v>#N/A</v>
      </c>
      <c r="J314" s="34" t="e">
        <f ca="1">VLOOKUP(J303,OFFSET(Pairings!$E$2,($B314-1)*gamesPerRound,0,gamesPerRound,4),4,FALSE)</f>
        <v>#N/A</v>
      </c>
      <c r="K314" s="34" t="e">
        <f ca="1">VLOOKUP(K303,OFFSET(Pairings!$E$2,($B314-1)*gamesPerRound,0,gamesPerRound,4),4,FALSE)</f>
        <v>#N/A</v>
      </c>
      <c r="L314" s="34" t="e">
        <f ca="1">VLOOKUP(L303,OFFSET(Pairings!$E$2,($B314-1)*gamesPerRound,0,gamesPerRound,4),4,FALSE)</f>
        <v>#N/A</v>
      </c>
      <c r="M314" s="34" t="e">
        <f ca="1">VLOOKUP(M303,OFFSET(Pairings!$E$2,($B314-1)*gamesPerRound,0,gamesPerRound,4),4,FALSE)</f>
        <v>#N/A</v>
      </c>
      <c r="N314" s="34" t="e">
        <f ca="1">VLOOKUP(N303,OFFSET(Pairings!$E$2,($B314-1)*gamesPerRound,0,gamesPerRound,4),4,FALSE)</f>
        <v>#N/A</v>
      </c>
    </row>
    <row r="315" spans="1:15" ht="5.15" hidden="1" customHeight="1" x14ac:dyDescent="0.3">
      <c r="B315" s="7">
        <v>3</v>
      </c>
      <c r="C315" s="34" t="e">
        <f ca="1">VLOOKUP(C303,OFFSET(Pairings!$D$2,($B315-1)*gamesPerRound,0,gamesPerRound,2),2,FALSE)</f>
        <v>#N/A</v>
      </c>
      <c r="D315" s="34" t="e">
        <f ca="1">VLOOKUP(D303,OFFSET(Pairings!$D$2,($B315-1)*gamesPerRound,0,gamesPerRound,2),2,FALSE)</f>
        <v>#N/A</v>
      </c>
      <c r="E315" s="34" t="e">
        <f ca="1">VLOOKUP(E303,OFFSET(Pairings!$D$2,($B315-1)*gamesPerRound,0,gamesPerRound,2),2,FALSE)</f>
        <v>#N/A</v>
      </c>
      <c r="F315" s="34" t="e">
        <f ca="1">VLOOKUP(F303,OFFSET(Pairings!$D$2,($B315-1)*gamesPerRound,0,gamesPerRound,2),2,FALSE)</f>
        <v>#N/A</v>
      </c>
      <c r="G315" s="34" t="e">
        <f ca="1">VLOOKUP(G303,OFFSET(Pairings!$D$2,($B315-1)*gamesPerRound,0,gamesPerRound,2),2,FALSE)</f>
        <v>#N/A</v>
      </c>
      <c r="H315" s="34" t="e">
        <f ca="1">VLOOKUP(H303,OFFSET(Pairings!$D$2,($B315-1)*gamesPerRound,0,gamesPerRound,2),2,FALSE)</f>
        <v>#N/A</v>
      </c>
      <c r="I315" s="34" t="e">
        <f ca="1">VLOOKUP(I303,OFFSET(Pairings!$D$2,($B315-1)*gamesPerRound,0,gamesPerRound,2),2,FALSE)</f>
        <v>#N/A</v>
      </c>
      <c r="J315" s="34" t="e">
        <f ca="1">VLOOKUP(J303,OFFSET(Pairings!$D$2,($B315-1)*gamesPerRound,0,gamesPerRound,2),2,FALSE)</f>
        <v>#N/A</v>
      </c>
      <c r="K315" s="34" t="e">
        <f ca="1">VLOOKUP(K303,OFFSET(Pairings!$D$2,($B315-1)*gamesPerRound,0,gamesPerRound,2),2,FALSE)</f>
        <v>#N/A</v>
      </c>
      <c r="L315" s="34" t="e">
        <f ca="1">VLOOKUP(L303,OFFSET(Pairings!$D$2,($B315-1)*gamesPerRound,0,gamesPerRound,2),2,FALSE)</f>
        <v>#N/A</v>
      </c>
      <c r="M315" s="34" t="e">
        <f ca="1">VLOOKUP(M303,OFFSET(Pairings!$D$2,($B315-1)*gamesPerRound,0,gamesPerRound,2),2,FALSE)</f>
        <v>#N/A</v>
      </c>
      <c r="N315" s="34" t="e">
        <f ca="1">VLOOKUP(N303,OFFSET(Pairings!$D$2,($B315-1)*gamesPerRound,0,gamesPerRound,2),2,FALSE)</f>
        <v>#N/A</v>
      </c>
    </row>
    <row r="316" spans="1:15" ht="5.15" hidden="1" customHeight="1" x14ac:dyDescent="0.3">
      <c r="B316" s="7">
        <v>3</v>
      </c>
      <c r="C316" s="34" t="e">
        <f ca="1">VLOOKUP(C303,OFFSET(Pairings!$E$2,($B316-1)*gamesPerRound,0,gamesPerRound,4),4,FALSE)</f>
        <v>#N/A</v>
      </c>
      <c r="D316" s="34" t="e">
        <f ca="1">VLOOKUP(D303,OFFSET(Pairings!$E$2,($B316-1)*gamesPerRound,0,gamesPerRound,4),4,FALSE)</f>
        <v>#N/A</v>
      </c>
      <c r="E316" s="34" t="e">
        <f ca="1">VLOOKUP(E303,OFFSET(Pairings!$E$2,($B316-1)*gamesPerRound,0,gamesPerRound,4),4,FALSE)</f>
        <v>#N/A</v>
      </c>
      <c r="F316" s="34" t="e">
        <f ca="1">VLOOKUP(F303,OFFSET(Pairings!$E$2,($B316-1)*gamesPerRound,0,gamesPerRound,4),4,FALSE)</f>
        <v>#N/A</v>
      </c>
      <c r="G316" s="34" t="e">
        <f ca="1">VLOOKUP(G303,OFFSET(Pairings!$E$2,($B316-1)*gamesPerRound,0,gamesPerRound,4),4,FALSE)</f>
        <v>#N/A</v>
      </c>
      <c r="H316" s="34" t="e">
        <f ca="1">VLOOKUP(H303,OFFSET(Pairings!$E$2,($B316-1)*gamesPerRound,0,gamesPerRound,4),4,FALSE)</f>
        <v>#N/A</v>
      </c>
      <c r="I316" s="34" t="e">
        <f ca="1">VLOOKUP(I303,OFFSET(Pairings!$E$2,($B316-1)*gamesPerRound,0,gamesPerRound,4),4,FALSE)</f>
        <v>#N/A</v>
      </c>
      <c r="J316" s="34" t="e">
        <f ca="1">VLOOKUP(J303,OFFSET(Pairings!$E$2,($B316-1)*gamesPerRound,0,gamesPerRound,4),4,FALSE)</f>
        <v>#N/A</v>
      </c>
      <c r="K316" s="34" t="e">
        <f ca="1">VLOOKUP(K303,OFFSET(Pairings!$E$2,($B316-1)*gamesPerRound,0,gamesPerRound,4),4,FALSE)</f>
        <v>#N/A</v>
      </c>
      <c r="L316" s="34" t="e">
        <f ca="1">VLOOKUP(L303,OFFSET(Pairings!$E$2,($B316-1)*gamesPerRound,0,gamesPerRound,4),4,FALSE)</f>
        <v>#N/A</v>
      </c>
      <c r="M316" s="34" t="e">
        <f ca="1">VLOOKUP(M303,OFFSET(Pairings!$E$2,($B316-1)*gamesPerRound,0,gamesPerRound,4),4,FALSE)</f>
        <v>#N/A</v>
      </c>
      <c r="N316" s="34" t="e">
        <f ca="1">VLOOKUP(N303,OFFSET(Pairings!$E$2,($B316-1)*gamesPerRound,0,gamesPerRound,4),4,FALSE)</f>
        <v>#N/A</v>
      </c>
    </row>
    <row r="317" spans="1:15" ht="18.649999999999999" customHeight="1" thickBot="1" x14ac:dyDescent="0.35"/>
    <row r="318" spans="1:15" s="9" customFormat="1" ht="15.5" thickBot="1" x14ac:dyDescent="0.35">
      <c r="A318" s="9" t="s">
        <v>242</v>
      </c>
      <c r="B318" s="10">
        <f>VLOOKUP(A318,TeamLookup,2,FALSE)</f>
        <v>0</v>
      </c>
      <c r="C318" s="11" t="str">
        <f t="shared" ref="C318:N318" si="63">$A318&amp;"."&amp;TEXT(C$1,"00")</f>
        <v>V.01</v>
      </c>
      <c r="D318" s="12" t="str">
        <f t="shared" si="63"/>
        <v>V.02</v>
      </c>
      <c r="E318" s="12" t="str">
        <f t="shared" si="63"/>
        <v>V.03</v>
      </c>
      <c r="F318" s="12" t="str">
        <f t="shared" si="63"/>
        <v>V.04</v>
      </c>
      <c r="G318" s="12" t="str">
        <f t="shared" si="63"/>
        <v>V.05</v>
      </c>
      <c r="H318" s="12" t="str">
        <f t="shared" si="63"/>
        <v>V.06</v>
      </c>
      <c r="I318" s="12" t="str">
        <f t="shared" si="63"/>
        <v>V.07</v>
      </c>
      <c r="J318" s="12" t="str">
        <f t="shared" si="63"/>
        <v>V.08</v>
      </c>
      <c r="K318" s="12" t="str">
        <f t="shared" si="63"/>
        <v>V.09</v>
      </c>
      <c r="L318" s="12" t="str">
        <f t="shared" si="63"/>
        <v>V.10</v>
      </c>
      <c r="M318" s="12" t="str">
        <f t="shared" si="63"/>
        <v>V.11</v>
      </c>
      <c r="N318" s="13" t="str">
        <f t="shared" si="63"/>
        <v>V.12</v>
      </c>
      <c r="O318" s="14" t="s">
        <v>22</v>
      </c>
    </row>
    <row r="319" spans="1:15" ht="9" customHeight="1" x14ac:dyDescent="0.3">
      <c r="C319" s="15" t="str">
        <f t="shared" ref="C319:N319" ca="1" si="64">IF(ISNA(C326),"B","W")</f>
        <v>B</v>
      </c>
      <c r="D319" s="16" t="str">
        <f t="shared" ca="1" si="64"/>
        <v>B</v>
      </c>
      <c r="E319" s="16" t="str">
        <f t="shared" ca="1" si="64"/>
        <v>B</v>
      </c>
      <c r="F319" s="16" t="str">
        <f t="shared" ca="1" si="64"/>
        <v>B</v>
      </c>
      <c r="G319" s="16" t="str">
        <f t="shared" ca="1" si="64"/>
        <v>B</v>
      </c>
      <c r="H319" s="16" t="str">
        <f t="shared" ca="1" si="64"/>
        <v>B</v>
      </c>
      <c r="I319" s="16" t="str">
        <f t="shared" ca="1" si="64"/>
        <v>B</v>
      </c>
      <c r="J319" s="16" t="str">
        <f t="shared" ca="1" si="64"/>
        <v>B</v>
      </c>
      <c r="K319" s="16" t="str">
        <f t="shared" ca="1" si="64"/>
        <v>B</v>
      </c>
      <c r="L319" s="16" t="str">
        <f t="shared" ca="1" si="64"/>
        <v>B</v>
      </c>
      <c r="M319" s="16" t="str">
        <f t="shared" ca="1" si="64"/>
        <v>B</v>
      </c>
      <c r="N319" s="17" t="str">
        <f t="shared" ca="1" si="64"/>
        <v>B</v>
      </c>
      <c r="O319" s="18"/>
    </row>
    <row r="320" spans="1:15" x14ac:dyDescent="0.3">
      <c r="B320" s="7" t="s">
        <v>23</v>
      </c>
      <c r="C320" s="19" t="e">
        <f t="shared" ref="C320:N320" ca="1" si="65">IF(ISNA(C326),C327,C326)</f>
        <v>#N/A</v>
      </c>
      <c r="D320" s="20" t="e">
        <f t="shared" ca="1" si="65"/>
        <v>#N/A</v>
      </c>
      <c r="E320" s="20" t="e">
        <f t="shared" ca="1" si="65"/>
        <v>#N/A</v>
      </c>
      <c r="F320" s="20" t="e">
        <f t="shared" ca="1" si="65"/>
        <v>#N/A</v>
      </c>
      <c r="G320" s="20" t="e">
        <f t="shared" ca="1" si="65"/>
        <v>#N/A</v>
      </c>
      <c r="H320" s="20" t="e">
        <f t="shared" ca="1" si="65"/>
        <v>#N/A</v>
      </c>
      <c r="I320" s="20" t="e">
        <f t="shared" ca="1" si="65"/>
        <v>#N/A</v>
      </c>
      <c r="J320" s="20" t="e">
        <f t="shared" ca="1" si="65"/>
        <v>#N/A</v>
      </c>
      <c r="K320" s="20" t="e">
        <f t="shared" ca="1" si="65"/>
        <v>#N/A</v>
      </c>
      <c r="L320" s="20" t="e">
        <f t="shared" ca="1" si="65"/>
        <v>#N/A</v>
      </c>
      <c r="M320" s="20" t="e">
        <f t="shared" ca="1" si="65"/>
        <v>#N/A</v>
      </c>
      <c r="N320" s="21" t="e">
        <f t="shared" ca="1" si="65"/>
        <v>#N/A</v>
      </c>
      <c r="O320" s="22"/>
    </row>
    <row r="321" spans="1:15" ht="9" customHeight="1" x14ac:dyDescent="0.3">
      <c r="C321" s="23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5"/>
      <c r="O321" s="18"/>
    </row>
    <row r="322" spans="1:15" ht="15.5" thickBot="1" x14ac:dyDescent="0.35">
      <c r="C322" s="26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8"/>
      <c r="O322" s="22"/>
    </row>
    <row r="323" spans="1:15" ht="9" customHeight="1" x14ac:dyDescent="0.3">
      <c r="C323" s="23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5"/>
      <c r="O323" s="18"/>
    </row>
    <row r="324" spans="1:15" ht="15.5" thickBot="1" x14ac:dyDescent="0.35">
      <c r="C324" s="26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8"/>
      <c r="O324" s="29"/>
    </row>
    <row r="325" spans="1:15" ht="18.649999999999999" customHeight="1" thickBot="1" x14ac:dyDescent="0.35">
      <c r="B325" s="7" t="s">
        <v>22</v>
      </c>
      <c r="C325" s="30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2"/>
      <c r="O325" s="33"/>
    </row>
    <row r="326" spans="1:15" ht="5.15" hidden="1" customHeight="1" x14ac:dyDescent="0.3">
      <c r="B326" s="7">
        <v>1</v>
      </c>
      <c r="C326" s="34" t="e">
        <f ca="1">VLOOKUP(C318,OFFSET(Pairings!$D$2,($B326-1)*gamesPerRound,0,gamesPerRound,2),2,FALSE)</f>
        <v>#N/A</v>
      </c>
      <c r="D326" s="34" t="e">
        <f ca="1">VLOOKUP(D318,OFFSET(Pairings!$D$2,($B326-1)*gamesPerRound,0,gamesPerRound,2),2,FALSE)</f>
        <v>#N/A</v>
      </c>
      <c r="E326" s="34" t="e">
        <f ca="1">VLOOKUP(E318,OFFSET(Pairings!$D$2,($B326-1)*gamesPerRound,0,gamesPerRound,2),2,FALSE)</f>
        <v>#N/A</v>
      </c>
      <c r="F326" s="34" t="e">
        <f ca="1">VLOOKUP(F318,OFFSET(Pairings!$D$2,($B326-1)*gamesPerRound,0,gamesPerRound,2),2,FALSE)</f>
        <v>#N/A</v>
      </c>
      <c r="G326" s="34" t="e">
        <f ca="1">VLOOKUP(G318,OFFSET(Pairings!$D$2,($B326-1)*gamesPerRound,0,gamesPerRound,2),2,FALSE)</f>
        <v>#N/A</v>
      </c>
      <c r="H326" s="34" t="e">
        <f ca="1">VLOOKUP(H318,OFFSET(Pairings!$D$2,($B326-1)*gamesPerRound,0,gamesPerRound,2),2,FALSE)</f>
        <v>#N/A</v>
      </c>
      <c r="I326" s="34" t="e">
        <f ca="1">VLOOKUP(I318,OFFSET(Pairings!$D$2,($B326-1)*gamesPerRound,0,gamesPerRound,2),2,FALSE)</f>
        <v>#N/A</v>
      </c>
      <c r="J326" s="34" t="e">
        <f ca="1">VLOOKUP(J318,OFFSET(Pairings!$D$2,($B326-1)*gamesPerRound,0,gamesPerRound,2),2,FALSE)</f>
        <v>#N/A</v>
      </c>
      <c r="K326" s="34" t="e">
        <f ca="1">VLOOKUP(K318,OFFSET(Pairings!$D$2,($B326-1)*gamesPerRound,0,gamesPerRound,2),2,FALSE)</f>
        <v>#N/A</v>
      </c>
      <c r="L326" s="34" t="e">
        <f ca="1">VLOOKUP(L318,OFFSET(Pairings!$D$2,($B326-1)*gamesPerRound,0,gamesPerRound,2),2,FALSE)</f>
        <v>#N/A</v>
      </c>
      <c r="M326" s="34" t="e">
        <f ca="1">VLOOKUP(M318,OFFSET(Pairings!$D$2,($B326-1)*gamesPerRound,0,gamesPerRound,2),2,FALSE)</f>
        <v>#N/A</v>
      </c>
      <c r="N326" s="34" t="e">
        <f ca="1">VLOOKUP(N318,OFFSET(Pairings!$D$2,($B326-1)*gamesPerRound,0,gamesPerRound,2),2,FALSE)</f>
        <v>#N/A</v>
      </c>
    </row>
    <row r="327" spans="1:15" ht="5.15" hidden="1" customHeight="1" x14ac:dyDescent="0.3">
      <c r="B327" s="7">
        <v>1</v>
      </c>
      <c r="C327" s="34" t="e">
        <f ca="1">VLOOKUP(C318,OFFSET(Pairings!$E$2,($B327-1)*gamesPerRound,0,gamesPerRound,4),4,FALSE)</f>
        <v>#N/A</v>
      </c>
      <c r="D327" s="34" t="e">
        <f ca="1">VLOOKUP(D318,OFFSET(Pairings!$E$2,($B327-1)*gamesPerRound,0,gamesPerRound,4),4,FALSE)</f>
        <v>#N/A</v>
      </c>
      <c r="E327" s="34" t="e">
        <f ca="1">VLOOKUP(E318,OFFSET(Pairings!$E$2,($B327-1)*gamesPerRound,0,gamesPerRound,4),4,FALSE)</f>
        <v>#N/A</v>
      </c>
      <c r="F327" s="34" t="e">
        <f ca="1">VLOOKUP(F318,OFFSET(Pairings!$E$2,($B327-1)*gamesPerRound,0,gamesPerRound,4),4,FALSE)</f>
        <v>#N/A</v>
      </c>
      <c r="G327" s="34" t="e">
        <f ca="1">VLOOKUP(G318,OFFSET(Pairings!$E$2,($B327-1)*gamesPerRound,0,gamesPerRound,4),4,FALSE)</f>
        <v>#N/A</v>
      </c>
      <c r="H327" s="34" t="e">
        <f ca="1">VLOOKUP(H318,OFFSET(Pairings!$E$2,($B327-1)*gamesPerRound,0,gamesPerRound,4),4,FALSE)</f>
        <v>#N/A</v>
      </c>
      <c r="I327" s="34" t="e">
        <f ca="1">VLOOKUP(I318,OFFSET(Pairings!$E$2,($B327-1)*gamesPerRound,0,gamesPerRound,4),4,FALSE)</f>
        <v>#N/A</v>
      </c>
      <c r="J327" s="34" t="e">
        <f ca="1">VLOOKUP(J318,OFFSET(Pairings!$E$2,($B327-1)*gamesPerRound,0,gamesPerRound,4),4,FALSE)</f>
        <v>#N/A</v>
      </c>
      <c r="K327" s="34" t="e">
        <f ca="1">VLOOKUP(K318,OFFSET(Pairings!$E$2,($B327-1)*gamesPerRound,0,gamesPerRound,4),4,FALSE)</f>
        <v>#N/A</v>
      </c>
      <c r="L327" s="34" t="e">
        <f ca="1">VLOOKUP(L318,OFFSET(Pairings!$E$2,($B327-1)*gamesPerRound,0,gamesPerRound,4),4,FALSE)</f>
        <v>#N/A</v>
      </c>
      <c r="M327" s="34" t="e">
        <f ca="1">VLOOKUP(M318,OFFSET(Pairings!$E$2,($B327-1)*gamesPerRound,0,gamesPerRound,4),4,FALSE)</f>
        <v>#N/A</v>
      </c>
      <c r="N327" s="34" t="e">
        <f ca="1">VLOOKUP(N318,OFFSET(Pairings!$E$2,($B327-1)*gamesPerRound,0,gamesPerRound,4),4,FALSE)</f>
        <v>#N/A</v>
      </c>
    </row>
    <row r="328" spans="1:15" ht="5.15" hidden="1" customHeight="1" x14ac:dyDescent="0.3">
      <c r="B328" s="7">
        <v>2</v>
      </c>
      <c r="C328" s="34" t="e">
        <f ca="1">VLOOKUP(C318,OFFSET(Pairings!$D$2,($B328-1)*gamesPerRound,0,gamesPerRound,2),2,FALSE)</f>
        <v>#N/A</v>
      </c>
      <c r="D328" s="34" t="e">
        <f ca="1">VLOOKUP(D318,OFFSET(Pairings!$D$2,($B328-1)*gamesPerRound,0,gamesPerRound,2),2,FALSE)</f>
        <v>#N/A</v>
      </c>
      <c r="E328" s="34" t="e">
        <f ca="1">VLOOKUP(E318,OFFSET(Pairings!$D$2,($B328-1)*gamesPerRound,0,gamesPerRound,2),2,FALSE)</f>
        <v>#N/A</v>
      </c>
      <c r="F328" s="34" t="e">
        <f ca="1">VLOOKUP(F318,OFFSET(Pairings!$D$2,($B328-1)*gamesPerRound,0,gamesPerRound,2),2,FALSE)</f>
        <v>#N/A</v>
      </c>
      <c r="G328" s="34" t="e">
        <f ca="1">VLOOKUP(G318,OFFSET(Pairings!$D$2,($B328-1)*gamesPerRound,0,gamesPerRound,2),2,FALSE)</f>
        <v>#N/A</v>
      </c>
      <c r="H328" s="34" t="e">
        <f ca="1">VLOOKUP(H318,OFFSET(Pairings!$D$2,($B328-1)*gamesPerRound,0,gamesPerRound,2),2,FALSE)</f>
        <v>#N/A</v>
      </c>
      <c r="I328" s="34" t="e">
        <f ca="1">VLOOKUP(I318,OFFSET(Pairings!$D$2,($B328-1)*gamesPerRound,0,gamesPerRound,2),2,FALSE)</f>
        <v>#N/A</v>
      </c>
      <c r="J328" s="34" t="e">
        <f ca="1">VLOOKUP(J318,OFFSET(Pairings!$D$2,($B328-1)*gamesPerRound,0,gamesPerRound,2),2,FALSE)</f>
        <v>#N/A</v>
      </c>
      <c r="K328" s="34" t="e">
        <f ca="1">VLOOKUP(K318,OFFSET(Pairings!$D$2,($B328-1)*gamesPerRound,0,gamesPerRound,2),2,FALSE)</f>
        <v>#N/A</v>
      </c>
      <c r="L328" s="34" t="e">
        <f ca="1">VLOOKUP(L318,OFFSET(Pairings!$D$2,($B328-1)*gamesPerRound,0,gamesPerRound,2),2,FALSE)</f>
        <v>#N/A</v>
      </c>
      <c r="M328" s="34" t="e">
        <f ca="1">VLOOKUP(M318,OFFSET(Pairings!$D$2,($B328-1)*gamesPerRound,0,gamesPerRound,2),2,FALSE)</f>
        <v>#N/A</v>
      </c>
      <c r="N328" s="34" t="e">
        <f ca="1">VLOOKUP(N318,OFFSET(Pairings!$D$2,($B328-1)*gamesPerRound,0,gamesPerRound,2),2,FALSE)</f>
        <v>#N/A</v>
      </c>
    </row>
    <row r="329" spans="1:15" ht="5.15" hidden="1" customHeight="1" x14ac:dyDescent="0.3">
      <c r="B329" s="7">
        <v>2</v>
      </c>
      <c r="C329" s="34" t="e">
        <f ca="1">VLOOKUP(C318,OFFSET(Pairings!$E$2,($B329-1)*gamesPerRound,0,gamesPerRound,4),4,FALSE)</f>
        <v>#N/A</v>
      </c>
      <c r="D329" s="34" t="e">
        <f ca="1">VLOOKUP(D318,OFFSET(Pairings!$E$2,($B329-1)*gamesPerRound,0,gamesPerRound,4),4,FALSE)</f>
        <v>#N/A</v>
      </c>
      <c r="E329" s="34" t="e">
        <f ca="1">VLOOKUP(E318,OFFSET(Pairings!$E$2,($B329-1)*gamesPerRound,0,gamesPerRound,4),4,FALSE)</f>
        <v>#N/A</v>
      </c>
      <c r="F329" s="34" t="e">
        <f ca="1">VLOOKUP(F318,OFFSET(Pairings!$E$2,($B329-1)*gamesPerRound,0,gamesPerRound,4),4,FALSE)</f>
        <v>#N/A</v>
      </c>
      <c r="G329" s="34" t="e">
        <f ca="1">VLOOKUP(G318,OFFSET(Pairings!$E$2,($B329-1)*gamesPerRound,0,gamesPerRound,4),4,FALSE)</f>
        <v>#N/A</v>
      </c>
      <c r="H329" s="34" t="e">
        <f ca="1">VLOOKUP(H318,OFFSET(Pairings!$E$2,($B329-1)*gamesPerRound,0,gamesPerRound,4),4,FALSE)</f>
        <v>#N/A</v>
      </c>
      <c r="I329" s="34" t="e">
        <f ca="1">VLOOKUP(I318,OFFSET(Pairings!$E$2,($B329-1)*gamesPerRound,0,gamesPerRound,4),4,FALSE)</f>
        <v>#N/A</v>
      </c>
      <c r="J329" s="34" t="e">
        <f ca="1">VLOOKUP(J318,OFFSET(Pairings!$E$2,($B329-1)*gamesPerRound,0,gamesPerRound,4),4,FALSE)</f>
        <v>#N/A</v>
      </c>
      <c r="K329" s="34" t="e">
        <f ca="1">VLOOKUP(K318,OFFSET(Pairings!$E$2,($B329-1)*gamesPerRound,0,gamesPerRound,4),4,FALSE)</f>
        <v>#N/A</v>
      </c>
      <c r="L329" s="34" t="e">
        <f ca="1">VLOOKUP(L318,OFFSET(Pairings!$E$2,($B329-1)*gamesPerRound,0,gamesPerRound,4),4,FALSE)</f>
        <v>#N/A</v>
      </c>
      <c r="M329" s="34" t="e">
        <f ca="1">VLOOKUP(M318,OFFSET(Pairings!$E$2,($B329-1)*gamesPerRound,0,gamesPerRound,4),4,FALSE)</f>
        <v>#N/A</v>
      </c>
      <c r="N329" s="34" t="e">
        <f ca="1">VLOOKUP(N318,OFFSET(Pairings!$E$2,($B329-1)*gamesPerRound,0,gamesPerRound,4),4,FALSE)</f>
        <v>#N/A</v>
      </c>
    </row>
    <row r="330" spans="1:15" ht="5.15" hidden="1" customHeight="1" x14ac:dyDescent="0.3">
      <c r="B330" s="7">
        <v>3</v>
      </c>
      <c r="C330" s="34" t="e">
        <f ca="1">VLOOKUP(C318,OFFSET(Pairings!$D$2,($B330-1)*gamesPerRound,0,gamesPerRound,2),2,FALSE)</f>
        <v>#N/A</v>
      </c>
      <c r="D330" s="34" t="e">
        <f ca="1">VLOOKUP(D318,OFFSET(Pairings!$D$2,($B330-1)*gamesPerRound,0,gamesPerRound,2),2,FALSE)</f>
        <v>#N/A</v>
      </c>
      <c r="E330" s="34" t="e">
        <f ca="1">VLOOKUP(E318,OFFSET(Pairings!$D$2,($B330-1)*gamesPerRound,0,gamesPerRound,2),2,FALSE)</f>
        <v>#N/A</v>
      </c>
      <c r="F330" s="34" t="e">
        <f ca="1">VLOOKUP(F318,OFFSET(Pairings!$D$2,($B330-1)*gamesPerRound,0,gamesPerRound,2),2,FALSE)</f>
        <v>#N/A</v>
      </c>
      <c r="G330" s="34" t="e">
        <f ca="1">VLOOKUP(G318,OFFSET(Pairings!$D$2,($B330-1)*gamesPerRound,0,gamesPerRound,2),2,FALSE)</f>
        <v>#N/A</v>
      </c>
      <c r="H330" s="34" t="e">
        <f ca="1">VLOOKUP(H318,OFFSET(Pairings!$D$2,($B330-1)*gamesPerRound,0,gamesPerRound,2),2,FALSE)</f>
        <v>#N/A</v>
      </c>
      <c r="I330" s="34" t="e">
        <f ca="1">VLOOKUP(I318,OFFSET(Pairings!$D$2,($B330-1)*gamesPerRound,0,gamesPerRound,2),2,FALSE)</f>
        <v>#N/A</v>
      </c>
      <c r="J330" s="34" t="e">
        <f ca="1">VLOOKUP(J318,OFFSET(Pairings!$D$2,($B330-1)*gamesPerRound,0,gamesPerRound,2),2,FALSE)</f>
        <v>#N/A</v>
      </c>
      <c r="K330" s="34" t="e">
        <f ca="1">VLOOKUP(K318,OFFSET(Pairings!$D$2,($B330-1)*gamesPerRound,0,gamesPerRound,2),2,FALSE)</f>
        <v>#N/A</v>
      </c>
      <c r="L330" s="34" t="e">
        <f ca="1">VLOOKUP(L318,OFFSET(Pairings!$D$2,($B330-1)*gamesPerRound,0,gamesPerRound,2),2,FALSE)</f>
        <v>#N/A</v>
      </c>
      <c r="M330" s="34" t="e">
        <f ca="1">VLOOKUP(M318,OFFSET(Pairings!$D$2,($B330-1)*gamesPerRound,0,gamesPerRound,2),2,FALSE)</f>
        <v>#N/A</v>
      </c>
      <c r="N330" s="34" t="e">
        <f ca="1">VLOOKUP(N318,OFFSET(Pairings!$D$2,($B330-1)*gamesPerRound,0,gamesPerRound,2),2,FALSE)</f>
        <v>#N/A</v>
      </c>
    </row>
    <row r="331" spans="1:15" ht="5.15" hidden="1" customHeight="1" x14ac:dyDescent="0.3">
      <c r="B331" s="7">
        <v>3</v>
      </c>
      <c r="C331" s="34" t="e">
        <f ca="1">VLOOKUP(C318,OFFSET(Pairings!$E$2,($B331-1)*gamesPerRound,0,gamesPerRound,4),4,FALSE)</f>
        <v>#N/A</v>
      </c>
      <c r="D331" s="34" t="e">
        <f ca="1">VLOOKUP(D318,OFFSET(Pairings!$E$2,($B331-1)*gamesPerRound,0,gamesPerRound,4),4,FALSE)</f>
        <v>#N/A</v>
      </c>
      <c r="E331" s="34" t="e">
        <f ca="1">VLOOKUP(E318,OFFSET(Pairings!$E$2,($B331-1)*gamesPerRound,0,gamesPerRound,4),4,FALSE)</f>
        <v>#N/A</v>
      </c>
      <c r="F331" s="34" t="e">
        <f ca="1">VLOOKUP(F318,OFFSET(Pairings!$E$2,($B331-1)*gamesPerRound,0,gamesPerRound,4),4,FALSE)</f>
        <v>#N/A</v>
      </c>
      <c r="G331" s="34" t="e">
        <f ca="1">VLOOKUP(G318,OFFSET(Pairings!$E$2,($B331-1)*gamesPerRound,0,gamesPerRound,4),4,FALSE)</f>
        <v>#N/A</v>
      </c>
      <c r="H331" s="34" t="e">
        <f ca="1">VLOOKUP(H318,OFFSET(Pairings!$E$2,($B331-1)*gamesPerRound,0,gamesPerRound,4),4,FALSE)</f>
        <v>#N/A</v>
      </c>
      <c r="I331" s="34" t="e">
        <f ca="1">VLOOKUP(I318,OFFSET(Pairings!$E$2,($B331-1)*gamesPerRound,0,gamesPerRound,4),4,FALSE)</f>
        <v>#N/A</v>
      </c>
      <c r="J331" s="34" t="e">
        <f ca="1">VLOOKUP(J318,OFFSET(Pairings!$E$2,($B331-1)*gamesPerRound,0,gamesPerRound,4),4,FALSE)</f>
        <v>#N/A</v>
      </c>
      <c r="K331" s="34" t="e">
        <f ca="1">VLOOKUP(K318,OFFSET(Pairings!$E$2,($B331-1)*gamesPerRound,0,gamesPerRound,4),4,FALSE)</f>
        <v>#N/A</v>
      </c>
      <c r="L331" s="34" t="e">
        <f ca="1">VLOOKUP(L318,OFFSET(Pairings!$E$2,($B331-1)*gamesPerRound,0,gamesPerRound,4),4,FALSE)</f>
        <v>#N/A</v>
      </c>
      <c r="M331" s="34" t="e">
        <f ca="1">VLOOKUP(M318,OFFSET(Pairings!$E$2,($B331-1)*gamesPerRound,0,gamesPerRound,4),4,FALSE)</f>
        <v>#N/A</v>
      </c>
      <c r="N331" s="34" t="e">
        <f ca="1">VLOOKUP(N318,OFFSET(Pairings!$E$2,($B331-1)*gamesPerRound,0,gamesPerRound,4),4,FALSE)</f>
        <v>#N/A</v>
      </c>
    </row>
    <row r="332" spans="1:15" ht="18.649999999999999" customHeight="1" thickBot="1" x14ac:dyDescent="0.35"/>
    <row r="333" spans="1:15" s="9" customFormat="1" ht="15.5" thickBot="1" x14ac:dyDescent="0.35">
      <c r="A333" s="9" t="s">
        <v>243</v>
      </c>
      <c r="B333" s="10">
        <f>VLOOKUP(A333,TeamLookup,2,FALSE)</f>
        <v>0</v>
      </c>
      <c r="C333" s="11" t="str">
        <f t="shared" ref="C333:N333" si="66">$A333&amp;"."&amp;TEXT(C$1,"00")</f>
        <v>W.01</v>
      </c>
      <c r="D333" s="12" t="str">
        <f t="shared" si="66"/>
        <v>W.02</v>
      </c>
      <c r="E333" s="12" t="str">
        <f t="shared" si="66"/>
        <v>W.03</v>
      </c>
      <c r="F333" s="12" t="str">
        <f t="shared" si="66"/>
        <v>W.04</v>
      </c>
      <c r="G333" s="12" t="str">
        <f t="shared" si="66"/>
        <v>W.05</v>
      </c>
      <c r="H333" s="12" t="str">
        <f t="shared" si="66"/>
        <v>W.06</v>
      </c>
      <c r="I333" s="12" t="str">
        <f t="shared" si="66"/>
        <v>W.07</v>
      </c>
      <c r="J333" s="12" t="str">
        <f t="shared" si="66"/>
        <v>W.08</v>
      </c>
      <c r="K333" s="12" t="str">
        <f t="shared" si="66"/>
        <v>W.09</v>
      </c>
      <c r="L333" s="12" t="str">
        <f t="shared" si="66"/>
        <v>W.10</v>
      </c>
      <c r="M333" s="12" t="str">
        <f t="shared" si="66"/>
        <v>W.11</v>
      </c>
      <c r="N333" s="13" t="str">
        <f t="shared" si="66"/>
        <v>W.12</v>
      </c>
      <c r="O333" s="14" t="s">
        <v>22</v>
      </c>
    </row>
    <row r="334" spans="1:15" ht="9" customHeight="1" x14ac:dyDescent="0.3">
      <c r="C334" s="15" t="str">
        <f t="shared" ref="C334:N334" ca="1" si="67">IF(ISNA(C341),"B","W")</f>
        <v>B</v>
      </c>
      <c r="D334" s="16" t="str">
        <f t="shared" ca="1" si="67"/>
        <v>B</v>
      </c>
      <c r="E334" s="16" t="str">
        <f t="shared" ca="1" si="67"/>
        <v>B</v>
      </c>
      <c r="F334" s="16" t="str">
        <f t="shared" ca="1" si="67"/>
        <v>B</v>
      </c>
      <c r="G334" s="16" t="str">
        <f t="shared" ca="1" si="67"/>
        <v>B</v>
      </c>
      <c r="H334" s="16" t="str">
        <f t="shared" ca="1" si="67"/>
        <v>B</v>
      </c>
      <c r="I334" s="16" t="str">
        <f t="shared" ca="1" si="67"/>
        <v>B</v>
      </c>
      <c r="J334" s="16" t="str">
        <f t="shared" ca="1" si="67"/>
        <v>B</v>
      </c>
      <c r="K334" s="16" t="str">
        <f t="shared" ca="1" si="67"/>
        <v>B</v>
      </c>
      <c r="L334" s="16" t="str">
        <f t="shared" ca="1" si="67"/>
        <v>B</v>
      </c>
      <c r="M334" s="16" t="str">
        <f t="shared" ca="1" si="67"/>
        <v>B</v>
      </c>
      <c r="N334" s="17" t="str">
        <f t="shared" ca="1" si="67"/>
        <v>B</v>
      </c>
      <c r="O334" s="18"/>
    </row>
    <row r="335" spans="1:15" x14ac:dyDescent="0.3">
      <c r="B335" s="7" t="s">
        <v>23</v>
      </c>
      <c r="C335" s="19" t="e">
        <f t="shared" ref="C335:N335" ca="1" si="68">IF(ISNA(C341),C342,C341)</f>
        <v>#N/A</v>
      </c>
      <c r="D335" s="20" t="e">
        <f t="shared" ca="1" si="68"/>
        <v>#N/A</v>
      </c>
      <c r="E335" s="20" t="e">
        <f t="shared" ca="1" si="68"/>
        <v>#N/A</v>
      </c>
      <c r="F335" s="20" t="e">
        <f t="shared" ca="1" si="68"/>
        <v>#N/A</v>
      </c>
      <c r="G335" s="20" t="e">
        <f t="shared" ca="1" si="68"/>
        <v>#N/A</v>
      </c>
      <c r="H335" s="20" t="e">
        <f t="shared" ca="1" si="68"/>
        <v>#N/A</v>
      </c>
      <c r="I335" s="20" t="e">
        <f t="shared" ca="1" si="68"/>
        <v>#N/A</v>
      </c>
      <c r="J335" s="20" t="e">
        <f t="shared" ca="1" si="68"/>
        <v>#N/A</v>
      </c>
      <c r="K335" s="20" t="e">
        <f t="shared" ca="1" si="68"/>
        <v>#N/A</v>
      </c>
      <c r="L335" s="20" t="e">
        <f t="shared" ca="1" si="68"/>
        <v>#N/A</v>
      </c>
      <c r="M335" s="20" t="e">
        <f t="shared" ca="1" si="68"/>
        <v>#N/A</v>
      </c>
      <c r="N335" s="21" t="e">
        <f t="shared" ca="1" si="68"/>
        <v>#N/A</v>
      </c>
      <c r="O335" s="22"/>
    </row>
    <row r="336" spans="1:15" ht="9" customHeight="1" x14ac:dyDescent="0.3">
      <c r="C336" s="23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5"/>
      <c r="O336" s="18"/>
    </row>
    <row r="337" spans="1:15" ht="15.5" thickBot="1" x14ac:dyDescent="0.35">
      <c r="C337" s="26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8"/>
      <c r="O337" s="22"/>
    </row>
    <row r="338" spans="1:15" ht="9" customHeight="1" x14ac:dyDescent="0.3">
      <c r="C338" s="23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5"/>
      <c r="O338" s="18"/>
    </row>
    <row r="339" spans="1:15" ht="15.5" thickBot="1" x14ac:dyDescent="0.35">
      <c r="C339" s="26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8"/>
      <c r="O339" s="29"/>
    </row>
    <row r="340" spans="1:15" ht="18.649999999999999" customHeight="1" thickBot="1" x14ac:dyDescent="0.35">
      <c r="B340" s="7" t="s">
        <v>22</v>
      </c>
      <c r="C340" s="30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2"/>
      <c r="O340" s="33"/>
    </row>
    <row r="341" spans="1:15" ht="5.15" hidden="1" customHeight="1" x14ac:dyDescent="0.3">
      <c r="B341" s="7">
        <v>1</v>
      </c>
      <c r="C341" s="34" t="e">
        <f ca="1">VLOOKUP(C333,OFFSET(Pairings!$D$2,($B341-1)*gamesPerRound,0,gamesPerRound,2),2,FALSE)</f>
        <v>#N/A</v>
      </c>
      <c r="D341" s="34" t="e">
        <f ca="1">VLOOKUP(D333,OFFSET(Pairings!$D$2,($B341-1)*gamesPerRound,0,gamesPerRound,2),2,FALSE)</f>
        <v>#N/A</v>
      </c>
      <c r="E341" s="34" t="e">
        <f ca="1">VLOOKUP(E333,OFFSET(Pairings!$D$2,($B341-1)*gamesPerRound,0,gamesPerRound,2),2,FALSE)</f>
        <v>#N/A</v>
      </c>
      <c r="F341" s="34" t="e">
        <f ca="1">VLOOKUP(F333,OFFSET(Pairings!$D$2,($B341-1)*gamesPerRound,0,gamesPerRound,2),2,FALSE)</f>
        <v>#N/A</v>
      </c>
      <c r="G341" s="34" t="e">
        <f ca="1">VLOOKUP(G333,OFFSET(Pairings!$D$2,($B341-1)*gamesPerRound,0,gamesPerRound,2),2,FALSE)</f>
        <v>#N/A</v>
      </c>
      <c r="H341" s="34" t="e">
        <f ca="1">VLOOKUP(H333,OFFSET(Pairings!$D$2,($B341-1)*gamesPerRound,0,gamesPerRound,2),2,FALSE)</f>
        <v>#N/A</v>
      </c>
      <c r="I341" s="34" t="e">
        <f ca="1">VLOOKUP(I333,OFFSET(Pairings!$D$2,($B341-1)*gamesPerRound,0,gamesPerRound,2),2,FALSE)</f>
        <v>#N/A</v>
      </c>
      <c r="J341" s="34" t="e">
        <f ca="1">VLOOKUP(J333,OFFSET(Pairings!$D$2,($B341-1)*gamesPerRound,0,gamesPerRound,2),2,FALSE)</f>
        <v>#N/A</v>
      </c>
      <c r="K341" s="34" t="e">
        <f ca="1">VLOOKUP(K333,OFFSET(Pairings!$D$2,($B341-1)*gamesPerRound,0,gamesPerRound,2),2,FALSE)</f>
        <v>#N/A</v>
      </c>
      <c r="L341" s="34" t="e">
        <f ca="1">VLOOKUP(L333,OFFSET(Pairings!$D$2,($B341-1)*gamesPerRound,0,gamesPerRound,2),2,FALSE)</f>
        <v>#N/A</v>
      </c>
      <c r="M341" s="34" t="e">
        <f ca="1">VLOOKUP(M333,OFFSET(Pairings!$D$2,($B341-1)*gamesPerRound,0,gamesPerRound,2),2,FALSE)</f>
        <v>#N/A</v>
      </c>
      <c r="N341" s="34" t="e">
        <f ca="1">VLOOKUP(N333,OFFSET(Pairings!$D$2,($B341-1)*gamesPerRound,0,gamesPerRound,2),2,FALSE)</f>
        <v>#N/A</v>
      </c>
    </row>
    <row r="342" spans="1:15" ht="5.15" hidden="1" customHeight="1" x14ac:dyDescent="0.3">
      <c r="B342" s="7">
        <v>1</v>
      </c>
      <c r="C342" s="34" t="e">
        <f ca="1">VLOOKUP(C333,OFFSET(Pairings!$E$2,($B342-1)*gamesPerRound,0,gamesPerRound,4),4,FALSE)</f>
        <v>#N/A</v>
      </c>
      <c r="D342" s="34" t="e">
        <f ca="1">VLOOKUP(D333,OFFSET(Pairings!$E$2,($B342-1)*gamesPerRound,0,gamesPerRound,4),4,FALSE)</f>
        <v>#N/A</v>
      </c>
      <c r="E342" s="34" t="e">
        <f ca="1">VLOOKUP(E333,OFFSET(Pairings!$E$2,($B342-1)*gamesPerRound,0,gamesPerRound,4),4,FALSE)</f>
        <v>#N/A</v>
      </c>
      <c r="F342" s="34" t="e">
        <f ca="1">VLOOKUP(F333,OFFSET(Pairings!$E$2,($B342-1)*gamesPerRound,0,gamesPerRound,4),4,FALSE)</f>
        <v>#N/A</v>
      </c>
      <c r="G342" s="34" t="e">
        <f ca="1">VLOOKUP(G333,OFFSET(Pairings!$E$2,($B342-1)*gamesPerRound,0,gamesPerRound,4),4,FALSE)</f>
        <v>#N/A</v>
      </c>
      <c r="H342" s="34" t="e">
        <f ca="1">VLOOKUP(H333,OFFSET(Pairings!$E$2,($B342-1)*gamesPerRound,0,gamesPerRound,4),4,FALSE)</f>
        <v>#N/A</v>
      </c>
      <c r="I342" s="34" t="e">
        <f ca="1">VLOOKUP(I333,OFFSET(Pairings!$E$2,($B342-1)*gamesPerRound,0,gamesPerRound,4),4,FALSE)</f>
        <v>#N/A</v>
      </c>
      <c r="J342" s="34" t="e">
        <f ca="1">VLOOKUP(J333,OFFSET(Pairings!$E$2,($B342-1)*gamesPerRound,0,gamesPerRound,4),4,FALSE)</f>
        <v>#N/A</v>
      </c>
      <c r="K342" s="34" t="e">
        <f ca="1">VLOOKUP(K333,OFFSET(Pairings!$E$2,($B342-1)*gamesPerRound,0,gamesPerRound,4),4,FALSE)</f>
        <v>#N/A</v>
      </c>
      <c r="L342" s="34" t="e">
        <f ca="1">VLOOKUP(L333,OFFSET(Pairings!$E$2,($B342-1)*gamesPerRound,0,gamesPerRound,4),4,FALSE)</f>
        <v>#N/A</v>
      </c>
      <c r="M342" s="34" t="e">
        <f ca="1">VLOOKUP(M333,OFFSET(Pairings!$E$2,($B342-1)*gamesPerRound,0,gamesPerRound,4),4,FALSE)</f>
        <v>#N/A</v>
      </c>
      <c r="N342" s="34" t="e">
        <f ca="1">VLOOKUP(N333,OFFSET(Pairings!$E$2,($B342-1)*gamesPerRound,0,gamesPerRound,4),4,FALSE)</f>
        <v>#N/A</v>
      </c>
    </row>
    <row r="343" spans="1:15" ht="5.15" hidden="1" customHeight="1" x14ac:dyDescent="0.3">
      <c r="B343" s="7">
        <v>2</v>
      </c>
      <c r="C343" s="34" t="e">
        <f ca="1">VLOOKUP(C333,OFFSET(Pairings!$D$2,($B343-1)*gamesPerRound,0,gamesPerRound,2),2,FALSE)</f>
        <v>#N/A</v>
      </c>
      <c r="D343" s="34" t="e">
        <f ca="1">VLOOKUP(D333,OFFSET(Pairings!$D$2,($B343-1)*gamesPerRound,0,gamesPerRound,2),2,FALSE)</f>
        <v>#N/A</v>
      </c>
      <c r="E343" s="34" t="e">
        <f ca="1">VLOOKUP(E333,OFFSET(Pairings!$D$2,($B343-1)*gamesPerRound,0,gamesPerRound,2),2,FALSE)</f>
        <v>#N/A</v>
      </c>
      <c r="F343" s="34" t="e">
        <f ca="1">VLOOKUP(F333,OFFSET(Pairings!$D$2,($B343-1)*gamesPerRound,0,gamesPerRound,2),2,FALSE)</f>
        <v>#N/A</v>
      </c>
      <c r="G343" s="34" t="e">
        <f ca="1">VLOOKUP(G333,OFFSET(Pairings!$D$2,($B343-1)*gamesPerRound,0,gamesPerRound,2),2,FALSE)</f>
        <v>#N/A</v>
      </c>
      <c r="H343" s="34" t="e">
        <f ca="1">VLOOKUP(H333,OFFSET(Pairings!$D$2,($B343-1)*gamesPerRound,0,gamesPerRound,2),2,FALSE)</f>
        <v>#N/A</v>
      </c>
      <c r="I343" s="34" t="e">
        <f ca="1">VLOOKUP(I333,OFFSET(Pairings!$D$2,($B343-1)*gamesPerRound,0,gamesPerRound,2),2,FALSE)</f>
        <v>#N/A</v>
      </c>
      <c r="J343" s="34" t="e">
        <f ca="1">VLOOKUP(J333,OFFSET(Pairings!$D$2,($B343-1)*gamesPerRound,0,gamesPerRound,2),2,FALSE)</f>
        <v>#N/A</v>
      </c>
      <c r="K343" s="34" t="e">
        <f ca="1">VLOOKUP(K333,OFFSET(Pairings!$D$2,($B343-1)*gamesPerRound,0,gamesPerRound,2),2,FALSE)</f>
        <v>#N/A</v>
      </c>
      <c r="L343" s="34" t="e">
        <f ca="1">VLOOKUP(L333,OFFSET(Pairings!$D$2,($B343-1)*gamesPerRound,0,gamesPerRound,2),2,FALSE)</f>
        <v>#N/A</v>
      </c>
      <c r="M343" s="34" t="e">
        <f ca="1">VLOOKUP(M333,OFFSET(Pairings!$D$2,($B343-1)*gamesPerRound,0,gamesPerRound,2),2,FALSE)</f>
        <v>#N/A</v>
      </c>
      <c r="N343" s="34" t="e">
        <f ca="1">VLOOKUP(N333,OFFSET(Pairings!$D$2,($B343-1)*gamesPerRound,0,gamesPerRound,2),2,FALSE)</f>
        <v>#N/A</v>
      </c>
    </row>
    <row r="344" spans="1:15" ht="5.15" hidden="1" customHeight="1" x14ac:dyDescent="0.3">
      <c r="B344" s="7">
        <v>2</v>
      </c>
      <c r="C344" s="34" t="e">
        <f ca="1">VLOOKUP(C333,OFFSET(Pairings!$E$2,($B344-1)*gamesPerRound,0,gamesPerRound,4),4,FALSE)</f>
        <v>#N/A</v>
      </c>
      <c r="D344" s="34" t="e">
        <f ca="1">VLOOKUP(D333,OFFSET(Pairings!$E$2,($B344-1)*gamesPerRound,0,gamesPerRound,4),4,FALSE)</f>
        <v>#N/A</v>
      </c>
      <c r="E344" s="34" t="e">
        <f ca="1">VLOOKUP(E333,OFFSET(Pairings!$E$2,($B344-1)*gamesPerRound,0,gamesPerRound,4),4,FALSE)</f>
        <v>#N/A</v>
      </c>
      <c r="F344" s="34" t="e">
        <f ca="1">VLOOKUP(F333,OFFSET(Pairings!$E$2,($B344-1)*gamesPerRound,0,gamesPerRound,4),4,FALSE)</f>
        <v>#N/A</v>
      </c>
      <c r="G344" s="34" t="e">
        <f ca="1">VLOOKUP(G333,OFFSET(Pairings!$E$2,($B344-1)*gamesPerRound,0,gamesPerRound,4),4,FALSE)</f>
        <v>#N/A</v>
      </c>
      <c r="H344" s="34" t="e">
        <f ca="1">VLOOKUP(H333,OFFSET(Pairings!$E$2,($B344-1)*gamesPerRound,0,gamesPerRound,4),4,FALSE)</f>
        <v>#N/A</v>
      </c>
      <c r="I344" s="34" t="e">
        <f ca="1">VLOOKUP(I333,OFFSET(Pairings!$E$2,($B344-1)*gamesPerRound,0,gamesPerRound,4),4,FALSE)</f>
        <v>#N/A</v>
      </c>
      <c r="J344" s="34" t="e">
        <f ca="1">VLOOKUP(J333,OFFSET(Pairings!$E$2,($B344-1)*gamesPerRound,0,gamesPerRound,4),4,FALSE)</f>
        <v>#N/A</v>
      </c>
      <c r="K344" s="34" t="e">
        <f ca="1">VLOOKUP(K333,OFFSET(Pairings!$E$2,($B344-1)*gamesPerRound,0,gamesPerRound,4),4,FALSE)</f>
        <v>#N/A</v>
      </c>
      <c r="L344" s="34" t="e">
        <f ca="1">VLOOKUP(L333,OFFSET(Pairings!$E$2,($B344-1)*gamesPerRound,0,gamesPerRound,4),4,FALSE)</f>
        <v>#N/A</v>
      </c>
      <c r="M344" s="34" t="e">
        <f ca="1">VLOOKUP(M333,OFFSET(Pairings!$E$2,($B344-1)*gamesPerRound,0,gamesPerRound,4),4,FALSE)</f>
        <v>#N/A</v>
      </c>
      <c r="N344" s="34" t="e">
        <f ca="1">VLOOKUP(N333,OFFSET(Pairings!$E$2,($B344-1)*gamesPerRound,0,gamesPerRound,4),4,FALSE)</f>
        <v>#N/A</v>
      </c>
    </row>
    <row r="345" spans="1:15" ht="5.15" hidden="1" customHeight="1" x14ac:dyDescent="0.3">
      <c r="B345" s="7">
        <v>3</v>
      </c>
      <c r="C345" s="34" t="e">
        <f ca="1">VLOOKUP(C333,OFFSET(Pairings!$D$2,($B345-1)*gamesPerRound,0,gamesPerRound,2),2,FALSE)</f>
        <v>#N/A</v>
      </c>
      <c r="D345" s="34" t="e">
        <f ca="1">VLOOKUP(D333,OFFSET(Pairings!$D$2,($B345-1)*gamesPerRound,0,gamesPerRound,2),2,FALSE)</f>
        <v>#N/A</v>
      </c>
      <c r="E345" s="34" t="e">
        <f ca="1">VLOOKUP(E333,OFFSET(Pairings!$D$2,($B345-1)*gamesPerRound,0,gamesPerRound,2),2,FALSE)</f>
        <v>#N/A</v>
      </c>
      <c r="F345" s="34" t="e">
        <f ca="1">VLOOKUP(F333,OFFSET(Pairings!$D$2,($B345-1)*gamesPerRound,0,gamesPerRound,2),2,FALSE)</f>
        <v>#N/A</v>
      </c>
      <c r="G345" s="34" t="e">
        <f ca="1">VLOOKUP(G333,OFFSET(Pairings!$D$2,($B345-1)*gamesPerRound,0,gamesPerRound,2),2,FALSE)</f>
        <v>#N/A</v>
      </c>
      <c r="H345" s="34" t="e">
        <f ca="1">VLOOKUP(H333,OFFSET(Pairings!$D$2,($B345-1)*gamesPerRound,0,gamesPerRound,2),2,FALSE)</f>
        <v>#N/A</v>
      </c>
      <c r="I345" s="34" t="e">
        <f ca="1">VLOOKUP(I333,OFFSET(Pairings!$D$2,($B345-1)*gamesPerRound,0,gamesPerRound,2),2,FALSE)</f>
        <v>#N/A</v>
      </c>
      <c r="J345" s="34" t="e">
        <f ca="1">VLOOKUP(J333,OFFSET(Pairings!$D$2,($B345-1)*gamesPerRound,0,gamesPerRound,2),2,FALSE)</f>
        <v>#N/A</v>
      </c>
      <c r="K345" s="34" t="e">
        <f ca="1">VLOOKUP(K333,OFFSET(Pairings!$D$2,($B345-1)*gamesPerRound,0,gamesPerRound,2),2,FALSE)</f>
        <v>#N/A</v>
      </c>
      <c r="L345" s="34" t="e">
        <f ca="1">VLOOKUP(L333,OFFSET(Pairings!$D$2,($B345-1)*gamesPerRound,0,gamesPerRound,2),2,FALSE)</f>
        <v>#N/A</v>
      </c>
      <c r="M345" s="34" t="e">
        <f ca="1">VLOOKUP(M333,OFFSET(Pairings!$D$2,($B345-1)*gamesPerRound,0,gamesPerRound,2),2,FALSE)</f>
        <v>#N/A</v>
      </c>
      <c r="N345" s="34" t="e">
        <f ca="1">VLOOKUP(N333,OFFSET(Pairings!$D$2,($B345-1)*gamesPerRound,0,gamesPerRound,2),2,FALSE)</f>
        <v>#N/A</v>
      </c>
    </row>
    <row r="346" spans="1:15" ht="5.15" hidden="1" customHeight="1" x14ac:dyDescent="0.3">
      <c r="B346" s="7">
        <v>3</v>
      </c>
      <c r="C346" s="34" t="e">
        <f ca="1">VLOOKUP(C333,OFFSET(Pairings!$E$2,($B346-1)*gamesPerRound,0,gamesPerRound,4),4,FALSE)</f>
        <v>#N/A</v>
      </c>
      <c r="D346" s="34" t="e">
        <f ca="1">VLOOKUP(D333,OFFSET(Pairings!$E$2,($B346-1)*gamesPerRound,0,gamesPerRound,4),4,FALSE)</f>
        <v>#N/A</v>
      </c>
      <c r="E346" s="34" t="e">
        <f ca="1">VLOOKUP(E333,OFFSET(Pairings!$E$2,($B346-1)*gamesPerRound,0,gamesPerRound,4),4,FALSE)</f>
        <v>#N/A</v>
      </c>
      <c r="F346" s="34" t="e">
        <f ca="1">VLOOKUP(F333,OFFSET(Pairings!$E$2,($B346-1)*gamesPerRound,0,gamesPerRound,4),4,FALSE)</f>
        <v>#N/A</v>
      </c>
      <c r="G346" s="34" t="e">
        <f ca="1">VLOOKUP(G333,OFFSET(Pairings!$E$2,($B346-1)*gamesPerRound,0,gamesPerRound,4),4,FALSE)</f>
        <v>#N/A</v>
      </c>
      <c r="H346" s="34" t="e">
        <f ca="1">VLOOKUP(H333,OFFSET(Pairings!$E$2,($B346-1)*gamesPerRound,0,gamesPerRound,4),4,FALSE)</f>
        <v>#N/A</v>
      </c>
      <c r="I346" s="34" t="e">
        <f ca="1">VLOOKUP(I333,OFFSET(Pairings!$E$2,($B346-1)*gamesPerRound,0,gamesPerRound,4),4,FALSE)</f>
        <v>#N/A</v>
      </c>
      <c r="J346" s="34" t="e">
        <f ca="1">VLOOKUP(J333,OFFSET(Pairings!$E$2,($B346-1)*gamesPerRound,0,gamesPerRound,4),4,FALSE)</f>
        <v>#N/A</v>
      </c>
      <c r="K346" s="34" t="e">
        <f ca="1">VLOOKUP(K333,OFFSET(Pairings!$E$2,($B346-1)*gamesPerRound,0,gamesPerRound,4),4,FALSE)</f>
        <v>#N/A</v>
      </c>
      <c r="L346" s="34" t="e">
        <f ca="1">VLOOKUP(L333,OFFSET(Pairings!$E$2,($B346-1)*gamesPerRound,0,gamesPerRound,4),4,FALSE)</f>
        <v>#N/A</v>
      </c>
      <c r="M346" s="34" t="e">
        <f ca="1">VLOOKUP(M333,OFFSET(Pairings!$E$2,($B346-1)*gamesPerRound,0,gamesPerRound,4),4,FALSE)</f>
        <v>#N/A</v>
      </c>
      <c r="N346" s="34" t="e">
        <f ca="1">VLOOKUP(N333,OFFSET(Pairings!$E$2,($B346-1)*gamesPerRound,0,gamesPerRound,4),4,FALSE)</f>
        <v>#N/A</v>
      </c>
    </row>
    <row r="347" spans="1:15" ht="18.649999999999999" customHeight="1" thickBot="1" x14ac:dyDescent="0.35"/>
    <row r="348" spans="1:15" s="9" customFormat="1" ht="15.5" thickBot="1" x14ac:dyDescent="0.35">
      <c r="A348" s="9" t="s">
        <v>244</v>
      </c>
      <c r="B348" s="10">
        <f>VLOOKUP(A348,TeamLookup,2,FALSE)</f>
        <v>0</v>
      </c>
      <c r="C348" s="11" t="str">
        <f t="shared" ref="C348:N348" si="69">$A348&amp;"."&amp;TEXT(C$1,"00")</f>
        <v>X.01</v>
      </c>
      <c r="D348" s="12" t="str">
        <f t="shared" si="69"/>
        <v>X.02</v>
      </c>
      <c r="E348" s="12" t="str">
        <f t="shared" si="69"/>
        <v>X.03</v>
      </c>
      <c r="F348" s="12" t="str">
        <f t="shared" si="69"/>
        <v>X.04</v>
      </c>
      <c r="G348" s="12" t="str">
        <f t="shared" si="69"/>
        <v>X.05</v>
      </c>
      <c r="H348" s="12" t="str">
        <f t="shared" si="69"/>
        <v>X.06</v>
      </c>
      <c r="I348" s="12" t="str">
        <f t="shared" si="69"/>
        <v>X.07</v>
      </c>
      <c r="J348" s="12" t="str">
        <f t="shared" si="69"/>
        <v>X.08</v>
      </c>
      <c r="K348" s="12" t="str">
        <f t="shared" si="69"/>
        <v>X.09</v>
      </c>
      <c r="L348" s="12" t="str">
        <f t="shared" si="69"/>
        <v>X.10</v>
      </c>
      <c r="M348" s="12" t="str">
        <f t="shared" si="69"/>
        <v>X.11</v>
      </c>
      <c r="N348" s="13" t="str">
        <f t="shared" si="69"/>
        <v>X.12</v>
      </c>
      <c r="O348" s="14" t="s">
        <v>22</v>
      </c>
    </row>
    <row r="349" spans="1:15" ht="9" customHeight="1" x14ac:dyDescent="0.3">
      <c r="C349" s="15" t="str">
        <f t="shared" ref="C349:N349" ca="1" si="70">IF(ISNA(C356),"B","W")</f>
        <v>B</v>
      </c>
      <c r="D349" s="16" t="str">
        <f t="shared" ca="1" si="70"/>
        <v>B</v>
      </c>
      <c r="E349" s="16" t="str">
        <f t="shared" ca="1" si="70"/>
        <v>B</v>
      </c>
      <c r="F349" s="16" t="str">
        <f t="shared" ca="1" si="70"/>
        <v>B</v>
      </c>
      <c r="G349" s="16" t="str">
        <f t="shared" ca="1" si="70"/>
        <v>B</v>
      </c>
      <c r="H349" s="16" t="str">
        <f t="shared" ca="1" si="70"/>
        <v>B</v>
      </c>
      <c r="I349" s="16" t="str">
        <f t="shared" ca="1" si="70"/>
        <v>B</v>
      </c>
      <c r="J349" s="16" t="str">
        <f t="shared" ca="1" si="70"/>
        <v>B</v>
      </c>
      <c r="K349" s="16" t="str">
        <f t="shared" ca="1" si="70"/>
        <v>B</v>
      </c>
      <c r="L349" s="16" t="str">
        <f t="shared" ca="1" si="70"/>
        <v>B</v>
      </c>
      <c r="M349" s="16" t="str">
        <f t="shared" ca="1" si="70"/>
        <v>B</v>
      </c>
      <c r="N349" s="17" t="str">
        <f t="shared" ca="1" si="70"/>
        <v>B</v>
      </c>
      <c r="O349" s="18"/>
    </row>
    <row r="350" spans="1:15" x14ac:dyDescent="0.3">
      <c r="B350" s="7" t="s">
        <v>23</v>
      </c>
      <c r="C350" s="19" t="e">
        <f t="shared" ref="C350:N350" ca="1" si="71">IF(ISNA(C356),C357,C356)</f>
        <v>#N/A</v>
      </c>
      <c r="D350" s="20" t="e">
        <f t="shared" ca="1" si="71"/>
        <v>#N/A</v>
      </c>
      <c r="E350" s="20" t="e">
        <f t="shared" ca="1" si="71"/>
        <v>#N/A</v>
      </c>
      <c r="F350" s="20" t="e">
        <f t="shared" ca="1" si="71"/>
        <v>#N/A</v>
      </c>
      <c r="G350" s="20" t="e">
        <f t="shared" ca="1" si="71"/>
        <v>#N/A</v>
      </c>
      <c r="H350" s="20" t="e">
        <f t="shared" ca="1" si="71"/>
        <v>#N/A</v>
      </c>
      <c r="I350" s="20" t="e">
        <f t="shared" ca="1" si="71"/>
        <v>#N/A</v>
      </c>
      <c r="J350" s="20" t="e">
        <f t="shared" ca="1" si="71"/>
        <v>#N/A</v>
      </c>
      <c r="K350" s="20" t="e">
        <f t="shared" ca="1" si="71"/>
        <v>#N/A</v>
      </c>
      <c r="L350" s="20" t="e">
        <f t="shared" ca="1" si="71"/>
        <v>#N/A</v>
      </c>
      <c r="M350" s="20" t="e">
        <f t="shared" ca="1" si="71"/>
        <v>#N/A</v>
      </c>
      <c r="N350" s="21" t="e">
        <f t="shared" ca="1" si="71"/>
        <v>#N/A</v>
      </c>
      <c r="O350" s="22"/>
    </row>
    <row r="351" spans="1:15" ht="9" customHeight="1" x14ac:dyDescent="0.3">
      <c r="C351" s="23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5"/>
      <c r="O351" s="18"/>
    </row>
    <row r="352" spans="1:15" ht="15.5" thickBot="1" x14ac:dyDescent="0.35">
      <c r="C352" s="26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8"/>
      <c r="O352" s="22"/>
    </row>
    <row r="353" spans="1:15" ht="9" customHeight="1" x14ac:dyDescent="0.3">
      <c r="C353" s="23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5"/>
      <c r="O353" s="18"/>
    </row>
    <row r="354" spans="1:15" ht="15.5" thickBot="1" x14ac:dyDescent="0.35">
      <c r="C354" s="26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8"/>
      <c r="O354" s="29"/>
    </row>
    <row r="355" spans="1:15" ht="18.649999999999999" customHeight="1" thickBot="1" x14ac:dyDescent="0.35">
      <c r="B355" s="7" t="s">
        <v>22</v>
      </c>
      <c r="C355" s="30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2"/>
      <c r="O355" s="33"/>
    </row>
    <row r="356" spans="1:15" ht="5.15" hidden="1" customHeight="1" x14ac:dyDescent="0.3">
      <c r="B356" s="7">
        <v>1</v>
      </c>
      <c r="C356" s="34" t="e">
        <f ca="1">VLOOKUP(C348,OFFSET(Pairings!$D$2,($B356-1)*gamesPerRound,0,gamesPerRound,2),2,FALSE)</f>
        <v>#N/A</v>
      </c>
      <c r="D356" s="34" t="e">
        <f ca="1">VLOOKUP(D348,OFFSET(Pairings!$D$2,($B356-1)*gamesPerRound,0,gamesPerRound,2),2,FALSE)</f>
        <v>#N/A</v>
      </c>
      <c r="E356" s="34" t="e">
        <f ca="1">VLOOKUP(E348,OFFSET(Pairings!$D$2,($B356-1)*gamesPerRound,0,gamesPerRound,2),2,FALSE)</f>
        <v>#N/A</v>
      </c>
      <c r="F356" s="34" t="e">
        <f ca="1">VLOOKUP(F348,OFFSET(Pairings!$D$2,($B356-1)*gamesPerRound,0,gamesPerRound,2),2,FALSE)</f>
        <v>#N/A</v>
      </c>
      <c r="G356" s="34" t="e">
        <f ca="1">VLOOKUP(G348,OFFSET(Pairings!$D$2,($B356-1)*gamesPerRound,0,gamesPerRound,2),2,FALSE)</f>
        <v>#N/A</v>
      </c>
      <c r="H356" s="34" t="e">
        <f ca="1">VLOOKUP(H348,OFFSET(Pairings!$D$2,($B356-1)*gamesPerRound,0,gamesPerRound,2),2,FALSE)</f>
        <v>#N/A</v>
      </c>
      <c r="I356" s="34" t="e">
        <f ca="1">VLOOKUP(I348,OFFSET(Pairings!$D$2,($B356-1)*gamesPerRound,0,gamesPerRound,2),2,FALSE)</f>
        <v>#N/A</v>
      </c>
      <c r="J356" s="34" t="e">
        <f ca="1">VLOOKUP(J348,OFFSET(Pairings!$D$2,($B356-1)*gamesPerRound,0,gamesPerRound,2),2,FALSE)</f>
        <v>#N/A</v>
      </c>
      <c r="K356" s="34" t="e">
        <f ca="1">VLOOKUP(K348,OFFSET(Pairings!$D$2,($B356-1)*gamesPerRound,0,gamesPerRound,2),2,FALSE)</f>
        <v>#N/A</v>
      </c>
      <c r="L356" s="34" t="e">
        <f ca="1">VLOOKUP(L348,OFFSET(Pairings!$D$2,($B356-1)*gamesPerRound,0,gamesPerRound,2),2,FALSE)</f>
        <v>#N/A</v>
      </c>
      <c r="M356" s="34" t="e">
        <f ca="1">VLOOKUP(M348,OFFSET(Pairings!$D$2,($B356-1)*gamesPerRound,0,gamesPerRound,2),2,FALSE)</f>
        <v>#N/A</v>
      </c>
      <c r="N356" s="34" t="e">
        <f ca="1">VLOOKUP(N348,OFFSET(Pairings!$D$2,($B356-1)*gamesPerRound,0,gamesPerRound,2),2,FALSE)</f>
        <v>#N/A</v>
      </c>
    </row>
    <row r="357" spans="1:15" ht="5.15" hidden="1" customHeight="1" x14ac:dyDescent="0.3">
      <c r="B357" s="7">
        <v>1</v>
      </c>
      <c r="C357" s="34" t="e">
        <f ca="1">VLOOKUP(C348,OFFSET(Pairings!$E$2,($B357-1)*gamesPerRound,0,gamesPerRound,4),4,FALSE)</f>
        <v>#N/A</v>
      </c>
      <c r="D357" s="34" t="e">
        <f ca="1">VLOOKUP(D348,OFFSET(Pairings!$E$2,($B357-1)*gamesPerRound,0,gamesPerRound,4),4,FALSE)</f>
        <v>#N/A</v>
      </c>
      <c r="E357" s="34" t="e">
        <f ca="1">VLOOKUP(E348,OFFSET(Pairings!$E$2,($B357-1)*gamesPerRound,0,gamesPerRound,4),4,FALSE)</f>
        <v>#N/A</v>
      </c>
      <c r="F357" s="34" t="e">
        <f ca="1">VLOOKUP(F348,OFFSET(Pairings!$E$2,($B357-1)*gamesPerRound,0,gamesPerRound,4),4,FALSE)</f>
        <v>#N/A</v>
      </c>
      <c r="G357" s="34" t="e">
        <f ca="1">VLOOKUP(G348,OFFSET(Pairings!$E$2,($B357-1)*gamesPerRound,0,gamesPerRound,4),4,FALSE)</f>
        <v>#N/A</v>
      </c>
      <c r="H357" s="34" t="e">
        <f ca="1">VLOOKUP(H348,OFFSET(Pairings!$E$2,($B357-1)*gamesPerRound,0,gamesPerRound,4),4,FALSE)</f>
        <v>#N/A</v>
      </c>
      <c r="I357" s="34" t="e">
        <f ca="1">VLOOKUP(I348,OFFSET(Pairings!$E$2,($B357-1)*gamesPerRound,0,gamesPerRound,4),4,FALSE)</f>
        <v>#N/A</v>
      </c>
      <c r="J357" s="34" t="e">
        <f ca="1">VLOOKUP(J348,OFFSET(Pairings!$E$2,($B357-1)*gamesPerRound,0,gamesPerRound,4),4,FALSE)</f>
        <v>#N/A</v>
      </c>
      <c r="K357" s="34" t="e">
        <f ca="1">VLOOKUP(K348,OFFSET(Pairings!$E$2,($B357-1)*gamesPerRound,0,gamesPerRound,4),4,FALSE)</f>
        <v>#N/A</v>
      </c>
      <c r="L357" s="34" t="e">
        <f ca="1">VLOOKUP(L348,OFFSET(Pairings!$E$2,($B357-1)*gamesPerRound,0,gamesPerRound,4),4,FALSE)</f>
        <v>#N/A</v>
      </c>
      <c r="M357" s="34" t="e">
        <f ca="1">VLOOKUP(M348,OFFSET(Pairings!$E$2,($B357-1)*gamesPerRound,0,gamesPerRound,4),4,FALSE)</f>
        <v>#N/A</v>
      </c>
      <c r="N357" s="34" t="e">
        <f ca="1">VLOOKUP(N348,OFFSET(Pairings!$E$2,($B357-1)*gamesPerRound,0,gamesPerRound,4),4,FALSE)</f>
        <v>#N/A</v>
      </c>
    </row>
    <row r="358" spans="1:15" ht="5.15" hidden="1" customHeight="1" x14ac:dyDescent="0.3">
      <c r="B358" s="7">
        <v>2</v>
      </c>
      <c r="C358" s="34" t="e">
        <f ca="1">VLOOKUP(C348,OFFSET(Pairings!$D$2,($B358-1)*gamesPerRound,0,gamesPerRound,2),2,FALSE)</f>
        <v>#N/A</v>
      </c>
      <c r="D358" s="34" t="e">
        <f ca="1">VLOOKUP(D348,OFFSET(Pairings!$D$2,($B358-1)*gamesPerRound,0,gamesPerRound,2),2,FALSE)</f>
        <v>#N/A</v>
      </c>
      <c r="E358" s="34" t="e">
        <f ca="1">VLOOKUP(E348,OFFSET(Pairings!$D$2,($B358-1)*gamesPerRound,0,gamesPerRound,2),2,FALSE)</f>
        <v>#N/A</v>
      </c>
      <c r="F358" s="34" t="e">
        <f ca="1">VLOOKUP(F348,OFFSET(Pairings!$D$2,($B358-1)*gamesPerRound,0,gamesPerRound,2),2,FALSE)</f>
        <v>#N/A</v>
      </c>
      <c r="G358" s="34" t="e">
        <f ca="1">VLOOKUP(G348,OFFSET(Pairings!$D$2,($B358-1)*gamesPerRound,0,gamesPerRound,2),2,FALSE)</f>
        <v>#N/A</v>
      </c>
      <c r="H358" s="34" t="e">
        <f ca="1">VLOOKUP(H348,OFFSET(Pairings!$D$2,($B358-1)*gamesPerRound,0,gamesPerRound,2),2,FALSE)</f>
        <v>#N/A</v>
      </c>
      <c r="I358" s="34" t="e">
        <f ca="1">VLOOKUP(I348,OFFSET(Pairings!$D$2,($B358-1)*gamesPerRound,0,gamesPerRound,2),2,FALSE)</f>
        <v>#N/A</v>
      </c>
      <c r="J358" s="34" t="e">
        <f ca="1">VLOOKUP(J348,OFFSET(Pairings!$D$2,($B358-1)*gamesPerRound,0,gamesPerRound,2),2,FALSE)</f>
        <v>#N/A</v>
      </c>
      <c r="K358" s="34" t="e">
        <f ca="1">VLOOKUP(K348,OFFSET(Pairings!$D$2,($B358-1)*gamesPerRound,0,gamesPerRound,2),2,FALSE)</f>
        <v>#N/A</v>
      </c>
      <c r="L358" s="34" t="e">
        <f ca="1">VLOOKUP(L348,OFFSET(Pairings!$D$2,($B358-1)*gamesPerRound,0,gamesPerRound,2),2,FALSE)</f>
        <v>#N/A</v>
      </c>
      <c r="M358" s="34" t="e">
        <f ca="1">VLOOKUP(M348,OFFSET(Pairings!$D$2,($B358-1)*gamesPerRound,0,gamesPerRound,2),2,FALSE)</f>
        <v>#N/A</v>
      </c>
      <c r="N358" s="34" t="e">
        <f ca="1">VLOOKUP(N348,OFFSET(Pairings!$D$2,($B358-1)*gamesPerRound,0,gamesPerRound,2),2,FALSE)</f>
        <v>#N/A</v>
      </c>
    </row>
    <row r="359" spans="1:15" ht="5.15" hidden="1" customHeight="1" x14ac:dyDescent="0.3">
      <c r="B359" s="7">
        <v>2</v>
      </c>
      <c r="C359" s="34" t="e">
        <f ca="1">VLOOKUP(C348,OFFSET(Pairings!$E$2,($B359-1)*gamesPerRound,0,gamesPerRound,4),4,FALSE)</f>
        <v>#N/A</v>
      </c>
      <c r="D359" s="34" t="e">
        <f ca="1">VLOOKUP(D348,OFFSET(Pairings!$E$2,($B359-1)*gamesPerRound,0,gamesPerRound,4),4,FALSE)</f>
        <v>#N/A</v>
      </c>
      <c r="E359" s="34" t="e">
        <f ca="1">VLOOKUP(E348,OFFSET(Pairings!$E$2,($B359-1)*gamesPerRound,0,gamesPerRound,4),4,FALSE)</f>
        <v>#N/A</v>
      </c>
      <c r="F359" s="34" t="e">
        <f ca="1">VLOOKUP(F348,OFFSET(Pairings!$E$2,($B359-1)*gamesPerRound,0,gamesPerRound,4),4,FALSE)</f>
        <v>#N/A</v>
      </c>
      <c r="G359" s="34" t="e">
        <f ca="1">VLOOKUP(G348,OFFSET(Pairings!$E$2,($B359-1)*gamesPerRound,0,gamesPerRound,4),4,FALSE)</f>
        <v>#N/A</v>
      </c>
      <c r="H359" s="34" t="e">
        <f ca="1">VLOOKUP(H348,OFFSET(Pairings!$E$2,($B359-1)*gamesPerRound,0,gamesPerRound,4),4,FALSE)</f>
        <v>#N/A</v>
      </c>
      <c r="I359" s="34" t="e">
        <f ca="1">VLOOKUP(I348,OFFSET(Pairings!$E$2,($B359-1)*gamesPerRound,0,gamesPerRound,4),4,FALSE)</f>
        <v>#N/A</v>
      </c>
      <c r="J359" s="34" t="e">
        <f ca="1">VLOOKUP(J348,OFFSET(Pairings!$E$2,($B359-1)*gamesPerRound,0,gamesPerRound,4),4,FALSE)</f>
        <v>#N/A</v>
      </c>
      <c r="K359" s="34" t="e">
        <f ca="1">VLOOKUP(K348,OFFSET(Pairings!$E$2,($B359-1)*gamesPerRound,0,gamesPerRound,4),4,FALSE)</f>
        <v>#N/A</v>
      </c>
      <c r="L359" s="34" t="e">
        <f ca="1">VLOOKUP(L348,OFFSET(Pairings!$E$2,($B359-1)*gamesPerRound,0,gamesPerRound,4),4,FALSE)</f>
        <v>#N/A</v>
      </c>
      <c r="M359" s="34" t="e">
        <f ca="1">VLOOKUP(M348,OFFSET(Pairings!$E$2,($B359-1)*gamesPerRound,0,gamesPerRound,4),4,FALSE)</f>
        <v>#N/A</v>
      </c>
      <c r="N359" s="34" t="e">
        <f ca="1">VLOOKUP(N348,OFFSET(Pairings!$E$2,($B359-1)*gamesPerRound,0,gamesPerRound,4),4,FALSE)</f>
        <v>#N/A</v>
      </c>
    </row>
    <row r="360" spans="1:15" ht="5.15" hidden="1" customHeight="1" x14ac:dyDescent="0.3">
      <c r="B360" s="7">
        <v>3</v>
      </c>
      <c r="C360" s="34" t="e">
        <f ca="1">VLOOKUP(C348,OFFSET(Pairings!$D$2,($B360-1)*gamesPerRound,0,gamesPerRound,2),2,FALSE)</f>
        <v>#N/A</v>
      </c>
      <c r="D360" s="34" t="e">
        <f ca="1">VLOOKUP(D348,OFFSET(Pairings!$D$2,($B360-1)*gamesPerRound,0,gamesPerRound,2),2,FALSE)</f>
        <v>#N/A</v>
      </c>
      <c r="E360" s="34" t="e">
        <f ca="1">VLOOKUP(E348,OFFSET(Pairings!$D$2,($B360-1)*gamesPerRound,0,gamesPerRound,2),2,FALSE)</f>
        <v>#N/A</v>
      </c>
      <c r="F360" s="34" t="e">
        <f ca="1">VLOOKUP(F348,OFFSET(Pairings!$D$2,($B360-1)*gamesPerRound,0,gamesPerRound,2),2,FALSE)</f>
        <v>#N/A</v>
      </c>
      <c r="G360" s="34" t="e">
        <f ca="1">VLOOKUP(G348,OFFSET(Pairings!$D$2,($B360-1)*gamesPerRound,0,gamesPerRound,2),2,FALSE)</f>
        <v>#N/A</v>
      </c>
      <c r="H360" s="34" t="e">
        <f ca="1">VLOOKUP(H348,OFFSET(Pairings!$D$2,($B360-1)*gamesPerRound,0,gamesPerRound,2),2,FALSE)</f>
        <v>#N/A</v>
      </c>
      <c r="I360" s="34" t="e">
        <f ca="1">VLOOKUP(I348,OFFSET(Pairings!$D$2,($B360-1)*gamesPerRound,0,gamesPerRound,2),2,FALSE)</f>
        <v>#N/A</v>
      </c>
      <c r="J360" s="34" t="e">
        <f ca="1">VLOOKUP(J348,OFFSET(Pairings!$D$2,($B360-1)*gamesPerRound,0,gamesPerRound,2),2,FALSE)</f>
        <v>#N/A</v>
      </c>
      <c r="K360" s="34" t="e">
        <f ca="1">VLOOKUP(K348,OFFSET(Pairings!$D$2,($B360-1)*gamesPerRound,0,gamesPerRound,2),2,FALSE)</f>
        <v>#N/A</v>
      </c>
      <c r="L360" s="34" t="e">
        <f ca="1">VLOOKUP(L348,OFFSET(Pairings!$D$2,($B360-1)*gamesPerRound,0,gamesPerRound,2),2,FALSE)</f>
        <v>#N/A</v>
      </c>
      <c r="M360" s="34" t="e">
        <f ca="1">VLOOKUP(M348,OFFSET(Pairings!$D$2,($B360-1)*gamesPerRound,0,gamesPerRound,2),2,FALSE)</f>
        <v>#N/A</v>
      </c>
      <c r="N360" s="34" t="e">
        <f ca="1">VLOOKUP(N348,OFFSET(Pairings!$D$2,($B360-1)*gamesPerRound,0,gamesPerRound,2),2,FALSE)</f>
        <v>#N/A</v>
      </c>
    </row>
    <row r="361" spans="1:15" ht="5.15" hidden="1" customHeight="1" x14ac:dyDescent="0.3">
      <c r="B361" s="7">
        <v>3</v>
      </c>
      <c r="C361" s="34" t="e">
        <f ca="1">VLOOKUP(C348,OFFSET(Pairings!$E$2,($B361-1)*gamesPerRound,0,gamesPerRound,4),4,FALSE)</f>
        <v>#N/A</v>
      </c>
      <c r="D361" s="34" t="e">
        <f ca="1">VLOOKUP(D348,OFFSET(Pairings!$E$2,($B361-1)*gamesPerRound,0,gamesPerRound,4),4,FALSE)</f>
        <v>#N/A</v>
      </c>
      <c r="E361" s="34" t="e">
        <f ca="1">VLOOKUP(E348,OFFSET(Pairings!$E$2,($B361-1)*gamesPerRound,0,gamesPerRound,4),4,FALSE)</f>
        <v>#N/A</v>
      </c>
      <c r="F361" s="34" t="e">
        <f ca="1">VLOOKUP(F348,OFFSET(Pairings!$E$2,($B361-1)*gamesPerRound,0,gamesPerRound,4),4,FALSE)</f>
        <v>#N/A</v>
      </c>
      <c r="G361" s="34" t="e">
        <f ca="1">VLOOKUP(G348,OFFSET(Pairings!$E$2,($B361-1)*gamesPerRound,0,gamesPerRound,4),4,FALSE)</f>
        <v>#N/A</v>
      </c>
      <c r="H361" s="34" t="e">
        <f ca="1">VLOOKUP(H348,OFFSET(Pairings!$E$2,($B361-1)*gamesPerRound,0,gamesPerRound,4),4,FALSE)</f>
        <v>#N/A</v>
      </c>
      <c r="I361" s="34" t="e">
        <f ca="1">VLOOKUP(I348,OFFSET(Pairings!$E$2,($B361-1)*gamesPerRound,0,gamesPerRound,4),4,FALSE)</f>
        <v>#N/A</v>
      </c>
      <c r="J361" s="34" t="e">
        <f ca="1">VLOOKUP(J348,OFFSET(Pairings!$E$2,($B361-1)*gamesPerRound,0,gamesPerRound,4),4,FALSE)</f>
        <v>#N/A</v>
      </c>
      <c r="K361" s="34" t="e">
        <f ca="1">VLOOKUP(K348,OFFSET(Pairings!$E$2,($B361-1)*gamesPerRound,0,gamesPerRound,4),4,FALSE)</f>
        <v>#N/A</v>
      </c>
      <c r="L361" s="34" t="e">
        <f ca="1">VLOOKUP(L348,OFFSET(Pairings!$E$2,($B361-1)*gamesPerRound,0,gamesPerRound,4),4,FALSE)</f>
        <v>#N/A</v>
      </c>
      <c r="M361" s="34" t="e">
        <f ca="1">VLOOKUP(M348,OFFSET(Pairings!$E$2,($B361-1)*gamesPerRound,0,gamesPerRound,4),4,FALSE)</f>
        <v>#N/A</v>
      </c>
      <c r="N361" s="34" t="e">
        <f ca="1">VLOOKUP(N348,OFFSET(Pairings!$E$2,($B361-1)*gamesPerRound,0,gamesPerRound,4),4,FALSE)</f>
        <v>#N/A</v>
      </c>
    </row>
    <row r="362" spans="1:15" ht="18.649999999999999" customHeight="1" thickBot="1" x14ac:dyDescent="0.35"/>
    <row r="363" spans="1:15" s="9" customFormat="1" ht="15.5" thickBot="1" x14ac:dyDescent="0.35">
      <c r="A363" s="9" t="s">
        <v>245</v>
      </c>
      <c r="B363" s="10">
        <f>VLOOKUP(A363,TeamLookup,2,FALSE)</f>
        <v>0</v>
      </c>
      <c r="C363" s="11" t="str">
        <f t="shared" ref="C363:N363" si="72">$A363&amp;"."&amp;TEXT(C$1,"00")</f>
        <v>Y.01</v>
      </c>
      <c r="D363" s="12" t="str">
        <f t="shared" si="72"/>
        <v>Y.02</v>
      </c>
      <c r="E363" s="12" t="str">
        <f t="shared" si="72"/>
        <v>Y.03</v>
      </c>
      <c r="F363" s="12" t="str">
        <f t="shared" si="72"/>
        <v>Y.04</v>
      </c>
      <c r="G363" s="12" t="str">
        <f t="shared" si="72"/>
        <v>Y.05</v>
      </c>
      <c r="H363" s="12" t="str">
        <f t="shared" si="72"/>
        <v>Y.06</v>
      </c>
      <c r="I363" s="12" t="str">
        <f t="shared" si="72"/>
        <v>Y.07</v>
      </c>
      <c r="J363" s="12" t="str">
        <f t="shared" si="72"/>
        <v>Y.08</v>
      </c>
      <c r="K363" s="12" t="str">
        <f t="shared" si="72"/>
        <v>Y.09</v>
      </c>
      <c r="L363" s="12" t="str">
        <f t="shared" si="72"/>
        <v>Y.10</v>
      </c>
      <c r="M363" s="12" t="str">
        <f t="shared" si="72"/>
        <v>Y.11</v>
      </c>
      <c r="N363" s="13" t="str">
        <f t="shared" si="72"/>
        <v>Y.12</v>
      </c>
      <c r="O363" s="14" t="s">
        <v>22</v>
      </c>
    </row>
    <row r="364" spans="1:15" ht="9" customHeight="1" x14ac:dyDescent="0.3">
      <c r="C364" s="15" t="str">
        <f t="shared" ref="C364:N364" ca="1" si="73">IF(ISNA(C371),"B","W")</f>
        <v>B</v>
      </c>
      <c r="D364" s="16" t="str">
        <f t="shared" ca="1" si="73"/>
        <v>B</v>
      </c>
      <c r="E364" s="16" t="str">
        <f t="shared" ca="1" si="73"/>
        <v>B</v>
      </c>
      <c r="F364" s="16" t="str">
        <f t="shared" ca="1" si="73"/>
        <v>B</v>
      </c>
      <c r="G364" s="16" t="str">
        <f t="shared" ca="1" si="73"/>
        <v>B</v>
      </c>
      <c r="H364" s="16" t="str">
        <f t="shared" ca="1" si="73"/>
        <v>B</v>
      </c>
      <c r="I364" s="16" t="str">
        <f t="shared" ca="1" si="73"/>
        <v>B</v>
      </c>
      <c r="J364" s="16" t="str">
        <f t="shared" ca="1" si="73"/>
        <v>B</v>
      </c>
      <c r="K364" s="16" t="str">
        <f t="shared" ca="1" si="73"/>
        <v>B</v>
      </c>
      <c r="L364" s="16" t="str">
        <f t="shared" ca="1" si="73"/>
        <v>B</v>
      </c>
      <c r="M364" s="16" t="str">
        <f t="shared" ca="1" si="73"/>
        <v>B</v>
      </c>
      <c r="N364" s="17" t="str">
        <f t="shared" ca="1" si="73"/>
        <v>B</v>
      </c>
      <c r="O364" s="18"/>
    </row>
    <row r="365" spans="1:15" x14ac:dyDescent="0.3">
      <c r="B365" s="7" t="s">
        <v>23</v>
      </c>
      <c r="C365" s="19" t="e">
        <f t="shared" ref="C365:N365" ca="1" si="74">IF(ISNA(C371),C372,C371)</f>
        <v>#N/A</v>
      </c>
      <c r="D365" s="20" t="e">
        <f t="shared" ca="1" si="74"/>
        <v>#N/A</v>
      </c>
      <c r="E365" s="20" t="e">
        <f t="shared" ca="1" si="74"/>
        <v>#N/A</v>
      </c>
      <c r="F365" s="20" t="e">
        <f t="shared" ca="1" si="74"/>
        <v>#N/A</v>
      </c>
      <c r="G365" s="20" t="e">
        <f t="shared" ca="1" si="74"/>
        <v>#N/A</v>
      </c>
      <c r="H365" s="20" t="e">
        <f t="shared" ca="1" si="74"/>
        <v>#N/A</v>
      </c>
      <c r="I365" s="20" t="e">
        <f t="shared" ca="1" si="74"/>
        <v>#N/A</v>
      </c>
      <c r="J365" s="20" t="e">
        <f t="shared" ca="1" si="74"/>
        <v>#N/A</v>
      </c>
      <c r="K365" s="20" t="e">
        <f t="shared" ca="1" si="74"/>
        <v>#N/A</v>
      </c>
      <c r="L365" s="20" t="e">
        <f t="shared" ca="1" si="74"/>
        <v>#N/A</v>
      </c>
      <c r="M365" s="20" t="e">
        <f t="shared" ca="1" si="74"/>
        <v>#N/A</v>
      </c>
      <c r="N365" s="21" t="e">
        <f t="shared" ca="1" si="74"/>
        <v>#N/A</v>
      </c>
      <c r="O365" s="22"/>
    </row>
    <row r="366" spans="1:15" ht="9" customHeight="1" x14ac:dyDescent="0.3">
      <c r="C366" s="23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5"/>
      <c r="O366" s="18"/>
    </row>
    <row r="367" spans="1:15" ht="15.5" thickBot="1" x14ac:dyDescent="0.35">
      <c r="C367" s="26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8"/>
      <c r="O367" s="22"/>
    </row>
    <row r="368" spans="1:15" ht="9" customHeight="1" x14ac:dyDescent="0.3">
      <c r="C368" s="23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5"/>
      <c r="O368" s="18"/>
    </row>
    <row r="369" spans="1:15" ht="15.5" thickBot="1" x14ac:dyDescent="0.35">
      <c r="C369" s="26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8"/>
      <c r="O369" s="29"/>
    </row>
    <row r="370" spans="1:15" ht="18.649999999999999" customHeight="1" thickBot="1" x14ac:dyDescent="0.35">
      <c r="B370" s="7" t="s">
        <v>22</v>
      </c>
      <c r="C370" s="30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2"/>
      <c r="O370" s="33"/>
    </row>
    <row r="371" spans="1:15" ht="5.15" hidden="1" customHeight="1" x14ac:dyDescent="0.3">
      <c r="B371" s="7">
        <v>1</v>
      </c>
      <c r="C371" s="34" t="e">
        <f ca="1">VLOOKUP(C363,OFFSET(Pairings!$D$2,($B371-1)*gamesPerRound,0,gamesPerRound,2),2,FALSE)</f>
        <v>#N/A</v>
      </c>
      <c r="D371" s="34" t="e">
        <f ca="1">VLOOKUP(D363,OFFSET(Pairings!$D$2,($B371-1)*gamesPerRound,0,gamesPerRound,2),2,FALSE)</f>
        <v>#N/A</v>
      </c>
      <c r="E371" s="34" t="e">
        <f ca="1">VLOOKUP(E363,OFFSET(Pairings!$D$2,($B371-1)*gamesPerRound,0,gamesPerRound,2),2,FALSE)</f>
        <v>#N/A</v>
      </c>
      <c r="F371" s="34" t="e">
        <f ca="1">VLOOKUP(F363,OFFSET(Pairings!$D$2,($B371-1)*gamesPerRound,0,gamesPerRound,2),2,FALSE)</f>
        <v>#N/A</v>
      </c>
      <c r="G371" s="34" t="e">
        <f ca="1">VLOOKUP(G363,OFFSET(Pairings!$D$2,($B371-1)*gamesPerRound,0,gamesPerRound,2),2,FALSE)</f>
        <v>#N/A</v>
      </c>
      <c r="H371" s="34" t="e">
        <f ca="1">VLOOKUP(H363,OFFSET(Pairings!$D$2,($B371-1)*gamesPerRound,0,gamesPerRound,2),2,FALSE)</f>
        <v>#N/A</v>
      </c>
      <c r="I371" s="34" t="e">
        <f ca="1">VLOOKUP(I363,OFFSET(Pairings!$D$2,($B371-1)*gamesPerRound,0,gamesPerRound,2),2,FALSE)</f>
        <v>#N/A</v>
      </c>
      <c r="J371" s="34" t="e">
        <f ca="1">VLOOKUP(J363,OFFSET(Pairings!$D$2,($B371-1)*gamesPerRound,0,gamesPerRound,2),2,FALSE)</f>
        <v>#N/A</v>
      </c>
      <c r="K371" s="34" t="e">
        <f ca="1">VLOOKUP(K363,OFFSET(Pairings!$D$2,($B371-1)*gamesPerRound,0,gamesPerRound,2),2,FALSE)</f>
        <v>#N/A</v>
      </c>
      <c r="L371" s="34" t="e">
        <f ca="1">VLOOKUP(L363,OFFSET(Pairings!$D$2,($B371-1)*gamesPerRound,0,gamesPerRound,2),2,FALSE)</f>
        <v>#N/A</v>
      </c>
      <c r="M371" s="34" t="e">
        <f ca="1">VLOOKUP(M363,OFFSET(Pairings!$D$2,($B371-1)*gamesPerRound,0,gamesPerRound,2),2,FALSE)</f>
        <v>#N/A</v>
      </c>
      <c r="N371" s="34" t="e">
        <f ca="1">VLOOKUP(N363,OFFSET(Pairings!$D$2,($B371-1)*gamesPerRound,0,gamesPerRound,2),2,FALSE)</f>
        <v>#N/A</v>
      </c>
    </row>
    <row r="372" spans="1:15" ht="5.15" hidden="1" customHeight="1" x14ac:dyDescent="0.3">
      <c r="B372" s="7">
        <v>1</v>
      </c>
      <c r="C372" s="34" t="e">
        <f ca="1">VLOOKUP(C363,OFFSET(Pairings!$E$2,($B372-1)*gamesPerRound,0,gamesPerRound,4),4,FALSE)</f>
        <v>#N/A</v>
      </c>
      <c r="D372" s="34" t="e">
        <f ca="1">VLOOKUP(D363,OFFSET(Pairings!$E$2,($B372-1)*gamesPerRound,0,gamesPerRound,4),4,FALSE)</f>
        <v>#N/A</v>
      </c>
      <c r="E372" s="34" t="e">
        <f ca="1">VLOOKUP(E363,OFFSET(Pairings!$E$2,($B372-1)*gamesPerRound,0,gamesPerRound,4),4,FALSE)</f>
        <v>#N/A</v>
      </c>
      <c r="F372" s="34" t="e">
        <f ca="1">VLOOKUP(F363,OFFSET(Pairings!$E$2,($B372-1)*gamesPerRound,0,gamesPerRound,4),4,FALSE)</f>
        <v>#N/A</v>
      </c>
      <c r="G372" s="34" t="e">
        <f ca="1">VLOOKUP(G363,OFFSET(Pairings!$E$2,($B372-1)*gamesPerRound,0,gamesPerRound,4),4,FALSE)</f>
        <v>#N/A</v>
      </c>
      <c r="H372" s="34" t="e">
        <f ca="1">VLOOKUP(H363,OFFSET(Pairings!$E$2,($B372-1)*gamesPerRound,0,gamesPerRound,4),4,FALSE)</f>
        <v>#N/A</v>
      </c>
      <c r="I372" s="34" t="e">
        <f ca="1">VLOOKUP(I363,OFFSET(Pairings!$E$2,($B372-1)*gamesPerRound,0,gamesPerRound,4),4,FALSE)</f>
        <v>#N/A</v>
      </c>
      <c r="J372" s="34" t="e">
        <f ca="1">VLOOKUP(J363,OFFSET(Pairings!$E$2,($B372-1)*gamesPerRound,0,gamesPerRound,4),4,FALSE)</f>
        <v>#N/A</v>
      </c>
      <c r="K372" s="34" t="e">
        <f ca="1">VLOOKUP(K363,OFFSET(Pairings!$E$2,($B372-1)*gamesPerRound,0,gamesPerRound,4),4,FALSE)</f>
        <v>#N/A</v>
      </c>
      <c r="L372" s="34" t="e">
        <f ca="1">VLOOKUP(L363,OFFSET(Pairings!$E$2,($B372-1)*gamesPerRound,0,gamesPerRound,4),4,FALSE)</f>
        <v>#N/A</v>
      </c>
      <c r="M372" s="34" t="e">
        <f ca="1">VLOOKUP(M363,OFFSET(Pairings!$E$2,($B372-1)*gamesPerRound,0,gamesPerRound,4),4,FALSE)</f>
        <v>#N/A</v>
      </c>
      <c r="N372" s="34" t="e">
        <f ca="1">VLOOKUP(N363,OFFSET(Pairings!$E$2,($B372-1)*gamesPerRound,0,gamesPerRound,4),4,FALSE)</f>
        <v>#N/A</v>
      </c>
    </row>
    <row r="373" spans="1:15" ht="5.15" hidden="1" customHeight="1" x14ac:dyDescent="0.3">
      <c r="B373" s="7">
        <v>2</v>
      </c>
      <c r="C373" s="34" t="e">
        <f ca="1">VLOOKUP(C363,OFFSET(Pairings!$D$2,($B373-1)*gamesPerRound,0,gamesPerRound,2),2,FALSE)</f>
        <v>#N/A</v>
      </c>
      <c r="D373" s="34" t="e">
        <f ca="1">VLOOKUP(D363,OFFSET(Pairings!$D$2,($B373-1)*gamesPerRound,0,gamesPerRound,2),2,FALSE)</f>
        <v>#N/A</v>
      </c>
      <c r="E373" s="34" t="e">
        <f ca="1">VLOOKUP(E363,OFFSET(Pairings!$D$2,($B373-1)*gamesPerRound,0,gamesPerRound,2),2,FALSE)</f>
        <v>#N/A</v>
      </c>
      <c r="F373" s="34" t="e">
        <f ca="1">VLOOKUP(F363,OFFSET(Pairings!$D$2,($B373-1)*gamesPerRound,0,gamesPerRound,2),2,FALSE)</f>
        <v>#N/A</v>
      </c>
      <c r="G373" s="34" t="e">
        <f ca="1">VLOOKUP(G363,OFFSET(Pairings!$D$2,($B373-1)*gamesPerRound,0,gamesPerRound,2),2,FALSE)</f>
        <v>#N/A</v>
      </c>
      <c r="H373" s="34" t="e">
        <f ca="1">VLOOKUP(H363,OFFSET(Pairings!$D$2,($B373-1)*gamesPerRound,0,gamesPerRound,2),2,FALSE)</f>
        <v>#N/A</v>
      </c>
      <c r="I373" s="34" t="e">
        <f ca="1">VLOOKUP(I363,OFFSET(Pairings!$D$2,($B373-1)*gamesPerRound,0,gamesPerRound,2),2,FALSE)</f>
        <v>#N/A</v>
      </c>
      <c r="J373" s="34" t="e">
        <f ca="1">VLOOKUP(J363,OFFSET(Pairings!$D$2,($B373-1)*gamesPerRound,0,gamesPerRound,2),2,FALSE)</f>
        <v>#N/A</v>
      </c>
      <c r="K373" s="34" t="e">
        <f ca="1">VLOOKUP(K363,OFFSET(Pairings!$D$2,($B373-1)*gamesPerRound,0,gamesPerRound,2),2,FALSE)</f>
        <v>#N/A</v>
      </c>
      <c r="L373" s="34" t="e">
        <f ca="1">VLOOKUP(L363,OFFSET(Pairings!$D$2,($B373-1)*gamesPerRound,0,gamesPerRound,2),2,FALSE)</f>
        <v>#N/A</v>
      </c>
      <c r="M373" s="34" t="e">
        <f ca="1">VLOOKUP(M363,OFFSET(Pairings!$D$2,($B373-1)*gamesPerRound,0,gamesPerRound,2),2,FALSE)</f>
        <v>#N/A</v>
      </c>
      <c r="N373" s="34" t="e">
        <f ca="1">VLOOKUP(N363,OFFSET(Pairings!$D$2,($B373-1)*gamesPerRound,0,gamesPerRound,2),2,FALSE)</f>
        <v>#N/A</v>
      </c>
    </row>
    <row r="374" spans="1:15" ht="5.15" hidden="1" customHeight="1" x14ac:dyDescent="0.3">
      <c r="B374" s="7">
        <v>2</v>
      </c>
      <c r="C374" s="34" t="e">
        <f ca="1">VLOOKUP(C363,OFFSET(Pairings!$E$2,($B374-1)*gamesPerRound,0,gamesPerRound,4),4,FALSE)</f>
        <v>#N/A</v>
      </c>
      <c r="D374" s="34" t="e">
        <f ca="1">VLOOKUP(D363,OFFSET(Pairings!$E$2,($B374-1)*gamesPerRound,0,gamesPerRound,4),4,FALSE)</f>
        <v>#N/A</v>
      </c>
      <c r="E374" s="34" t="e">
        <f ca="1">VLOOKUP(E363,OFFSET(Pairings!$E$2,($B374-1)*gamesPerRound,0,gamesPerRound,4),4,FALSE)</f>
        <v>#N/A</v>
      </c>
      <c r="F374" s="34" t="e">
        <f ca="1">VLOOKUP(F363,OFFSET(Pairings!$E$2,($B374-1)*gamesPerRound,0,gamesPerRound,4),4,FALSE)</f>
        <v>#N/A</v>
      </c>
      <c r="G374" s="34" t="e">
        <f ca="1">VLOOKUP(G363,OFFSET(Pairings!$E$2,($B374-1)*gamesPerRound,0,gamesPerRound,4),4,FALSE)</f>
        <v>#N/A</v>
      </c>
      <c r="H374" s="34" t="e">
        <f ca="1">VLOOKUP(H363,OFFSET(Pairings!$E$2,($B374-1)*gamesPerRound,0,gamesPerRound,4),4,FALSE)</f>
        <v>#N/A</v>
      </c>
      <c r="I374" s="34" t="e">
        <f ca="1">VLOOKUP(I363,OFFSET(Pairings!$E$2,($B374-1)*gamesPerRound,0,gamesPerRound,4),4,FALSE)</f>
        <v>#N/A</v>
      </c>
      <c r="J374" s="34" t="e">
        <f ca="1">VLOOKUP(J363,OFFSET(Pairings!$E$2,($B374-1)*gamesPerRound,0,gamesPerRound,4),4,FALSE)</f>
        <v>#N/A</v>
      </c>
      <c r="K374" s="34" t="e">
        <f ca="1">VLOOKUP(K363,OFFSET(Pairings!$E$2,($B374-1)*gamesPerRound,0,gamesPerRound,4),4,FALSE)</f>
        <v>#N/A</v>
      </c>
      <c r="L374" s="34" t="e">
        <f ca="1">VLOOKUP(L363,OFFSET(Pairings!$E$2,($B374-1)*gamesPerRound,0,gamesPerRound,4),4,FALSE)</f>
        <v>#N/A</v>
      </c>
      <c r="M374" s="34" t="e">
        <f ca="1">VLOOKUP(M363,OFFSET(Pairings!$E$2,($B374-1)*gamesPerRound,0,gamesPerRound,4),4,FALSE)</f>
        <v>#N/A</v>
      </c>
      <c r="N374" s="34" t="e">
        <f ca="1">VLOOKUP(N363,OFFSET(Pairings!$E$2,($B374-1)*gamesPerRound,0,gamesPerRound,4),4,FALSE)</f>
        <v>#N/A</v>
      </c>
    </row>
    <row r="375" spans="1:15" ht="5.15" hidden="1" customHeight="1" x14ac:dyDescent="0.3">
      <c r="B375" s="7">
        <v>3</v>
      </c>
      <c r="C375" s="34" t="e">
        <f ca="1">VLOOKUP(C363,OFFSET(Pairings!$D$2,($B375-1)*gamesPerRound,0,gamesPerRound,2),2,FALSE)</f>
        <v>#N/A</v>
      </c>
      <c r="D375" s="34" t="e">
        <f ca="1">VLOOKUP(D363,OFFSET(Pairings!$D$2,($B375-1)*gamesPerRound,0,gamesPerRound,2),2,FALSE)</f>
        <v>#N/A</v>
      </c>
      <c r="E375" s="34" t="e">
        <f ca="1">VLOOKUP(E363,OFFSET(Pairings!$D$2,($B375-1)*gamesPerRound,0,gamesPerRound,2),2,FALSE)</f>
        <v>#N/A</v>
      </c>
      <c r="F375" s="34" t="e">
        <f ca="1">VLOOKUP(F363,OFFSET(Pairings!$D$2,($B375-1)*gamesPerRound,0,gamesPerRound,2),2,FALSE)</f>
        <v>#N/A</v>
      </c>
      <c r="G375" s="34" t="e">
        <f ca="1">VLOOKUP(G363,OFFSET(Pairings!$D$2,($B375-1)*gamesPerRound,0,gamesPerRound,2),2,FALSE)</f>
        <v>#N/A</v>
      </c>
      <c r="H375" s="34" t="e">
        <f ca="1">VLOOKUP(H363,OFFSET(Pairings!$D$2,($B375-1)*gamesPerRound,0,gamesPerRound,2),2,FALSE)</f>
        <v>#N/A</v>
      </c>
      <c r="I375" s="34" t="e">
        <f ca="1">VLOOKUP(I363,OFFSET(Pairings!$D$2,($B375-1)*gamesPerRound,0,gamesPerRound,2),2,FALSE)</f>
        <v>#N/A</v>
      </c>
      <c r="J375" s="34" t="e">
        <f ca="1">VLOOKUP(J363,OFFSET(Pairings!$D$2,($B375-1)*gamesPerRound,0,gamesPerRound,2),2,FALSE)</f>
        <v>#N/A</v>
      </c>
      <c r="K375" s="34" t="e">
        <f ca="1">VLOOKUP(K363,OFFSET(Pairings!$D$2,($B375-1)*gamesPerRound,0,gamesPerRound,2),2,FALSE)</f>
        <v>#N/A</v>
      </c>
      <c r="L375" s="34" t="e">
        <f ca="1">VLOOKUP(L363,OFFSET(Pairings!$D$2,($B375-1)*gamesPerRound,0,gamesPerRound,2),2,FALSE)</f>
        <v>#N/A</v>
      </c>
      <c r="M375" s="34" t="e">
        <f ca="1">VLOOKUP(M363,OFFSET(Pairings!$D$2,($B375-1)*gamesPerRound,0,gamesPerRound,2),2,FALSE)</f>
        <v>#N/A</v>
      </c>
      <c r="N375" s="34" t="e">
        <f ca="1">VLOOKUP(N363,OFFSET(Pairings!$D$2,($B375-1)*gamesPerRound,0,gamesPerRound,2),2,FALSE)</f>
        <v>#N/A</v>
      </c>
    </row>
    <row r="376" spans="1:15" ht="5.15" hidden="1" customHeight="1" x14ac:dyDescent="0.3">
      <c r="B376" s="7">
        <v>3</v>
      </c>
      <c r="C376" s="34" t="e">
        <f ca="1">VLOOKUP(C363,OFFSET(Pairings!$E$2,($B376-1)*gamesPerRound,0,gamesPerRound,4),4,FALSE)</f>
        <v>#N/A</v>
      </c>
      <c r="D376" s="34" t="e">
        <f ca="1">VLOOKUP(D363,OFFSET(Pairings!$E$2,($B376-1)*gamesPerRound,0,gamesPerRound,4),4,FALSE)</f>
        <v>#N/A</v>
      </c>
      <c r="E376" s="34" t="e">
        <f ca="1">VLOOKUP(E363,OFFSET(Pairings!$E$2,($B376-1)*gamesPerRound,0,gamesPerRound,4),4,FALSE)</f>
        <v>#N/A</v>
      </c>
      <c r="F376" s="34" t="e">
        <f ca="1">VLOOKUP(F363,OFFSET(Pairings!$E$2,($B376-1)*gamesPerRound,0,gamesPerRound,4),4,FALSE)</f>
        <v>#N/A</v>
      </c>
      <c r="G376" s="34" t="e">
        <f ca="1">VLOOKUP(G363,OFFSET(Pairings!$E$2,($B376-1)*gamesPerRound,0,gamesPerRound,4),4,FALSE)</f>
        <v>#N/A</v>
      </c>
      <c r="H376" s="34" t="e">
        <f ca="1">VLOOKUP(H363,OFFSET(Pairings!$E$2,($B376-1)*gamesPerRound,0,gamesPerRound,4),4,FALSE)</f>
        <v>#N/A</v>
      </c>
      <c r="I376" s="34" t="e">
        <f ca="1">VLOOKUP(I363,OFFSET(Pairings!$E$2,($B376-1)*gamesPerRound,0,gamesPerRound,4),4,FALSE)</f>
        <v>#N/A</v>
      </c>
      <c r="J376" s="34" t="e">
        <f ca="1">VLOOKUP(J363,OFFSET(Pairings!$E$2,($B376-1)*gamesPerRound,0,gamesPerRound,4),4,FALSE)</f>
        <v>#N/A</v>
      </c>
      <c r="K376" s="34" t="e">
        <f ca="1">VLOOKUP(K363,OFFSET(Pairings!$E$2,($B376-1)*gamesPerRound,0,gamesPerRound,4),4,FALSE)</f>
        <v>#N/A</v>
      </c>
      <c r="L376" s="34" t="e">
        <f ca="1">VLOOKUP(L363,OFFSET(Pairings!$E$2,($B376-1)*gamesPerRound,0,gamesPerRound,4),4,FALSE)</f>
        <v>#N/A</v>
      </c>
      <c r="M376" s="34" t="e">
        <f ca="1">VLOOKUP(M363,OFFSET(Pairings!$E$2,($B376-1)*gamesPerRound,0,gamesPerRound,4),4,FALSE)</f>
        <v>#N/A</v>
      </c>
      <c r="N376" s="34" t="e">
        <f ca="1">VLOOKUP(N363,OFFSET(Pairings!$E$2,($B376-1)*gamesPerRound,0,gamesPerRound,4),4,FALSE)</f>
        <v>#N/A</v>
      </c>
    </row>
    <row r="377" spans="1:15" ht="18.649999999999999" customHeight="1" thickBot="1" x14ac:dyDescent="0.35"/>
    <row r="378" spans="1:15" s="9" customFormat="1" ht="15.5" thickBot="1" x14ac:dyDescent="0.35">
      <c r="A378" s="9" t="s">
        <v>246</v>
      </c>
      <c r="B378" s="10">
        <f>VLOOKUP(A378,TeamLookup,2,FALSE)</f>
        <v>0</v>
      </c>
      <c r="C378" s="11" t="str">
        <f t="shared" ref="C378:N378" si="75">$A378&amp;"."&amp;TEXT(C$1,"00")</f>
        <v>Z.01</v>
      </c>
      <c r="D378" s="12" t="str">
        <f t="shared" si="75"/>
        <v>Z.02</v>
      </c>
      <c r="E378" s="12" t="str">
        <f t="shared" si="75"/>
        <v>Z.03</v>
      </c>
      <c r="F378" s="12" t="str">
        <f t="shared" si="75"/>
        <v>Z.04</v>
      </c>
      <c r="G378" s="12" t="str">
        <f t="shared" si="75"/>
        <v>Z.05</v>
      </c>
      <c r="H378" s="12" t="str">
        <f t="shared" si="75"/>
        <v>Z.06</v>
      </c>
      <c r="I378" s="12" t="str">
        <f t="shared" si="75"/>
        <v>Z.07</v>
      </c>
      <c r="J378" s="12" t="str">
        <f t="shared" si="75"/>
        <v>Z.08</v>
      </c>
      <c r="K378" s="12" t="str">
        <f t="shared" si="75"/>
        <v>Z.09</v>
      </c>
      <c r="L378" s="12" t="str">
        <f t="shared" si="75"/>
        <v>Z.10</v>
      </c>
      <c r="M378" s="12" t="str">
        <f t="shared" si="75"/>
        <v>Z.11</v>
      </c>
      <c r="N378" s="13" t="str">
        <f t="shared" si="75"/>
        <v>Z.12</v>
      </c>
      <c r="O378" s="14" t="s">
        <v>22</v>
      </c>
    </row>
    <row r="379" spans="1:15" ht="9" customHeight="1" x14ac:dyDescent="0.3">
      <c r="C379" s="15" t="str">
        <f t="shared" ref="C379:N379" ca="1" si="76">IF(ISNA(C386),"B","W")</f>
        <v>B</v>
      </c>
      <c r="D379" s="16" t="str">
        <f t="shared" ca="1" si="76"/>
        <v>B</v>
      </c>
      <c r="E379" s="16" t="str">
        <f t="shared" ca="1" si="76"/>
        <v>B</v>
      </c>
      <c r="F379" s="16" t="str">
        <f t="shared" ca="1" si="76"/>
        <v>B</v>
      </c>
      <c r="G379" s="16" t="str">
        <f t="shared" ca="1" si="76"/>
        <v>B</v>
      </c>
      <c r="H379" s="16" t="str">
        <f t="shared" ca="1" si="76"/>
        <v>B</v>
      </c>
      <c r="I379" s="16" t="str">
        <f t="shared" ca="1" si="76"/>
        <v>B</v>
      </c>
      <c r="J379" s="16" t="str">
        <f t="shared" ca="1" si="76"/>
        <v>B</v>
      </c>
      <c r="K379" s="16" t="str">
        <f t="shared" ca="1" si="76"/>
        <v>B</v>
      </c>
      <c r="L379" s="16" t="str">
        <f t="shared" ca="1" si="76"/>
        <v>B</v>
      </c>
      <c r="M379" s="16" t="str">
        <f t="shared" ca="1" si="76"/>
        <v>B</v>
      </c>
      <c r="N379" s="17" t="str">
        <f t="shared" ca="1" si="76"/>
        <v>B</v>
      </c>
      <c r="O379" s="18"/>
    </row>
    <row r="380" spans="1:15" x14ac:dyDescent="0.3">
      <c r="B380" s="7" t="s">
        <v>23</v>
      </c>
      <c r="C380" s="19" t="e">
        <f t="shared" ref="C380:N380" ca="1" si="77">IF(ISNA(C386),C387,C386)</f>
        <v>#N/A</v>
      </c>
      <c r="D380" s="20" t="e">
        <f t="shared" ca="1" si="77"/>
        <v>#N/A</v>
      </c>
      <c r="E380" s="20" t="e">
        <f t="shared" ca="1" si="77"/>
        <v>#N/A</v>
      </c>
      <c r="F380" s="20" t="e">
        <f t="shared" ca="1" si="77"/>
        <v>#N/A</v>
      </c>
      <c r="G380" s="20" t="e">
        <f t="shared" ca="1" si="77"/>
        <v>#N/A</v>
      </c>
      <c r="H380" s="20" t="e">
        <f t="shared" ca="1" si="77"/>
        <v>#N/A</v>
      </c>
      <c r="I380" s="20" t="e">
        <f t="shared" ca="1" si="77"/>
        <v>#N/A</v>
      </c>
      <c r="J380" s="20" t="e">
        <f t="shared" ca="1" si="77"/>
        <v>#N/A</v>
      </c>
      <c r="K380" s="20" t="e">
        <f t="shared" ca="1" si="77"/>
        <v>#N/A</v>
      </c>
      <c r="L380" s="20" t="e">
        <f t="shared" ca="1" si="77"/>
        <v>#N/A</v>
      </c>
      <c r="M380" s="20" t="e">
        <f t="shared" ca="1" si="77"/>
        <v>#N/A</v>
      </c>
      <c r="N380" s="21" t="e">
        <f t="shared" ca="1" si="77"/>
        <v>#N/A</v>
      </c>
      <c r="O380" s="22"/>
    </row>
    <row r="381" spans="1:15" ht="9" customHeight="1" x14ac:dyDescent="0.3">
      <c r="C381" s="23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5"/>
      <c r="O381" s="18"/>
    </row>
    <row r="382" spans="1:15" ht="15.5" thickBot="1" x14ac:dyDescent="0.35">
      <c r="C382" s="26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8"/>
      <c r="O382" s="22"/>
    </row>
    <row r="383" spans="1:15" ht="9" customHeight="1" x14ac:dyDescent="0.3">
      <c r="C383" s="23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5"/>
      <c r="O383" s="18"/>
    </row>
    <row r="384" spans="1:15" ht="15.5" thickBot="1" x14ac:dyDescent="0.35">
      <c r="C384" s="26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8"/>
      <c r="O384" s="29"/>
    </row>
    <row r="385" spans="2:15" ht="18.649999999999999" customHeight="1" thickBot="1" x14ac:dyDescent="0.35">
      <c r="B385" s="7" t="s">
        <v>22</v>
      </c>
      <c r="C385" s="30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2"/>
      <c r="O385" s="33"/>
    </row>
    <row r="386" spans="2:15" ht="5.15" hidden="1" customHeight="1" x14ac:dyDescent="0.3">
      <c r="B386" s="7">
        <v>1</v>
      </c>
      <c r="C386" s="34" t="e">
        <f ca="1">VLOOKUP(C378,OFFSET(Pairings!$D$2,($B386-1)*gamesPerRound,0,gamesPerRound,2),2,FALSE)</f>
        <v>#N/A</v>
      </c>
      <c r="D386" s="34" t="e">
        <f ca="1">VLOOKUP(D378,OFFSET(Pairings!$D$2,($B386-1)*gamesPerRound,0,gamesPerRound,2),2,FALSE)</f>
        <v>#N/A</v>
      </c>
      <c r="E386" s="34" t="e">
        <f ca="1">VLOOKUP(E378,OFFSET(Pairings!$D$2,($B386-1)*gamesPerRound,0,gamesPerRound,2),2,FALSE)</f>
        <v>#N/A</v>
      </c>
      <c r="F386" s="34" t="e">
        <f ca="1">VLOOKUP(F378,OFFSET(Pairings!$D$2,($B386-1)*gamesPerRound,0,gamesPerRound,2),2,FALSE)</f>
        <v>#N/A</v>
      </c>
      <c r="G386" s="34" t="e">
        <f ca="1">VLOOKUP(G378,OFFSET(Pairings!$D$2,($B386-1)*gamesPerRound,0,gamesPerRound,2),2,FALSE)</f>
        <v>#N/A</v>
      </c>
      <c r="H386" s="34" t="e">
        <f ca="1">VLOOKUP(H378,OFFSET(Pairings!$D$2,($B386-1)*gamesPerRound,0,gamesPerRound,2),2,FALSE)</f>
        <v>#N/A</v>
      </c>
      <c r="I386" s="34" t="e">
        <f ca="1">VLOOKUP(I378,OFFSET(Pairings!$D$2,($B386-1)*gamesPerRound,0,gamesPerRound,2),2,FALSE)</f>
        <v>#N/A</v>
      </c>
      <c r="J386" s="34" t="e">
        <f ca="1">VLOOKUP(J378,OFFSET(Pairings!$D$2,($B386-1)*gamesPerRound,0,gamesPerRound,2),2,FALSE)</f>
        <v>#N/A</v>
      </c>
      <c r="K386" s="34" t="e">
        <f ca="1">VLOOKUP(K378,OFFSET(Pairings!$D$2,($B386-1)*gamesPerRound,0,gamesPerRound,2),2,FALSE)</f>
        <v>#N/A</v>
      </c>
      <c r="L386" s="34" t="e">
        <f ca="1">VLOOKUP(L378,OFFSET(Pairings!$D$2,($B386-1)*gamesPerRound,0,gamesPerRound,2),2,FALSE)</f>
        <v>#N/A</v>
      </c>
      <c r="M386" s="34" t="e">
        <f ca="1">VLOOKUP(M378,OFFSET(Pairings!$D$2,($B386-1)*gamesPerRound,0,gamesPerRound,2),2,FALSE)</f>
        <v>#N/A</v>
      </c>
      <c r="N386" s="34" t="e">
        <f ca="1">VLOOKUP(N378,OFFSET(Pairings!$D$2,($B386-1)*gamesPerRound,0,gamesPerRound,2),2,FALSE)</f>
        <v>#N/A</v>
      </c>
    </row>
    <row r="387" spans="2:15" ht="5.15" hidden="1" customHeight="1" x14ac:dyDescent="0.3">
      <c r="B387" s="7">
        <v>1</v>
      </c>
      <c r="C387" s="34" t="e">
        <f ca="1">VLOOKUP(C378,OFFSET(Pairings!$E$2,($B387-1)*gamesPerRound,0,gamesPerRound,4),4,FALSE)</f>
        <v>#N/A</v>
      </c>
      <c r="D387" s="34" t="e">
        <f ca="1">VLOOKUP(D378,OFFSET(Pairings!$E$2,($B387-1)*gamesPerRound,0,gamesPerRound,4),4,FALSE)</f>
        <v>#N/A</v>
      </c>
      <c r="E387" s="34" t="e">
        <f ca="1">VLOOKUP(E378,OFFSET(Pairings!$E$2,($B387-1)*gamesPerRound,0,gamesPerRound,4),4,FALSE)</f>
        <v>#N/A</v>
      </c>
      <c r="F387" s="34" t="e">
        <f ca="1">VLOOKUP(F378,OFFSET(Pairings!$E$2,($B387-1)*gamesPerRound,0,gamesPerRound,4),4,FALSE)</f>
        <v>#N/A</v>
      </c>
      <c r="G387" s="34" t="e">
        <f ca="1">VLOOKUP(G378,OFFSET(Pairings!$E$2,($B387-1)*gamesPerRound,0,gamesPerRound,4),4,FALSE)</f>
        <v>#N/A</v>
      </c>
      <c r="H387" s="34" t="e">
        <f ca="1">VLOOKUP(H378,OFFSET(Pairings!$E$2,($B387-1)*gamesPerRound,0,gamesPerRound,4),4,FALSE)</f>
        <v>#N/A</v>
      </c>
      <c r="I387" s="34" t="e">
        <f ca="1">VLOOKUP(I378,OFFSET(Pairings!$E$2,($B387-1)*gamesPerRound,0,gamesPerRound,4),4,FALSE)</f>
        <v>#N/A</v>
      </c>
      <c r="J387" s="34" t="e">
        <f ca="1">VLOOKUP(J378,OFFSET(Pairings!$E$2,($B387-1)*gamesPerRound,0,gamesPerRound,4),4,FALSE)</f>
        <v>#N/A</v>
      </c>
      <c r="K387" s="34" t="e">
        <f ca="1">VLOOKUP(K378,OFFSET(Pairings!$E$2,($B387-1)*gamesPerRound,0,gamesPerRound,4),4,FALSE)</f>
        <v>#N/A</v>
      </c>
      <c r="L387" s="34" t="e">
        <f ca="1">VLOOKUP(L378,OFFSET(Pairings!$E$2,($B387-1)*gamesPerRound,0,gamesPerRound,4),4,FALSE)</f>
        <v>#N/A</v>
      </c>
      <c r="M387" s="34" t="e">
        <f ca="1">VLOOKUP(M378,OFFSET(Pairings!$E$2,($B387-1)*gamesPerRound,0,gamesPerRound,4),4,FALSE)</f>
        <v>#N/A</v>
      </c>
      <c r="N387" s="34" t="e">
        <f ca="1">VLOOKUP(N378,OFFSET(Pairings!$E$2,($B387-1)*gamesPerRound,0,gamesPerRound,4),4,FALSE)</f>
        <v>#N/A</v>
      </c>
    </row>
    <row r="388" spans="2:15" ht="5.15" hidden="1" customHeight="1" x14ac:dyDescent="0.3">
      <c r="B388" s="7">
        <v>2</v>
      </c>
      <c r="C388" s="34" t="e">
        <f ca="1">VLOOKUP(C378,OFFSET(Pairings!$D$2,($B388-1)*gamesPerRound,0,gamesPerRound,2),2,FALSE)</f>
        <v>#N/A</v>
      </c>
      <c r="D388" s="34" t="e">
        <f ca="1">VLOOKUP(D378,OFFSET(Pairings!$D$2,($B388-1)*gamesPerRound,0,gamesPerRound,2),2,FALSE)</f>
        <v>#N/A</v>
      </c>
      <c r="E388" s="34" t="e">
        <f ca="1">VLOOKUP(E378,OFFSET(Pairings!$D$2,($B388-1)*gamesPerRound,0,gamesPerRound,2),2,FALSE)</f>
        <v>#N/A</v>
      </c>
      <c r="F388" s="34" t="e">
        <f ca="1">VLOOKUP(F378,OFFSET(Pairings!$D$2,($B388-1)*gamesPerRound,0,gamesPerRound,2),2,FALSE)</f>
        <v>#N/A</v>
      </c>
      <c r="G388" s="34" t="e">
        <f ca="1">VLOOKUP(G378,OFFSET(Pairings!$D$2,($B388-1)*gamesPerRound,0,gamesPerRound,2),2,FALSE)</f>
        <v>#N/A</v>
      </c>
      <c r="H388" s="34" t="e">
        <f ca="1">VLOOKUP(H378,OFFSET(Pairings!$D$2,($B388-1)*gamesPerRound,0,gamesPerRound,2),2,FALSE)</f>
        <v>#N/A</v>
      </c>
      <c r="I388" s="34" t="e">
        <f ca="1">VLOOKUP(I378,OFFSET(Pairings!$D$2,($B388-1)*gamesPerRound,0,gamesPerRound,2),2,FALSE)</f>
        <v>#N/A</v>
      </c>
      <c r="J388" s="34" t="e">
        <f ca="1">VLOOKUP(J378,OFFSET(Pairings!$D$2,($B388-1)*gamesPerRound,0,gamesPerRound,2),2,FALSE)</f>
        <v>#N/A</v>
      </c>
      <c r="K388" s="34" t="e">
        <f ca="1">VLOOKUP(K378,OFFSET(Pairings!$D$2,($B388-1)*gamesPerRound,0,gamesPerRound,2),2,FALSE)</f>
        <v>#N/A</v>
      </c>
      <c r="L388" s="34" t="e">
        <f ca="1">VLOOKUP(L378,OFFSET(Pairings!$D$2,($B388-1)*gamesPerRound,0,gamesPerRound,2),2,FALSE)</f>
        <v>#N/A</v>
      </c>
      <c r="M388" s="34" t="e">
        <f ca="1">VLOOKUP(M378,OFFSET(Pairings!$D$2,($B388-1)*gamesPerRound,0,gamesPerRound,2),2,FALSE)</f>
        <v>#N/A</v>
      </c>
      <c r="N388" s="34" t="e">
        <f ca="1">VLOOKUP(N378,OFFSET(Pairings!$D$2,($B388-1)*gamesPerRound,0,gamesPerRound,2),2,FALSE)</f>
        <v>#N/A</v>
      </c>
    </row>
    <row r="389" spans="2:15" ht="5.15" hidden="1" customHeight="1" x14ac:dyDescent="0.3">
      <c r="B389" s="7">
        <v>2</v>
      </c>
      <c r="C389" s="34" t="e">
        <f ca="1">VLOOKUP(C378,OFFSET(Pairings!$E$2,($B389-1)*gamesPerRound,0,gamesPerRound,4),4,FALSE)</f>
        <v>#N/A</v>
      </c>
      <c r="D389" s="34" t="e">
        <f ca="1">VLOOKUP(D378,OFFSET(Pairings!$E$2,($B389-1)*gamesPerRound,0,gamesPerRound,4),4,FALSE)</f>
        <v>#N/A</v>
      </c>
      <c r="E389" s="34" t="e">
        <f ca="1">VLOOKUP(E378,OFFSET(Pairings!$E$2,($B389-1)*gamesPerRound,0,gamesPerRound,4),4,FALSE)</f>
        <v>#N/A</v>
      </c>
      <c r="F389" s="34" t="e">
        <f ca="1">VLOOKUP(F378,OFFSET(Pairings!$E$2,($B389-1)*gamesPerRound,0,gamesPerRound,4),4,FALSE)</f>
        <v>#N/A</v>
      </c>
      <c r="G389" s="34" t="e">
        <f ca="1">VLOOKUP(G378,OFFSET(Pairings!$E$2,($B389-1)*gamesPerRound,0,gamesPerRound,4),4,FALSE)</f>
        <v>#N/A</v>
      </c>
      <c r="H389" s="34" t="e">
        <f ca="1">VLOOKUP(H378,OFFSET(Pairings!$E$2,($B389-1)*gamesPerRound,0,gamesPerRound,4),4,FALSE)</f>
        <v>#N/A</v>
      </c>
      <c r="I389" s="34" t="e">
        <f ca="1">VLOOKUP(I378,OFFSET(Pairings!$E$2,($B389-1)*gamesPerRound,0,gamesPerRound,4),4,FALSE)</f>
        <v>#N/A</v>
      </c>
      <c r="J389" s="34" t="e">
        <f ca="1">VLOOKUP(J378,OFFSET(Pairings!$E$2,($B389-1)*gamesPerRound,0,gamesPerRound,4),4,FALSE)</f>
        <v>#N/A</v>
      </c>
      <c r="K389" s="34" t="e">
        <f ca="1">VLOOKUP(K378,OFFSET(Pairings!$E$2,($B389-1)*gamesPerRound,0,gamesPerRound,4),4,FALSE)</f>
        <v>#N/A</v>
      </c>
      <c r="L389" s="34" t="e">
        <f ca="1">VLOOKUP(L378,OFFSET(Pairings!$E$2,($B389-1)*gamesPerRound,0,gamesPerRound,4),4,FALSE)</f>
        <v>#N/A</v>
      </c>
      <c r="M389" s="34" t="e">
        <f ca="1">VLOOKUP(M378,OFFSET(Pairings!$E$2,($B389-1)*gamesPerRound,0,gamesPerRound,4),4,FALSE)</f>
        <v>#N/A</v>
      </c>
      <c r="N389" s="34" t="e">
        <f ca="1">VLOOKUP(N378,OFFSET(Pairings!$E$2,($B389-1)*gamesPerRound,0,gamesPerRound,4),4,FALSE)</f>
        <v>#N/A</v>
      </c>
    </row>
    <row r="390" spans="2:15" ht="5.15" hidden="1" customHeight="1" x14ac:dyDescent="0.3">
      <c r="B390" s="7">
        <v>3</v>
      </c>
      <c r="C390" s="34" t="e">
        <f ca="1">VLOOKUP(C378,OFFSET(Pairings!$D$2,($B390-1)*gamesPerRound,0,gamesPerRound,2),2,FALSE)</f>
        <v>#N/A</v>
      </c>
      <c r="D390" s="34" t="e">
        <f ca="1">VLOOKUP(D378,OFFSET(Pairings!$D$2,($B390-1)*gamesPerRound,0,gamesPerRound,2),2,FALSE)</f>
        <v>#N/A</v>
      </c>
      <c r="E390" s="34" t="e">
        <f ca="1">VLOOKUP(E378,OFFSET(Pairings!$D$2,($B390-1)*gamesPerRound,0,gamesPerRound,2),2,FALSE)</f>
        <v>#N/A</v>
      </c>
      <c r="F390" s="34" t="e">
        <f ca="1">VLOOKUP(F378,OFFSET(Pairings!$D$2,($B390-1)*gamesPerRound,0,gamesPerRound,2),2,FALSE)</f>
        <v>#N/A</v>
      </c>
      <c r="G390" s="34" t="e">
        <f ca="1">VLOOKUP(G378,OFFSET(Pairings!$D$2,($B390-1)*gamesPerRound,0,gamesPerRound,2),2,FALSE)</f>
        <v>#N/A</v>
      </c>
      <c r="H390" s="34" t="e">
        <f ca="1">VLOOKUP(H378,OFFSET(Pairings!$D$2,($B390-1)*gamesPerRound,0,gamesPerRound,2),2,FALSE)</f>
        <v>#N/A</v>
      </c>
      <c r="I390" s="34" t="e">
        <f ca="1">VLOOKUP(I378,OFFSET(Pairings!$D$2,($B390-1)*gamesPerRound,0,gamesPerRound,2),2,FALSE)</f>
        <v>#N/A</v>
      </c>
      <c r="J390" s="34" t="e">
        <f ca="1">VLOOKUP(J378,OFFSET(Pairings!$D$2,($B390-1)*gamesPerRound,0,gamesPerRound,2),2,FALSE)</f>
        <v>#N/A</v>
      </c>
      <c r="K390" s="34" t="e">
        <f ca="1">VLOOKUP(K378,OFFSET(Pairings!$D$2,($B390-1)*gamesPerRound,0,gamesPerRound,2),2,FALSE)</f>
        <v>#N/A</v>
      </c>
      <c r="L390" s="34" t="e">
        <f ca="1">VLOOKUP(L378,OFFSET(Pairings!$D$2,($B390-1)*gamesPerRound,0,gamesPerRound,2),2,FALSE)</f>
        <v>#N/A</v>
      </c>
      <c r="M390" s="34" t="e">
        <f ca="1">VLOOKUP(M378,OFFSET(Pairings!$D$2,($B390-1)*gamesPerRound,0,gamesPerRound,2),2,FALSE)</f>
        <v>#N/A</v>
      </c>
      <c r="N390" s="34" t="e">
        <f ca="1">VLOOKUP(N378,OFFSET(Pairings!$D$2,($B390-1)*gamesPerRound,0,gamesPerRound,2),2,FALSE)</f>
        <v>#N/A</v>
      </c>
    </row>
    <row r="391" spans="2:15" ht="5.15" hidden="1" customHeight="1" x14ac:dyDescent="0.3">
      <c r="B391" s="7">
        <v>3</v>
      </c>
      <c r="C391" s="34" t="e">
        <f ca="1">VLOOKUP(C378,OFFSET(Pairings!$E$2,($B391-1)*gamesPerRound,0,gamesPerRound,4),4,FALSE)</f>
        <v>#N/A</v>
      </c>
      <c r="D391" s="34" t="e">
        <f ca="1">VLOOKUP(D378,OFFSET(Pairings!$E$2,($B391-1)*gamesPerRound,0,gamesPerRound,4),4,FALSE)</f>
        <v>#N/A</v>
      </c>
      <c r="E391" s="34" t="e">
        <f ca="1">VLOOKUP(E378,OFFSET(Pairings!$E$2,($B391-1)*gamesPerRound,0,gamesPerRound,4),4,FALSE)</f>
        <v>#N/A</v>
      </c>
      <c r="F391" s="34" t="e">
        <f ca="1">VLOOKUP(F378,OFFSET(Pairings!$E$2,($B391-1)*gamesPerRound,0,gamesPerRound,4),4,FALSE)</f>
        <v>#N/A</v>
      </c>
      <c r="G391" s="34" t="e">
        <f ca="1">VLOOKUP(G378,OFFSET(Pairings!$E$2,($B391-1)*gamesPerRound,0,gamesPerRound,4),4,FALSE)</f>
        <v>#N/A</v>
      </c>
      <c r="H391" s="34" t="e">
        <f ca="1">VLOOKUP(H378,OFFSET(Pairings!$E$2,($B391-1)*gamesPerRound,0,gamesPerRound,4),4,FALSE)</f>
        <v>#N/A</v>
      </c>
      <c r="I391" s="34" t="e">
        <f ca="1">VLOOKUP(I378,OFFSET(Pairings!$E$2,($B391-1)*gamesPerRound,0,gamesPerRound,4),4,FALSE)</f>
        <v>#N/A</v>
      </c>
      <c r="J391" s="34" t="e">
        <f ca="1">VLOOKUP(J378,OFFSET(Pairings!$E$2,($B391-1)*gamesPerRound,0,gamesPerRound,4),4,FALSE)</f>
        <v>#N/A</v>
      </c>
      <c r="K391" s="34" t="e">
        <f ca="1">VLOOKUP(K378,OFFSET(Pairings!$E$2,($B391-1)*gamesPerRound,0,gamesPerRound,4),4,FALSE)</f>
        <v>#N/A</v>
      </c>
      <c r="L391" s="34" t="e">
        <f ca="1">VLOOKUP(L378,OFFSET(Pairings!$E$2,($B391-1)*gamesPerRound,0,gamesPerRound,4),4,FALSE)</f>
        <v>#N/A</v>
      </c>
      <c r="M391" s="34" t="e">
        <f ca="1">VLOOKUP(M378,OFFSET(Pairings!$E$2,($B391-1)*gamesPerRound,0,gamesPerRound,4),4,FALSE)</f>
        <v>#N/A</v>
      </c>
      <c r="N391" s="34" t="e">
        <f ca="1">VLOOKUP(N378,OFFSET(Pairings!$E$2,($B391-1)*gamesPerRound,0,gamesPerRound,4),4,FALSE)</f>
        <v>#N/A</v>
      </c>
    </row>
    <row r="392" spans="2:15" ht="18.649999999999999" customHeight="1" x14ac:dyDescent="0.3"/>
  </sheetData>
  <sheetProtection formatCells="0" formatRows="0"/>
  <phoneticPr fontId="9" type="noConversion"/>
  <conditionalFormatting sqref="C4:N4 C6:N6 C8:N8 C19:N19 C21:N21 C23:N23 C34:N34 C36:N36 C38:N38 C49:N49 C51:N51 C53:N53 C64:N64 C66:N66 C68:N68 C79:N79 C81:N81 C83:N83 C94:N94 C96:N96 C98:N98 C109:N109 C111:N111 C113:N113 C124:N124 C126:N126 C128:N128 C139:N139 C141:N141 C143:N143 C154:N154 C156:N156 C158:N158 C169:N169 C171:N171 C173:N173 C184:N184 C186:N186 C188:N188 C199:N199 C201:N201 C203:N203">
    <cfRule type="cellIs" dxfId="40" priority="38" stopIfTrue="1" operator="equal">
      <formula>"""B"""</formula>
    </cfRule>
  </conditionalFormatting>
  <conditionalFormatting sqref="C214:N214 C218:N218">
    <cfRule type="cellIs" dxfId="39" priority="35" stopIfTrue="1" operator="equal">
      <formula>"""B"""</formula>
    </cfRule>
  </conditionalFormatting>
  <conditionalFormatting sqref="C216:N216">
    <cfRule type="cellIs" dxfId="38" priority="12" stopIfTrue="1" operator="equal">
      <formula>"""B"""</formula>
    </cfRule>
  </conditionalFormatting>
  <conditionalFormatting sqref="C229:N229 C233:N233">
    <cfRule type="cellIs" dxfId="37" priority="33" stopIfTrue="1" operator="equal">
      <formula>"""B"""</formula>
    </cfRule>
  </conditionalFormatting>
  <conditionalFormatting sqref="C231:N231">
    <cfRule type="cellIs" dxfId="36" priority="11" stopIfTrue="1" operator="equal">
      <formula>"""B"""</formula>
    </cfRule>
  </conditionalFormatting>
  <conditionalFormatting sqref="C244:N244 C248:N248">
    <cfRule type="cellIs" dxfId="35" priority="31" stopIfTrue="1" operator="equal">
      <formula>"""B"""</formula>
    </cfRule>
  </conditionalFormatting>
  <conditionalFormatting sqref="C246:N246">
    <cfRule type="cellIs" dxfId="34" priority="10" stopIfTrue="1" operator="equal">
      <formula>"""B"""</formula>
    </cfRule>
  </conditionalFormatting>
  <conditionalFormatting sqref="C259:N259 C263:N263">
    <cfRule type="cellIs" dxfId="33" priority="29" stopIfTrue="1" operator="equal">
      <formula>"""B"""</formula>
    </cfRule>
  </conditionalFormatting>
  <conditionalFormatting sqref="C261:N261">
    <cfRule type="cellIs" dxfId="32" priority="9" stopIfTrue="1" operator="equal">
      <formula>"""B"""</formula>
    </cfRule>
  </conditionalFormatting>
  <conditionalFormatting sqref="C274:N274 C278:N278">
    <cfRule type="cellIs" dxfId="31" priority="27" stopIfTrue="1" operator="equal">
      <formula>"""B"""</formula>
    </cfRule>
  </conditionalFormatting>
  <conditionalFormatting sqref="C276:N276">
    <cfRule type="cellIs" dxfId="30" priority="8" stopIfTrue="1" operator="equal">
      <formula>"""B"""</formula>
    </cfRule>
  </conditionalFormatting>
  <conditionalFormatting sqref="C289:N289 C293:N293">
    <cfRule type="cellIs" dxfId="29" priority="25" stopIfTrue="1" operator="equal">
      <formula>"""B"""</formula>
    </cfRule>
  </conditionalFormatting>
  <conditionalFormatting sqref="C291:N291">
    <cfRule type="cellIs" dxfId="28" priority="7" stopIfTrue="1" operator="equal">
      <formula>"""B"""</formula>
    </cfRule>
  </conditionalFormatting>
  <conditionalFormatting sqref="C304:N304 C308:N308">
    <cfRule type="cellIs" dxfId="27" priority="23" stopIfTrue="1" operator="equal">
      <formula>"""B"""</formula>
    </cfRule>
  </conditionalFormatting>
  <conditionalFormatting sqref="C306:N306">
    <cfRule type="cellIs" dxfId="26" priority="6" stopIfTrue="1" operator="equal">
      <formula>"""B"""</formula>
    </cfRule>
  </conditionalFormatting>
  <conditionalFormatting sqref="C319:N319 C323:N323">
    <cfRule type="cellIs" dxfId="25" priority="21" stopIfTrue="1" operator="equal">
      <formula>"""B"""</formula>
    </cfRule>
  </conditionalFormatting>
  <conditionalFormatting sqref="C321:N321">
    <cfRule type="cellIs" dxfId="24" priority="5" stopIfTrue="1" operator="equal">
      <formula>"""B"""</formula>
    </cfRule>
  </conditionalFormatting>
  <conditionalFormatting sqref="C334:N334 C338:N338">
    <cfRule type="cellIs" dxfId="23" priority="19" stopIfTrue="1" operator="equal">
      <formula>"""B"""</formula>
    </cfRule>
  </conditionalFormatting>
  <conditionalFormatting sqref="C336:N336">
    <cfRule type="cellIs" dxfId="22" priority="4" stopIfTrue="1" operator="equal">
      <formula>"""B"""</formula>
    </cfRule>
  </conditionalFormatting>
  <conditionalFormatting sqref="C349:N349 C353:N353">
    <cfRule type="cellIs" dxfId="21" priority="17" stopIfTrue="1" operator="equal">
      <formula>"""B"""</formula>
    </cfRule>
  </conditionalFormatting>
  <conditionalFormatting sqref="C351:N351">
    <cfRule type="cellIs" dxfId="20" priority="3" stopIfTrue="1" operator="equal">
      <formula>"""B"""</formula>
    </cfRule>
  </conditionalFormatting>
  <conditionalFormatting sqref="C364:N364 C368:N368">
    <cfRule type="cellIs" dxfId="19" priority="15" stopIfTrue="1" operator="equal">
      <formula>"""B"""</formula>
    </cfRule>
  </conditionalFormatting>
  <conditionalFormatting sqref="C366:N366">
    <cfRule type="cellIs" dxfId="18" priority="2" stopIfTrue="1" operator="equal">
      <formula>"""B"""</formula>
    </cfRule>
  </conditionalFormatting>
  <conditionalFormatting sqref="C379:N379 C383:N383">
    <cfRule type="cellIs" dxfId="17" priority="13" stopIfTrue="1" operator="equal">
      <formula>"""B"""</formula>
    </cfRule>
  </conditionalFormatting>
  <conditionalFormatting sqref="C381:N381">
    <cfRule type="cellIs" dxfId="16" priority="1" stopIfTrue="1" operator="equal">
      <formula>"""B"""</formula>
    </cfRule>
  </conditionalFormatting>
  <conditionalFormatting sqref="D12:N12 D14:N14 D16:N16 D27:N27 D29:N29 D31:N31 D42:N42 D44:N44 D46:N46 D57:N57 D59:N59 D61:N61 D72:N72 D74:N74 D76:N76 D87:N87 D89:N89 D91:N91 D102:N102 D104:N104 D106:N106 D117:N117 D119:N119 D121:N121 D132:N132 D134:N134 D136:N136 D147:N147 D149:N149 D151:N151 D162:N162 D164:N164 D166:N166 D177:N177 D179:N179 D181:N181 D192:N192 D194:N194 D196:N196 D207:N207 D209:N209 D211:N211">
    <cfRule type="cellIs" dxfId="15" priority="37" stopIfTrue="1" operator="equal">
      <formula>NA()</formula>
    </cfRule>
  </conditionalFormatting>
  <conditionalFormatting sqref="D222:N222 D224:N224 D226:N226">
    <cfRule type="cellIs" dxfId="14" priority="36" stopIfTrue="1" operator="equal">
      <formula>NA()</formula>
    </cfRule>
  </conditionalFormatting>
  <conditionalFormatting sqref="D237:N237 D239:N239 D241:N241">
    <cfRule type="cellIs" dxfId="13" priority="34" stopIfTrue="1" operator="equal">
      <formula>NA()</formula>
    </cfRule>
  </conditionalFormatting>
  <conditionalFormatting sqref="D252:N252 D254:N254 D256:N256">
    <cfRule type="cellIs" dxfId="12" priority="32" stopIfTrue="1" operator="equal">
      <formula>NA()</formula>
    </cfRule>
  </conditionalFormatting>
  <conditionalFormatting sqref="D267:N267 D269:N269 D271:N271">
    <cfRule type="cellIs" dxfId="11" priority="30" stopIfTrue="1" operator="equal">
      <formula>NA()</formula>
    </cfRule>
  </conditionalFormatting>
  <conditionalFormatting sqref="D282:N282 D284:N284 D286:N286">
    <cfRule type="cellIs" dxfId="10" priority="28" stopIfTrue="1" operator="equal">
      <formula>NA()</formula>
    </cfRule>
  </conditionalFormatting>
  <conditionalFormatting sqref="D297:N297 D299:N299 D301:N301">
    <cfRule type="cellIs" dxfId="9" priority="26" stopIfTrue="1" operator="equal">
      <formula>NA()</formula>
    </cfRule>
  </conditionalFormatting>
  <conditionalFormatting sqref="D312:N312 D314:N314 D316:N316">
    <cfRule type="cellIs" dxfId="8" priority="24" stopIfTrue="1" operator="equal">
      <formula>NA()</formula>
    </cfRule>
  </conditionalFormatting>
  <conditionalFormatting sqref="D327:N327 D329:N329 D331:N331">
    <cfRule type="cellIs" dxfId="7" priority="22" stopIfTrue="1" operator="equal">
      <formula>NA()</formula>
    </cfRule>
  </conditionalFormatting>
  <conditionalFormatting sqref="D342:N342 D344:N344 D346:N346">
    <cfRule type="cellIs" dxfId="6" priority="20" stopIfTrue="1" operator="equal">
      <formula>NA()</formula>
    </cfRule>
  </conditionalFormatting>
  <conditionalFormatting sqref="D357:N357 D359:N359 D361:N361">
    <cfRule type="cellIs" dxfId="5" priority="18" stopIfTrue="1" operator="equal">
      <formula>NA()</formula>
    </cfRule>
  </conditionalFormatting>
  <conditionalFormatting sqref="D372:N372 D374:N374 D376:N376">
    <cfRule type="cellIs" dxfId="4" priority="16" stopIfTrue="1" operator="equal">
      <formula>NA()</formula>
    </cfRule>
  </conditionalFormatting>
  <conditionalFormatting sqref="D387:N387 D389:N389 D391:N391">
    <cfRule type="cellIs" dxfId="3" priority="14" stopIfTrue="1" operator="equal">
      <formula>NA()</formula>
    </cfRule>
  </conditionalFormatting>
  <pageMargins left="0.39374999999999999" right="0.84027777777777779" top="0.80972222222222223" bottom="0.83055555555555549" header="0.37986111111111109" footer="0.34027777777777779"/>
  <pageSetup paperSize="9" scale="98" firstPageNumber="0" fitToHeight="0" orientation="landscape" horizontalDpi="300" verticalDpi="300" r:id="rId1"/>
  <headerFooter alignWithMargins="0">
    <oddHeader>&amp;C&amp;"Swis721 BT,Regular"&amp;18Team Sheets Showing Pairings and Colours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3"/>
  </sheetPr>
  <dimension ref="A1:P361"/>
  <sheetViews>
    <sheetView workbookViewId="0">
      <pane ySplit="1" topLeftCell="A2" activePane="bottomLeft" state="frozen"/>
      <selection pane="bottomLeft" activeCell="N2" sqref="N2"/>
    </sheetView>
  </sheetViews>
  <sheetFormatPr defaultColWidth="9.1796875" defaultRowHeight="13.5" x14ac:dyDescent="0.3"/>
  <cols>
    <col min="1" max="1" width="9.1796875" style="35"/>
    <col min="2" max="2" width="13.54296875" style="36" customWidth="1"/>
    <col min="3" max="3" width="9.7265625" style="36" bestFit="1" customWidth="1"/>
    <col min="4" max="5" width="9.1796875" style="35"/>
    <col min="6" max="7" width="9.7265625" style="35" customWidth="1"/>
    <col min="8" max="8" width="9.1796875" style="110"/>
    <col min="9" max="9" width="9.1796875" style="72"/>
    <col min="10" max="10" width="11.453125" style="35" bestFit="1" customWidth="1"/>
    <col min="11" max="11" width="9.1796875" style="72"/>
    <col min="12" max="12" width="11.453125" style="34" bestFit="1" customWidth="1"/>
    <col min="13" max="13" width="9.1796875" style="72"/>
    <col min="14" max="14" width="11.453125" style="73" bestFit="1" customWidth="1"/>
    <col min="15" max="15" width="9.1796875" style="34"/>
    <col min="16" max="16" width="11.26953125" style="34" customWidth="1"/>
    <col min="17" max="16384" width="9.1796875" style="34"/>
  </cols>
  <sheetData>
    <row r="1" spans="1:16" s="68" customFormat="1" ht="38.25" customHeight="1" x14ac:dyDescent="0.3">
      <c r="A1" s="62" t="str">
        <f>Pairings!B:B</f>
        <v>Round</v>
      </c>
      <c r="B1" s="75" t="s">
        <v>26</v>
      </c>
      <c r="C1" s="75" t="s">
        <v>224</v>
      </c>
      <c r="D1" s="62" t="s">
        <v>27</v>
      </c>
      <c r="E1" s="62" t="s">
        <v>28</v>
      </c>
      <c r="F1" s="76" t="s">
        <v>226</v>
      </c>
      <c r="G1" s="76" t="s">
        <v>227</v>
      </c>
      <c r="H1" s="110"/>
      <c r="I1" s="72" t="s">
        <v>23</v>
      </c>
      <c r="J1" s="87" t="str">
        <f ca="1">IF(TeamResults!O4+TeamResults!O10+TeamResults!O16+TeamResults!O22+TeamResults!O28+TeamResults!O34+TeamResults!O40+TeamResults!O46+TeamResults!O52+TeamResults!O58+TeamResults!O64+TeamResults!O70+TeamResults!O76+TeamResults!O82+TeamResults!O88+TeamResults!O94+TeamResults!O100+TeamResults!O106+TeamResults!O112+TeamResults!O118=gamesPerRound,P7,P6)</f>
        <v>Incomplete</v>
      </c>
      <c r="K1" s="72" t="s">
        <v>24</v>
      </c>
      <c r="L1" s="87" t="str">
        <f ca="1">IF(TeamResults!O5+TeamResults!O11+TeamResults!O17+TeamResults!O23+TeamResults!O29+TeamResults!O35+TeamResults!O41+TeamResults!O47+TeamResults!O53+TeamResults!O59+TeamResults!O65+TeamResults!O71+TeamResults!O77+TeamResults!O83+TeamResults!O89+TeamResults!O95+TeamResults!O101+TeamResults!O107+TeamResults!O113+TeamResults!O119=gamesPerRound,P7,P6)</f>
        <v>Incomplete</v>
      </c>
      <c r="M1" s="72" t="s">
        <v>25</v>
      </c>
      <c r="N1" s="88" t="str">
        <f ca="1">IF(TeamResults!O6+TeamResults!O12+TeamResults!O18+TeamResults!O24+TeamResults!O30+TeamResults!O36+TeamResults!O42+TeamResults!O48+TeamResults!O54+TeamResults!O60+TeamResults!O66+TeamResults!O72+TeamResults!O78+TeamResults!O84+TeamResults!O90+TeamResults!O96+TeamResults!O102+TeamResults!O108+TeamResults!O114+TeamResults!O120=gamesPerRound,P7,P6)</f>
        <v>Incomplete</v>
      </c>
    </row>
    <row r="2" spans="1:16" x14ac:dyDescent="0.3">
      <c r="A2" s="35">
        <f>Pairings!B2</f>
        <v>1</v>
      </c>
      <c r="B2" s="89"/>
      <c r="C2" s="37"/>
      <c r="D2" s="35" t="str">
        <f ca="1">IF($B2&gt;0,VLOOKUP($B2,OFFSET(Pairings!$C$2,($A2-1)*gamesPerRound,0,gamesPerRound,3),2,FALSE),"")</f>
        <v/>
      </c>
      <c r="E2" s="35" t="str">
        <f ca="1">IF($B2&gt;0,VLOOKUP($B2,OFFSET(Pairings!$C$2,($A2-1)*gamesPerRound,0,gamesPerRound,3),3,FALSE),"")</f>
        <v/>
      </c>
      <c r="F2" s="35" t="str">
        <f t="shared" ref="F2:F65" si="0">IF(C2="","",IF(C2="d",0.5,C2))</f>
        <v/>
      </c>
      <c r="G2" s="35" t="str">
        <f t="shared" ref="G2:G65" si="1">IF(C2="","",1-F2)</f>
        <v/>
      </c>
      <c r="H2" s="110" t="str">
        <f ca="1">IF(OR(MOD(ROW(B2)-1,gamesPerRound)=1,B2="",ISNA(MATCH(B2,OFFSET($B$1,1+($A2-1)*gamesPerRound,0):B1,0))),"","duplicate result")</f>
        <v/>
      </c>
      <c r="J2" s="74">
        <v>1</v>
      </c>
      <c r="L2" s="35"/>
    </row>
    <row r="3" spans="1:16" x14ac:dyDescent="0.3">
      <c r="A3" s="35">
        <f>Pairings!B3</f>
        <v>1</v>
      </c>
      <c r="B3" s="89"/>
      <c r="C3" s="37"/>
      <c r="D3" s="35" t="str">
        <f ca="1">IF($B3&gt;0,VLOOKUP($B3,OFFSET(Pairings!$C$2,($A3-1)*gamesPerRound,0,gamesPerRound,3),2,FALSE),"")</f>
        <v/>
      </c>
      <c r="E3" s="35" t="str">
        <f ca="1">IF($B3&gt;0,VLOOKUP($B3,OFFSET(Pairings!$C$2,($A3-1)*gamesPerRound,0,gamesPerRound,3),3,FALSE),"")</f>
        <v/>
      </c>
      <c r="F3" s="35" t="str">
        <f t="shared" si="0"/>
        <v/>
      </c>
      <c r="G3" s="35" t="str">
        <f t="shared" si="1"/>
        <v/>
      </c>
      <c r="H3" s="110" t="str">
        <f ca="1">IF(OR(MOD(ROW(B3)-1,gamesPerRound)=1,B3="",ISNA(MATCH(B3,OFFSET($B$1,1+($A3-1)*gamesPerRound,0):B2,0))),"","duplicate result")</f>
        <v/>
      </c>
      <c r="J3" s="74" t="s">
        <v>29</v>
      </c>
    </row>
    <row r="4" spans="1:16" x14ac:dyDescent="0.3">
      <c r="A4" s="35">
        <f>Pairings!B4</f>
        <v>1</v>
      </c>
      <c r="B4" s="89"/>
      <c r="C4" s="37"/>
      <c r="D4" s="35" t="str">
        <f ca="1">IF($B4&gt;0,VLOOKUP($B4,OFFSET(Pairings!$C$2,($A4-1)*gamesPerRound,0,gamesPerRound,3),2,FALSE),"")</f>
        <v/>
      </c>
      <c r="E4" s="35" t="str">
        <f ca="1">IF($B4&gt;0,VLOOKUP($B4,OFFSET(Pairings!$C$2,($A4-1)*gamesPerRound,0,gamesPerRound,3),3,FALSE),"")</f>
        <v/>
      </c>
      <c r="F4" s="35" t="str">
        <f t="shared" si="0"/>
        <v/>
      </c>
      <c r="G4" s="35" t="str">
        <f t="shared" si="1"/>
        <v/>
      </c>
      <c r="H4" s="110" t="str">
        <f ca="1">IF(OR(MOD(ROW(B4)-1,gamesPerRound)=1,B4="",ISNA(MATCH(B4,OFFSET($B$1,1+($A4-1)*gamesPerRound,0):B3,0))),"","duplicate result")</f>
        <v/>
      </c>
      <c r="J4" s="74">
        <v>0</v>
      </c>
    </row>
    <row r="5" spans="1:16" x14ac:dyDescent="0.3">
      <c r="A5" s="35">
        <f>Pairings!B5</f>
        <v>1</v>
      </c>
      <c r="B5" s="89"/>
      <c r="C5" s="37"/>
      <c r="D5" s="35" t="str">
        <f ca="1">IF($B5&gt;0,VLOOKUP($B5,OFFSET(Pairings!$C$2,($A5-1)*gamesPerRound,0,gamesPerRound,3),2,FALSE),"")</f>
        <v/>
      </c>
      <c r="E5" s="35" t="str">
        <f ca="1">IF($B5&gt;0,VLOOKUP($B5,OFFSET(Pairings!$C$2,($A5-1)*gamesPerRound,0,gamesPerRound,3),3,FALSE),"")</f>
        <v/>
      </c>
      <c r="F5" s="35" t="str">
        <f t="shared" si="0"/>
        <v/>
      </c>
      <c r="G5" s="35" t="str">
        <f t="shared" si="1"/>
        <v/>
      </c>
      <c r="H5" s="110" t="str">
        <f ca="1">IF(OR(MOD(ROW(B5)-1,gamesPerRound)=1,B5="",ISNA(MATCH(B5,OFFSET($B$1,1+($A5-1)*gamesPerRound,0):B4,0))),"","duplicate result")</f>
        <v/>
      </c>
    </row>
    <row r="6" spans="1:16" x14ac:dyDescent="0.3">
      <c r="A6" s="35">
        <v>1</v>
      </c>
      <c r="B6" s="89"/>
      <c r="C6" s="37"/>
      <c r="D6" s="35" t="str">
        <f ca="1">IF($B6&gt;0,VLOOKUP($B6,OFFSET(Pairings!$C$2,($A6-1)*gamesPerRound,0,gamesPerRound,3),2,FALSE),"")</f>
        <v/>
      </c>
      <c r="E6" s="35" t="str">
        <f ca="1">IF($B6&gt;0,VLOOKUP($B6,OFFSET(Pairings!$C$2,($A6-1)*gamesPerRound,0,gamesPerRound,3),3,FALSE),"")</f>
        <v/>
      </c>
      <c r="F6" s="35" t="str">
        <f t="shared" si="0"/>
        <v/>
      </c>
      <c r="G6" s="35" t="str">
        <f t="shared" si="1"/>
        <v/>
      </c>
      <c r="H6" s="110" t="str">
        <f ca="1">IF(OR(MOD(ROW(B6)-1,gamesPerRound)=1,B6="",ISNA(MATCH(B6,OFFSET($B$1,1+($A6-1)*gamesPerRound,0):B5,0))),"","duplicate result")</f>
        <v/>
      </c>
      <c r="P6" s="71" t="s">
        <v>225</v>
      </c>
    </row>
    <row r="7" spans="1:16" x14ac:dyDescent="0.3">
      <c r="A7" s="35">
        <v>1</v>
      </c>
      <c r="B7" s="89"/>
      <c r="C7" s="37"/>
      <c r="D7" s="35" t="str">
        <f ca="1">IF($B7&gt;0,VLOOKUP($B7,OFFSET(Pairings!$C$2,($A7-1)*gamesPerRound,0,gamesPerRound,3),2,FALSE),"")</f>
        <v/>
      </c>
      <c r="E7" s="35" t="str">
        <f ca="1">IF($B7&gt;0,VLOOKUP($B7,OFFSET(Pairings!$C$2,($A7-1)*gamesPerRound,0,gamesPerRound,3),3,FALSE),"")</f>
        <v/>
      </c>
      <c r="F7" s="35" t="str">
        <f t="shared" si="0"/>
        <v/>
      </c>
      <c r="G7" s="35" t="str">
        <f t="shared" si="1"/>
        <v/>
      </c>
      <c r="H7" s="110" t="str">
        <f ca="1">IF(OR(MOD(ROW(B7)-1,gamesPerRound)=1,B7="",ISNA(MATCH(B7,OFFSET($B$1,1+($A7-1)*gamesPerRound,0):B6,0))),"","duplicate result")</f>
        <v/>
      </c>
      <c r="P7" s="90" t="s">
        <v>235</v>
      </c>
    </row>
    <row r="8" spans="1:16" x14ac:dyDescent="0.3">
      <c r="A8" s="35">
        <v>1</v>
      </c>
      <c r="B8" s="89"/>
      <c r="C8" s="37"/>
      <c r="D8" s="35" t="str">
        <f ca="1">IF($B8&gt;0,VLOOKUP($B8,OFFSET(Pairings!$C$2,($A8-1)*gamesPerRound,0,gamesPerRound,3),2,FALSE),"")</f>
        <v/>
      </c>
      <c r="E8" s="35" t="str">
        <f ca="1">IF($B8&gt;0,VLOOKUP($B8,OFFSET(Pairings!$C$2,($A8-1)*gamesPerRound,0,gamesPerRound,3),3,FALSE),"")</f>
        <v/>
      </c>
      <c r="F8" s="35" t="str">
        <f t="shared" si="0"/>
        <v/>
      </c>
      <c r="G8" s="35" t="str">
        <f t="shared" si="1"/>
        <v/>
      </c>
      <c r="H8" s="110" t="str">
        <f ca="1">IF(OR(MOD(ROW(B8)-1,gamesPerRound)=1,B8="",ISNA(MATCH(B8,OFFSET($B$1,1+($A8-1)*gamesPerRound,0):B7,0))),"","duplicate result")</f>
        <v/>
      </c>
    </row>
    <row r="9" spans="1:16" x14ac:dyDescent="0.3">
      <c r="A9" s="35">
        <f>Pairings!B6</f>
        <v>1</v>
      </c>
      <c r="B9" s="89"/>
      <c r="C9" s="37"/>
      <c r="D9" s="35" t="str">
        <f ca="1">IF($B9&gt;0,VLOOKUP($B9,OFFSET(Pairings!$C$2,($A9-1)*gamesPerRound,0,gamesPerRound,3),2,FALSE),"")</f>
        <v/>
      </c>
      <c r="E9" s="35" t="str">
        <f ca="1">IF($B9&gt;0,VLOOKUP($B9,OFFSET(Pairings!$C$2,($A9-1)*gamesPerRound,0,gamesPerRound,3),3,FALSE),"")</f>
        <v/>
      </c>
      <c r="F9" s="35" t="str">
        <f t="shared" si="0"/>
        <v/>
      </c>
      <c r="G9" s="35" t="str">
        <f t="shared" si="1"/>
        <v/>
      </c>
      <c r="H9" s="110" t="str">
        <f ca="1">IF(OR(MOD(ROW(B9)-1,gamesPerRound)=1,B9="",ISNA(MATCH(B9,OFFSET($B$1,1+($A9-1)*gamesPerRound,0):B8,0))),"","duplicate result")</f>
        <v/>
      </c>
      <c r="P9" s="71"/>
    </row>
    <row r="10" spans="1:16" x14ac:dyDescent="0.3">
      <c r="A10" s="35">
        <f>Pairings!B10</f>
        <v>1</v>
      </c>
      <c r="B10" s="89"/>
      <c r="C10" s="37"/>
      <c r="D10" s="35" t="str">
        <f ca="1">IF($B10&gt;0,VLOOKUP($B10,OFFSET(Pairings!$C$2,($A10-1)*gamesPerRound,0,gamesPerRound,3),2,FALSE),"")</f>
        <v/>
      </c>
      <c r="E10" s="35" t="str">
        <f ca="1">IF($B10&gt;0,VLOOKUP($B10,OFFSET(Pairings!$C$2,($A10-1)*gamesPerRound,0,gamesPerRound,3),3,FALSE),"")</f>
        <v/>
      </c>
      <c r="F10" s="35" t="str">
        <f t="shared" si="0"/>
        <v/>
      </c>
      <c r="G10" s="35" t="str">
        <f t="shared" si="1"/>
        <v/>
      </c>
      <c r="H10" s="110" t="str">
        <f ca="1">IF(OR(MOD(ROW(B10)-1,gamesPerRound)=1,B10="",ISNA(MATCH(B10,OFFSET($B$1,1+($A10-1)*gamesPerRound,0):B9,0))),"","duplicate result")</f>
        <v/>
      </c>
    </row>
    <row r="11" spans="1:16" x14ac:dyDescent="0.3">
      <c r="A11" s="35">
        <f>Pairings!B11</f>
        <v>1</v>
      </c>
      <c r="B11" s="89"/>
      <c r="C11" s="37"/>
      <c r="D11" s="35" t="str">
        <f ca="1">IF($B11&gt;0,VLOOKUP($B11,OFFSET(Pairings!$C$2,($A11-1)*gamesPerRound,0,gamesPerRound,3),2,FALSE),"")</f>
        <v/>
      </c>
      <c r="E11" s="35" t="str">
        <f ca="1">IF($B11&gt;0,VLOOKUP($B11,OFFSET(Pairings!$C$2,($A11-1)*gamesPerRound,0,gamesPerRound,3),3,FALSE),"")</f>
        <v/>
      </c>
      <c r="F11" s="35" t="str">
        <f t="shared" si="0"/>
        <v/>
      </c>
      <c r="G11" s="35" t="str">
        <f t="shared" si="1"/>
        <v/>
      </c>
      <c r="H11" s="110" t="str">
        <f ca="1">IF(OR(MOD(ROW(B11)-1,gamesPerRound)=1,B11="",ISNA(MATCH(B11,OFFSET($B$1,1+($A11-1)*gamesPerRound,0):B10,0))),"","duplicate result")</f>
        <v/>
      </c>
    </row>
    <row r="12" spans="1:16" x14ac:dyDescent="0.3">
      <c r="A12" s="35">
        <f>Pairings!B12</f>
        <v>1</v>
      </c>
      <c r="B12" s="89"/>
      <c r="C12" s="37"/>
      <c r="D12" s="35" t="str">
        <f ca="1">IF($B12&gt;0,VLOOKUP($B12,OFFSET(Pairings!$C$2,($A12-1)*gamesPerRound,0,gamesPerRound,3),2,FALSE),"")</f>
        <v/>
      </c>
      <c r="E12" s="35" t="str">
        <f ca="1">IF($B12&gt;0,VLOOKUP($B12,OFFSET(Pairings!$C$2,($A12-1)*gamesPerRound,0,gamesPerRound,3),3,FALSE),"")</f>
        <v/>
      </c>
      <c r="F12" s="35" t="str">
        <f t="shared" si="0"/>
        <v/>
      </c>
      <c r="G12" s="35" t="str">
        <f t="shared" si="1"/>
        <v/>
      </c>
      <c r="H12" s="110" t="str">
        <f ca="1">IF(OR(MOD(ROW(B12)-1,gamesPerRound)=1,B12="",ISNA(MATCH(B12,OFFSET($B$1,1+($A12-1)*gamesPerRound,0):B11,0))),"","duplicate result")</f>
        <v/>
      </c>
    </row>
    <row r="13" spans="1:16" x14ac:dyDescent="0.3">
      <c r="A13" s="35">
        <f>Pairings!B13</f>
        <v>1</v>
      </c>
      <c r="B13" s="89"/>
      <c r="C13" s="37"/>
      <c r="D13" s="35" t="str">
        <f ca="1">IF($B13&gt;0,VLOOKUP($B13,OFFSET(Pairings!$C$2,($A13-1)*gamesPerRound,0,gamesPerRound,3),2,FALSE),"")</f>
        <v/>
      </c>
      <c r="E13" s="35" t="str">
        <f ca="1">IF($B13&gt;0,VLOOKUP($B13,OFFSET(Pairings!$C$2,($A13-1)*gamesPerRound,0,gamesPerRound,3),3,FALSE),"")</f>
        <v/>
      </c>
      <c r="F13" s="35" t="str">
        <f t="shared" si="0"/>
        <v/>
      </c>
      <c r="G13" s="35" t="str">
        <f t="shared" si="1"/>
        <v/>
      </c>
      <c r="H13" s="110" t="str">
        <f ca="1">IF(OR(MOD(ROW(B13)-1,gamesPerRound)=1,B13="",ISNA(MATCH(B13,OFFSET($B$1,1+($A13-1)*gamesPerRound,0):B12,0))),"","duplicate result")</f>
        <v/>
      </c>
    </row>
    <row r="14" spans="1:16" x14ac:dyDescent="0.3">
      <c r="A14" s="35">
        <f>Pairings!B14</f>
        <v>1</v>
      </c>
      <c r="B14" s="89"/>
      <c r="C14" s="37"/>
      <c r="D14" s="35" t="str">
        <f ca="1">IF($B14&gt;0,VLOOKUP($B14,OFFSET(Pairings!$C$2,($A14-1)*gamesPerRound,0,gamesPerRound,3),2,FALSE),"")</f>
        <v/>
      </c>
      <c r="E14" s="35" t="str">
        <f ca="1">IF($B14&gt;0,VLOOKUP($B14,OFFSET(Pairings!$C$2,($A14-1)*gamesPerRound,0,gamesPerRound,3),3,FALSE),"")</f>
        <v/>
      </c>
      <c r="F14" s="35" t="str">
        <f t="shared" si="0"/>
        <v/>
      </c>
      <c r="G14" s="35" t="str">
        <f t="shared" si="1"/>
        <v/>
      </c>
      <c r="H14" s="110" t="str">
        <f ca="1">IF(OR(MOD(ROW(B14)-1,gamesPerRound)=1,B14="",ISNA(MATCH(B14,OFFSET($B$1,1+($A14-1)*gamesPerRound,0):B13,0))),"","duplicate result")</f>
        <v/>
      </c>
    </row>
    <row r="15" spans="1:16" x14ac:dyDescent="0.3">
      <c r="A15" s="35">
        <f>Pairings!B15</f>
        <v>1</v>
      </c>
      <c r="B15" s="89"/>
      <c r="C15" s="37"/>
      <c r="D15" s="35" t="str">
        <f ca="1">IF($B15&gt;0,VLOOKUP($B15,OFFSET(Pairings!$C$2,($A15-1)*gamesPerRound,0,gamesPerRound,3),2,FALSE),"")</f>
        <v/>
      </c>
      <c r="E15" s="35" t="str">
        <f ca="1">IF($B15&gt;0,VLOOKUP($B15,OFFSET(Pairings!$C$2,($A15-1)*gamesPerRound,0,gamesPerRound,3),3,FALSE),"")</f>
        <v/>
      </c>
      <c r="F15" s="35" t="str">
        <f t="shared" si="0"/>
        <v/>
      </c>
      <c r="G15" s="35" t="str">
        <f t="shared" si="1"/>
        <v/>
      </c>
      <c r="H15" s="110" t="str">
        <f ca="1">IF(OR(MOD(ROW(B15)-1,gamesPerRound)=1,B15="",ISNA(MATCH(B15,OFFSET($B$1,1+($A15-1)*gamesPerRound,0):B14,0))),"","duplicate result")</f>
        <v/>
      </c>
    </row>
    <row r="16" spans="1:16" x14ac:dyDescent="0.3">
      <c r="A16" s="35">
        <f>Pairings!B16</f>
        <v>1</v>
      </c>
      <c r="B16" s="89"/>
      <c r="C16" s="37"/>
      <c r="D16" s="35" t="str">
        <f ca="1">IF($B16&gt;0,VLOOKUP($B16,OFFSET(Pairings!$C$2,($A16-1)*gamesPerRound,0,gamesPerRound,3),2,FALSE),"")</f>
        <v/>
      </c>
      <c r="E16" s="35" t="str">
        <f ca="1">IF($B16&gt;0,VLOOKUP($B16,OFFSET(Pairings!$C$2,($A16-1)*gamesPerRound,0,gamesPerRound,3),3,FALSE),"")</f>
        <v/>
      </c>
      <c r="F16" s="35" t="str">
        <f t="shared" si="0"/>
        <v/>
      </c>
      <c r="G16" s="35" t="str">
        <f t="shared" si="1"/>
        <v/>
      </c>
      <c r="H16" s="110" t="str">
        <f ca="1">IF(OR(MOD(ROW(B16)-1,gamesPerRound)=1,B16="",ISNA(MATCH(B16,OFFSET($B$1,1+($A16-1)*gamesPerRound,0):B15,0))),"","duplicate result")</f>
        <v/>
      </c>
    </row>
    <row r="17" spans="1:8" x14ac:dyDescent="0.3">
      <c r="A17" s="35">
        <f>Pairings!B17</f>
        <v>1</v>
      </c>
      <c r="B17" s="89"/>
      <c r="C17" s="37"/>
      <c r="D17" s="35" t="str">
        <f ca="1">IF($B17&gt;0,VLOOKUP($B17,OFFSET(Pairings!$C$2,($A17-1)*gamesPerRound,0,gamesPerRound,3),2,FALSE),"")</f>
        <v/>
      </c>
      <c r="E17" s="35" t="str">
        <f ca="1">IF($B17&gt;0,VLOOKUP($B17,OFFSET(Pairings!$C$2,($A17-1)*gamesPerRound,0,gamesPerRound,3),3,FALSE),"")</f>
        <v/>
      </c>
      <c r="F17" s="35" t="str">
        <f t="shared" si="0"/>
        <v/>
      </c>
      <c r="G17" s="35" t="str">
        <f t="shared" si="1"/>
        <v/>
      </c>
      <c r="H17" s="110" t="str">
        <f ca="1">IF(OR(MOD(ROW(B17)-1,gamesPerRound)=1,B17="",ISNA(MATCH(B17,OFFSET($B$1,1+($A17-1)*gamesPerRound,0):B16,0))),"","duplicate result")</f>
        <v/>
      </c>
    </row>
    <row r="18" spans="1:8" x14ac:dyDescent="0.3">
      <c r="A18" s="35">
        <f>Pairings!B18</f>
        <v>1</v>
      </c>
      <c r="B18" s="89"/>
      <c r="C18" s="37"/>
      <c r="D18" s="35" t="str">
        <f ca="1">IF($B18&gt;0,VLOOKUP($B18,OFFSET(Pairings!$C$2,($A18-1)*gamesPerRound,0,gamesPerRound,3),2,FALSE),"")</f>
        <v/>
      </c>
      <c r="E18" s="35" t="str">
        <f ca="1">IF($B18&gt;0,VLOOKUP($B18,OFFSET(Pairings!$C$2,($A18-1)*gamesPerRound,0,gamesPerRound,3),3,FALSE),"")</f>
        <v/>
      </c>
      <c r="F18" s="35" t="str">
        <f t="shared" si="0"/>
        <v/>
      </c>
      <c r="G18" s="35" t="str">
        <f t="shared" si="1"/>
        <v/>
      </c>
      <c r="H18" s="110" t="str">
        <f ca="1">IF(OR(MOD(ROW(B18)-1,gamesPerRound)=1,B18="",ISNA(MATCH(B18,OFFSET($B$1,1+($A18-1)*gamesPerRound,0):B17,0))),"","duplicate result")</f>
        <v/>
      </c>
    </row>
    <row r="19" spans="1:8" x14ac:dyDescent="0.3">
      <c r="A19" s="35">
        <f>Pairings!B19</f>
        <v>1</v>
      </c>
      <c r="B19" s="89"/>
      <c r="C19" s="37"/>
      <c r="D19" s="35" t="str">
        <f ca="1">IF($B19&gt;0,VLOOKUP($B19,OFFSET(Pairings!$C$2,($A19-1)*gamesPerRound,0,gamesPerRound,3),2,FALSE),"")</f>
        <v/>
      </c>
      <c r="E19" s="35" t="str">
        <f ca="1">IF($B19&gt;0,VLOOKUP($B19,OFFSET(Pairings!$C$2,($A19-1)*gamesPerRound,0,gamesPerRound,3),3,FALSE),"")</f>
        <v/>
      </c>
      <c r="F19" s="35" t="str">
        <f t="shared" si="0"/>
        <v/>
      </c>
      <c r="G19" s="35" t="str">
        <f t="shared" si="1"/>
        <v/>
      </c>
      <c r="H19" s="110" t="str">
        <f ca="1">IF(OR(MOD(ROW(B19)-1,gamesPerRound)=1,B19="",ISNA(MATCH(B19,OFFSET($B$1,1+($A19-1)*gamesPerRound,0):B18,0))),"","duplicate result")</f>
        <v/>
      </c>
    </row>
    <row r="20" spans="1:8" x14ac:dyDescent="0.3">
      <c r="A20" s="35">
        <f>Pairings!B20</f>
        <v>1</v>
      </c>
      <c r="B20" s="89"/>
      <c r="C20" s="37"/>
      <c r="D20" s="35" t="str">
        <f ca="1">IF($B20&gt;0,VLOOKUP($B20,OFFSET(Pairings!$C$2,($A20-1)*gamesPerRound,0,gamesPerRound,3),2,FALSE),"")</f>
        <v/>
      </c>
      <c r="E20" s="35" t="str">
        <f ca="1">IF($B20&gt;0,VLOOKUP($B20,OFFSET(Pairings!$C$2,($A20-1)*gamesPerRound,0,gamesPerRound,3),3,FALSE),"")</f>
        <v/>
      </c>
      <c r="F20" s="35" t="str">
        <f t="shared" si="0"/>
        <v/>
      </c>
      <c r="G20" s="35" t="str">
        <f t="shared" si="1"/>
        <v/>
      </c>
      <c r="H20" s="110" t="str">
        <f ca="1">IF(OR(MOD(ROW(B20)-1,gamesPerRound)=1,B20="",ISNA(MATCH(B20,OFFSET($B$1,1+($A20-1)*gamesPerRound,0):B19,0))),"","duplicate result")</f>
        <v/>
      </c>
    </row>
    <row r="21" spans="1:8" x14ac:dyDescent="0.3">
      <c r="A21" s="35">
        <f>Pairings!B21</f>
        <v>1</v>
      </c>
      <c r="B21" s="89"/>
      <c r="C21" s="37"/>
      <c r="D21" s="35" t="str">
        <f ca="1">IF($B21&gt;0,VLOOKUP($B21,OFFSET(Pairings!$C$2,($A21-1)*gamesPerRound,0,gamesPerRound,3),2,FALSE),"")</f>
        <v/>
      </c>
      <c r="E21" s="35" t="str">
        <f ca="1">IF($B21&gt;0,VLOOKUP($B21,OFFSET(Pairings!$C$2,($A21-1)*gamesPerRound,0,gamesPerRound,3),3,FALSE),"")</f>
        <v/>
      </c>
      <c r="F21" s="35" t="str">
        <f t="shared" si="0"/>
        <v/>
      </c>
      <c r="G21" s="35" t="str">
        <f t="shared" si="1"/>
        <v/>
      </c>
      <c r="H21" s="110" t="str">
        <f ca="1">IF(OR(MOD(ROW(B21)-1,gamesPerRound)=1,B21="",ISNA(MATCH(B21,OFFSET($B$1,1+($A21-1)*gamesPerRound,0):B20,0))),"","duplicate result")</f>
        <v/>
      </c>
    </row>
    <row r="22" spans="1:8" x14ac:dyDescent="0.3">
      <c r="A22" s="35">
        <f>Pairings!B22</f>
        <v>1</v>
      </c>
      <c r="B22" s="89"/>
      <c r="C22" s="37"/>
      <c r="D22" s="35" t="str">
        <f ca="1">IF($B22&gt;0,VLOOKUP($B22,OFFSET(Pairings!$C$2,($A22-1)*gamesPerRound,0,gamesPerRound,3),2,FALSE),"")</f>
        <v/>
      </c>
      <c r="E22" s="35" t="str">
        <f ca="1">IF($B22&gt;0,VLOOKUP($B22,OFFSET(Pairings!$C$2,($A22-1)*gamesPerRound,0,gamesPerRound,3),3,FALSE),"")</f>
        <v/>
      </c>
      <c r="F22" s="35" t="str">
        <f t="shared" si="0"/>
        <v/>
      </c>
      <c r="G22" s="35" t="str">
        <f t="shared" si="1"/>
        <v/>
      </c>
      <c r="H22" s="110" t="str">
        <f ca="1">IF(OR(MOD(ROW(B22)-1,gamesPerRound)=1,B22="",ISNA(MATCH(B22,OFFSET($B$1,1+($A22-1)*gamesPerRound,0):B21,0))),"","duplicate result")</f>
        <v/>
      </c>
    </row>
    <row r="23" spans="1:8" x14ac:dyDescent="0.3">
      <c r="A23" s="35">
        <f>Pairings!B23</f>
        <v>1</v>
      </c>
      <c r="B23" s="89"/>
      <c r="C23" s="37"/>
      <c r="D23" s="35" t="str">
        <f ca="1">IF($B23&gt;0,VLOOKUP($B23,OFFSET(Pairings!$C$2,($A23-1)*gamesPerRound,0,gamesPerRound,3),2,FALSE),"")</f>
        <v/>
      </c>
      <c r="E23" s="35" t="str">
        <f ca="1">IF($B23&gt;0,VLOOKUP($B23,OFFSET(Pairings!$C$2,($A23-1)*gamesPerRound,0,gamesPerRound,3),3,FALSE),"")</f>
        <v/>
      </c>
      <c r="F23" s="35" t="str">
        <f t="shared" si="0"/>
        <v/>
      </c>
      <c r="G23" s="35" t="str">
        <f t="shared" si="1"/>
        <v/>
      </c>
      <c r="H23" s="110" t="str">
        <f ca="1">IF(OR(MOD(ROW(B23)-1,gamesPerRound)=1,B23="",ISNA(MATCH(B23,OFFSET($B$1,1+($A23-1)*gamesPerRound,0):B22,0))),"","duplicate result")</f>
        <v/>
      </c>
    </row>
    <row r="24" spans="1:8" x14ac:dyDescent="0.3">
      <c r="A24" s="35">
        <f>Pairings!B24</f>
        <v>1</v>
      </c>
      <c r="B24" s="89"/>
      <c r="C24" s="37"/>
      <c r="D24" s="35" t="str">
        <f ca="1">IF($B24&gt;0,VLOOKUP($B24,OFFSET(Pairings!$C$2,($A24-1)*gamesPerRound,0,gamesPerRound,3),2,FALSE),"")</f>
        <v/>
      </c>
      <c r="E24" s="35" t="str">
        <f ca="1">IF($B24&gt;0,VLOOKUP($B24,OFFSET(Pairings!$C$2,($A24-1)*gamesPerRound,0,gamesPerRound,3),3,FALSE),"")</f>
        <v/>
      </c>
      <c r="F24" s="35" t="str">
        <f t="shared" si="0"/>
        <v/>
      </c>
      <c r="G24" s="35" t="str">
        <f t="shared" si="1"/>
        <v/>
      </c>
      <c r="H24" s="110" t="str">
        <f ca="1">IF(OR(MOD(ROW(B24)-1,gamesPerRound)=1,B24="",ISNA(MATCH(B24,OFFSET($B$1,1+($A24-1)*gamesPerRound,0):B23,0))),"","duplicate result")</f>
        <v/>
      </c>
    </row>
    <row r="25" spans="1:8" x14ac:dyDescent="0.3">
      <c r="A25" s="35">
        <f>Pairings!B25</f>
        <v>1</v>
      </c>
      <c r="B25" s="89"/>
      <c r="C25" s="37"/>
      <c r="D25" s="35" t="str">
        <f ca="1">IF($B25&gt;0,VLOOKUP($B25,OFFSET(Pairings!$C$2,($A25-1)*gamesPerRound,0,gamesPerRound,3),2,FALSE),"")</f>
        <v/>
      </c>
      <c r="E25" s="35" t="str">
        <f ca="1">IF($B25&gt;0,VLOOKUP($B25,OFFSET(Pairings!$C$2,($A25-1)*gamesPerRound,0,gamesPerRound,3),3,FALSE),"")</f>
        <v/>
      </c>
      <c r="F25" s="35" t="str">
        <f t="shared" si="0"/>
        <v/>
      </c>
      <c r="G25" s="35" t="str">
        <f t="shared" si="1"/>
        <v/>
      </c>
      <c r="H25" s="110" t="str">
        <f ca="1">IF(OR(MOD(ROW(B25)-1,gamesPerRound)=1,B25="",ISNA(MATCH(B25,OFFSET($B$1,1+($A25-1)*gamesPerRound,0):B24,0))),"","duplicate result")</f>
        <v/>
      </c>
    </row>
    <row r="26" spans="1:8" x14ac:dyDescent="0.3">
      <c r="A26" s="35">
        <f>Pairings!B26</f>
        <v>1</v>
      </c>
      <c r="B26" s="89"/>
      <c r="C26" s="37"/>
      <c r="D26" s="35" t="str">
        <f ca="1">IF($B26&gt;0,VLOOKUP($B26,OFFSET(Pairings!$C$2,($A26-1)*gamesPerRound,0,gamesPerRound,3),2,FALSE),"")</f>
        <v/>
      </c>
      <c r="E26" s="35" t="str">
        <f ca="1">IF($B26&gt;0,VLOOKUP($B26,OFFSET(Pairings!$C$2,($A26-1)*gamesPerRound,0,gamesPerRound,3),3,FALSE),"")</f>
        <v/>
      </c>
      <c r="F26" s="35" t="str">
        <f t="shared" si="0"/>
        <v/>
      </c>
      <c r="G26" s="35" t="str">
        <f t="shared" si="1"/>
        <v/>
      </c>
      <c r="H26" s="110" t="str">
        <f ca="1">IF(OR(MOD(ROW(B26)-1,gamesPerRound)=1,B26="",ISNA(MATCH(B26,OFFSET($B$1,1+($A26-1)*gamesPerRound,0):B25,0))),"","duplicate result")</f>
        <v/>
      </c>
    </row>
    <row r="27" spans="1:8" x14ac:dyDescent="0.3">
      <c r="A27" s="35">
        <f>Pairings!B27</f>
        <v>1</v>
      </c>
      <c r="B27" s="89"/>
      <c r="C27" s="37"/>
      <c r="D27" s="35" t="str">
        <f ca="1">IF($B27&gt;0,VLOOKUP($B27,OFFSET(Pairings!$C$2,($A27-1)*gamesPerRound,0,gamesPerRound,3),2,FALSE),"")</f>
        <v/>
      </c>
      <c r="E27" s="35" t="str">
        <f ca="1">IF($B27&gt;0,VLOOKUP($B27,OFFSET(Pairings!$C$2,($A27-1)*gamesPerRound,0,gamesPerRound,3),3,FALSE),"")</f>
        <v/>
      </c>
      <c r="F27" s="35" t="str">
        <f t="shared" si="0"/>
        <v/>
      </c>
      <c r="G27" s="35" t="str">
        <f t="shared" si="1"/>
        <v/>
      </c>
      <c r="H27" s="110" t="str">
        <f ca="1">IF(OR(MOD(ROW(B27)-1,gamesPerRound)=1,B27="",ISNA(MATCH(B27,OFFSET($B$1,1+($A27-1)*gamesPerRound,0):B26,0))),"","duplicate result")</f>
        <v/>
      </c>
    </row>
    <row r="28" spans="1:8" x14ac:dyDescent="0.3">
      <c r="A28" s="35">
        <f>Pairings!B28</f>
        <v>1</v>
      </c>
      <c r="B28" s="89"/>
      <c r="C28" s="37"/>
      <c r="D28" s="35" t="str">
        <f ca="1">IF($B28&gt;0,VLOOKUP($B28,OFFSET(Pairings!$C$2,($A28-1)*gamesPerRound,0,gamesPerRound,3),2,FALSE),"")</f>
        <v/>
      </c>
      <c r="E28" s="35" t="str">
        <f ca="1">IF($B28&gt;0,VLOOKUP($B28,OFFSET(Pairings!$C$2,($A28-1)*gamesPerRound,0,gamesPerRound,3),3,FALSE),"")</f>
        <v/>
      </c>
      <c r="F28" s="35" t="str">
        <f t="shared" si="0"/>
        <v/>
      </c>
      <c r="G28" s="35" t="str">
        <f t="shared" si="1"/>
        <v/>
      </c>
      <c r="H28" s="110" t="str">
        <f ca="1">IF(OR(MOD(ROW(B28)-1,gamesPerRound)=1,B28="",ISNA(MATCH(B28,OFFSET($B$1,1+($A28-1)*gamesPerRound,0):B27,0))),"","duplicate result")</f>
        <v/>
      </c>
    </row>
    <row r="29" spans="1:8" x14ac:dyDescent="0.3">
      <c r="A29" s="35">
        <f>Pairings!B29</f>
        <v>1</v>
      </c>
      <c r="B29" s="89"/>
      <c r="C29" s="37"/>
      <c r="D29" s="35" t="str">
        <f ca="1">IF($B29&gt;0,VLOOKUP($B29,OFFSET(Pairings!$C$2,($A29-1)*gamesPerRound,0,gamesPerRound,3),2,FALSE),"")</f>
        <v/>
      </c>
      <c r="E29" s="35" t="str">
        <f ca="1">IF($B29&gt;0,VLOOKUP($B29,OFFSET(Pairings!$C$2,($A29-1)*gamesPerRound,0,gamesPerRound,3),3,FALSE),"")</f>
        <v/>
      </c>
      <c r="F29" s="35" t="str">
        <f t="shared" si="0"/>
        <v/>
      </c>
      <c r="G29" s="35" t="str">
        <f t="shared" si="1"/>
        <v/>
      </c>
      <c r="H29" s="110" t="str">
        <f ca="1">IF(OR(MOD(ROW(B29)-1,gamesPerRound)=1,B29="",ISNA(MATCH(B29,OFFSET($B$1,1+($A29-1)*gamesPerRound,0):B28,0))),"","duplicate result")</f>
        <v/>
      </c>
    </row>
    <row r="30" spans="1:8" x14ac:dyDescent="0.3">
      <c r="A30" s="35">
        <f>Pairings!B30</f>
        <v>1</v>
      </c>
      <c r="B30" s="89"/>
      <c r="C30" s="37"/>
      <c r="D30" s="35" t="str">
        <f ca="1">IF($B30&gt;0,VLOOKUP($B30,OFFSET(Pairings!$C$2,($A30-1)*gamesPerRound,0,gamesPerRound,3),2,FALSE),"")</f>
        <v/>
      </c>
      <c r="E30" s="35" t="str">
        <f ca="1">IF($B30&gt;0,VLOOKUP($B30,OFFSET(Pairings!$C$2,($A30-1)*gamesPerRound,0,gamesPerRound,3),3,FALSE),"")</f>
        <v/>
      </c>
      <c r="F30" s="35" t="str">
        <f t="shared" si="0"/>
        <v/>
      </c>
      <c r="G30" s="35" t="str">
        <f t="shared" si="1"/>
        <v/>
      </c>
      <c r="H30" s="110" t="str">
        <f ca="1">IF(OR(MOD(ROW(B30)-1,gamesPerRound)=1,B30="",ISNA(MATCH(B30,OFFSET($B$1,1+($A30-1)*gamesPerRound,0):B29,0))),"","duplicate result")</f>
        <v/>
      </c>
    </row>
    <row r="31" spans="1:8" x14ac:dyDescent="0.3">
      <c r="A31" s="35">
        <f>Pairings!B31</f>
        <v>1</v>
      </c>
      <c r="B31" s="89"/>
      <c r="C31" s="37"/>
      <c r="D31" s="35" t="str">
        <f ca="1">IF($B31&gt;0,VLOOKUP($B31,OFFSET(Pairings!$C$2,($A31-1)*gamesPerRound,0,gamesPerRound,3),2,FALSE),"")</f>
        <v/>
      </c>
      <c r="E31" s="35" t="str">
        <f ca="1">IF($B31&gt;0,VLOOKUP($B31,OFFSET(Pairings!$C$2,($A31-1)*gamesPerRound,0,gamesPerRound,3),3,FALSE),"")</f>
        <v/>
      </c>
      <c r="F31" s="35" t="str">
        <f t="shared" si="0"/>
        <v/>
      </c>
      <c r="G31" s="35" t="str">
        <f t="shared" si="1"/>
        <v/>
      </c>
      <c r="H31" s="110" t="str">
        <f ca="1">IF(OR(MOD(ROW(B31)-1,gamesPerRound)=1,B31="",ISNA(MATCH(B31,OFFSET($B$1,1+($A31-1)*gamesPerRound,0):B30,0))),"","duplicate result")</f>
        <v/>
      </c>
    </row>
    <row r="32" spans="1:8" x14ac:dyDescent="0.3">
      <c r="A32" s="35">
        <f>Pairings!B32</f>
        <v>1</v>
      </c>
      <c r="B32" s="89"/>
      <c r="C32" s="37"/>
      <c r="D32" s="35" t="str">
        <f ca="1">IF($B32&gt;0,VLOOKUP($B32,OFFSET(Pairings!$C$2,($A32-1)*gamesPerRound,0,gamesPerRound,3),2,FALSE),"")</f>
        <v/>
      </c>
      <c r="E32" s="35" t="str">
        <f ca="1">IF($B32&gt;0,VLOOKUP($B32,OFFSET(Pairings!$C$2,($A32-1)*gamesPerRound,0,gamesPerRound,3),3,FALSE),"")</f>
        <v/>
      </c>
      <c r="F32" s="35" t="str">
        <f t="shared" si="0"/>
        <v/>
      </c>
      <c r="G32" s="35" t="str">
        <f t="shared" si="1"/>
        <v/>
      </c>
      <c r="H32" s="110" t="str">
        <f ca="1">IF(OR(MOD(ROW(B32)-1,gamesPerRound)=1,B32="",ISNA(MATCH(B32,OFFSET($B$1,1+($A32-1)*gamesPerRound,0):B31,0))),"","duplicate result")</f>
        <v/>
      </c>
    </row>
    <row r="33" spans="1:8" x14ac:dyDescent="0.3">
      <c r="A33" s="35">
        <f>Pairings!B33</f>
        <v>1</v>
      </c>
      <c r="B33" s="89"/>
      <c r="C33" s="37"/>
      <c r="D33" s="35" t="str">
        <f ca="1">IF($B33&gt;0,VLOOKUP($B33,OFFSET(Pairings!$C$2,($A33-1)*gamesPerRound,0,gamesPerRound,3),2,FALSE),"")</f>
        <v/>
      </c>
      <c r="E33" s="35" t="str">
        <f ca="1">IF($B33&gt;0,VLOOKUP($B33,OFFSET(Pairings!$C$2,($A33-1)*gamesPerRound,0,gamesPerRound,3),3,FALSE),"")</f>
        <v/>
      </c>
      <c r="F33" s="35" t="str">
        <f t="shared" si="0"/>
        <v/>
      </c>
      <c r="G33" s="35" t="str">
        <f t="shared" si="1"/>
        <v/>
      </c>
      <c r="H33" s="110" t="str">
        <f ca="1">IF(OR(MOD(ROW(B33)-1,gamesPerRound)=1,B33="",ISNA(MATCH(B33,OFFSET($B$1,1+($A33-1)*gamesPerRound,0):B32,0))),"","duplicate result")</f>
        <v/>
      </c>
    </row>
    <row r="34" spans="1:8" x14ac:dyDescent="0.3">
      <c r="A34" s="35">
        <f>Pairings!B34</f>
        <v>1</v>
      </c>
      <c r="B34" s="89"/>
      <c r="C34" s="37"/>
      <c r="D34" s="35" t="str">
        <f ca="1">IF($B34&gt;0,VLOOKUP($B34,OFFSET(Pairings!$C$2,($A34-1)*gamesPerRound,0,gamesPerRound,3),2,FALSE),"")</f>
        <v/>
      </c>
      <c r="E34" s="35" t="str">
        <f ca="1">IF($B34&gt;0,VLOOKUP($B34,OFFSET(Pairings!$C$2,($A34-1)*gamesPerRound,0,gamesPerRound,3),3,FALSE),"")</f>
        <v/>
      </c>
      <c r="F34" s="35" t="str">
        <f t="shared" si="0"/>
        <v/>
      </c>
      <c r="G34" s="35" t="str">
        <f t="shared" si="1"/>
        <v/>
      </c>
      <c r="H34" s="110" t="str">
        <f ca="1">IF(OR(MOD(ROW(B34)-1,gamesPerRound)=1,B34="",ISNA(MATCH(B34,OFFSET($B$1,1+($A34-1)*gamesPerRound,0):B33,0))),"","duplicate result")</f>
        <v/>
      </c>
    </row>
    <row r="35" spans="1:8" x14ac:dyDescent="0.3">
      <c r="A35" s="35">
        <f>Pairings!B35</f>
        <v>1</v>
      </c>
      <c r="B35" s="89"/>
      <c r="C35" s="37"/>
      <c r="D35" s="35" t="str">
        <f ca="1">IF($B35&gt;0,VLOOKUP($B35,OFFSET(Pairings!$C$2,($A35-1)*gamesPerRound,0,gamesPerRound,3),2,FALSE),"")</f>
        <v/>
      </c>
      <c r="E35" s="35" t="str">
        <f ca="1">IF($B35&gt;0,VLOOKUP($B35,OFFSET(Pairings!$C$2,($A35-1)*gamesPerRound,0,gamesPerRound,3),3,FALSE),"")</f>
        <v/>
      </c>
      <c r="F35" s="35" t="str">
        <f t="shared" si="0"/>
        <v/>
      </c>
      <c r="G35" s="35" t="str">
        <f t="shared" si="1"/>
        <v/>
      </c>
      <c r="H35" s="110" t="str">
        <f ca="1">IF(OR(MOD(ROW(B35)-1,gamesPerRound)=1,B35="",ISNA(MATCH(B35,OFFSET($B$1,1+($A35-1)*gamesPerRound,0):B34,0))),"","duplicate result")</f>
        <v/>
      </c>
    </row>
    <row r="36" spans="1:8" x14ac:dyDescent="0.3">
      <c r="A36" s="35">
        <f>Pairings!B36</f>
        <v>1</v>
      </c>
      <c r="B36" s="89"/>
      <c r="C36" s="37"/>
      <c r="D36" s="35" t="str">
        <f ca="1">IF($B36&gt;0,VLOOKUP($B36,OFFSET(Pairings!$C$2,($A36-1)*gamesPerRound,0,gamesPerRound,3),2,FALSE),"")</f>
        <v/>
      </c>
      <c r="E36" s="35" t="str">
        <f ca="1">IF($B36&gt;0,VLOOKUP($B36,OFFSET(Pairings!$C$2,($A36-1)*gamesPerRound,0,gamesPerRound,3),3,FALSE),"")</f>
        <v/>
      </c>
      <c r="F36" s="35" t="str">
        <f t="shared" si="0"/>
        <v/>
      </c>
      <c r="G36" s="35" t="str">
        <f t="shared" si="1"/>
        <v/>
      </c>
      <c r="H36" s="110" t="str">
        <f ca="1">IF(OR(MOD(ROW(B36)-1,gamesPerRound)=1,B36="",ISNA(MATCH(B36,OFFSET($B$1,1+($A36-1)*gamesPerRound,0):B35,0))),"","duplicate result")</f>
        <v/>
      </c>
    </row>
    <row r="37" spans="1:8" x14ac:dyDescent="0.3">
      <c r="A37" s="35">
        <f>Pairings!B37</f>
        <v>1</v>
      </c>
      <c r="B37" s="89"/>
      <c r="C37" s="37"/>
      <c r="D37" s="35" t="str">
        <f ca="1">IF($B37&gt;0,VLOOKUP($B37,OFFSET(Pairings!$C$2,($A37-1)*gamesPerRound,0,gamesPerRound,3),2,FALSE),"")</f>
        <v/>
      </c>
      <c r="E37" s="35" t="str">
        <f ca="1">IF($B37&gt;0,VLOOKUP($B37,OFFSET(Pairings!$C$2,($A37-1)*gamesPerRound,0,gamesPerRound,3),3,FALSE),"")</f>
        <v/>
      </c>
      <c r="F37" s="35" t="str">
        <f t="shared" si="0"/>
        <v/>
      </c>
      <c r="G37" s="35" t="str">
        <f t="shared" si="1"/>
        <v/>
      </c>
      <c r="H37" s="110" t="str">
        <f ca="1">IF(OR(MOD(ROW(B37)-1,gamesPerRound)=1,B37="",ISNA(MATCH(B37,OFFSET($B$1,1+($A37-1)*gamesPerRound,0):B36,0))),"","duplicate result")</f>
        <v/>
      </c>
    </row>
    <row r="38" spans="1:8" x14ac:dyDescent="0.3">
      <c r="A38" s="35">
        <f>Pairings!B38</f>
        <v>1</v>
      </c>
      <c r="B38" s="89"/>
      <c r="C38" s="37"/>
      <c r="D38" s="35" t="str">
        <f ca="1">IF($B38&gt;0,VLOOKUP($B38,OFFSET(Pairings!$C$2,($A38-1)*gamesPerRound,0,gamesPerRound,3),2,FALSE),"")</f>
        <v/>
      </c>
      <c r="E38" s="35" t="str">
        <f ca="1">IF($B38&gt;0,VLOOKUP($B38,OFFSET(Pairings!$C$2,($A38-1)*gamesPerRound,0,gamesPerRound,3),3,FALSE),"")</f>
        <v/>
      </c>
      <c r="F38" s="35" t="str">
        <f t="shared" si="0"/>
        <v/>
      </c>
      <c r="G38" s="35" t="str">
        <f t="shared" si="1"/>
        <v/>
      </c>
      <c r="H38" s="110" t="str">
        <f ca="1">IF(OR(MOD(ROW(B38)-1,gamesPerRound)=1,B38="",ISNA(MATCH(B38,OFFSET($B$1,1+($A38-1)*gamesPerRound,0):B37,0))),"","duplicate result")</f>
        <v/>
      </c>
    </row>
    <row r="39" spans="1:8" x14ac:dyDescent="0.3">
      <c r="A39" s="35">
        <f>Pairings!B39</f>
        <v>1</v>
      </c>
      <c r="B39" s="89"/>
      <c r="C39" s="37"/>
      <c r="D39" s="35" t="str">
        <f ca="1">IF($B39&gt;0,VLOOKUP($B39,OFFSET(Pairings!$C$2,($A39-1)*gamesPerRound,0,gamesPerRound,3),2,FALSE),"")</f>
        <v/>
      </c>
      <c r="E39" s="35" t="str">
        <f ca="1">IF($B39&gt;0,VLOOKUP($B39,OFFSET(Pairings!$C$2,($A39-1)*gamesPerRound,0,gamesPerRound,3),3,FALSE),"")</f>
        <v/>
      </c>
      <c r="F39" s="35" t="str">
        <f t="shared" si="0"/>
        <v/>
      </c>
      <c r="G39" s="35" t="str">
        <f t="shared" si="1"/>
        <v/>
      </c>
      <c r="H39" s="110" t="str">
        <f ca="1">IF(OR(MOD(ROW(B39)-1,gamesPerRound)=1,B39="",ISNA(MATCH(B39,OFFSET($B$1,1+($A39-1)*gamesPerRound,0):B38,0))),"","duplicate result")</f>
        <v/>
      </c>
    </row>
    <row r="40" spans="1:8" x14ac:dyDescent="0.3">
      <c r="A40" s="35">
        <f>Pairings!B40</f>
        <v>1</v>
      </c>
      <c r="B40" s="89"/>
      <c r="C40" s="37"/>
      <c r="D40" s="35" t="str">
        <f ca="1">IF($B40&gt;0,VLOOKUP($B40,OFFSET(Pairings!$C$2,($A40-1)*gamesPerRound,0,gamesPerRound,3),2,FALSE),"")</f>
        <v/>
      </c>
      <c r="E40" s="35" t="str">
        <f ca="1">IF($B40&gt;0,VLOOKUP($B40,OFFSET(Pairings!$C$2,($A40-1)*gamesPerRound,0,gamesPerRound,3),3,FALSE),"")</f>
        <v/>
      </c>
      <c r="F40" s="35" t="str">
        <f t="shared" si="0"/>
        <v/>
      </c>
      <c r="G40" s="35" t="str">
        <f t="shared" si="1"/>
        <v/>
      </c>
      <c r="H40" s="110" t="str">
        <f ca="1">IF(OR(MOD(ROW(B40)-1,gamesPerRound)=1,B40="",ISNA(MATCH(B40,OFFSET($B$1,1+($A40-1)*gamesPerRound,0):B39,0))),"","duplicate result")</f>
        <v/>
      </c>
    </row>
    <row r="41" spans="1:8" x14ac:dyDescent="0.3">
      <c r="A41" s="35">
        <f>Pairings!B41</f>
        <v>1</v>
      </c>
      <c r="B41" s="89"/>
      <c r="C41" s="37"/>
      <c r="D41" s="35" t="str">
        <f ca="1">IF($B41&gt;0,VLOOKUP($B41,OFFSET(Pairings!$C$2,($A41-1)*gamesPerRound,0,gamesPerRound,3),2,FALSE),"")</f>
        <v/>
      </c>
      <c r="E41" s="35" t="str">
        <f ca="1">IF($B41&gt;0,VLOOKUP($B41,OFFSET(Pairings!$C$2,($A41-1)*gamesPerRound,0,gamesPerRound,3),3,FALSE),"")</f>
        <v/>
      </c>
      <c r="F41" s="35" t="str">
        <f t="shared" si="0"/>
        <v/>
      </c>
      <c r="G41" s="35" t="str">
        <f t="shared" si="1"/>
        <v/>
      </c>
      <c r="H41" s="110" t="str">
        <f ca="1">IF(OR(MOD(ROW(B41)-1,gamesPerRound)=1,B41="",ISNA(MATCH(B41,OFFSET($B$1,1+($A41-1)*gamesPerRound,0):B40,0))),"","duplicate result")</f>
        <v/>
      </c>
    </row>
    <row r="42" spans="1:8" x14ac:dyDescent="0.3">
      <c r="A42" s="35">
        <f>Pairings!B42</f>
        <v>1</v>
      </c>
      <c r="B42" s="89"/>
      <c r="C42" s="37"/>
      <c r="D42" s="35" t="str">
        <f ca="1">IF($B42&gt;0,VLOOKUP($B42,OFFSET(Pairings!$C$2,($A42-1)*gamesPerRound,0,gamesPerRound,3),2,FALSE),"")</f>
        <v/>
      </c>
      <c r="E42" s="35" t="str">
        <f ca="1">IF($B42&gt;0,VLOOKUP($B42,OFFSET(Pairings!$C$2,($A42-1)*gamesPerRound,0,gamesPerRound,3),3,FALSE),"")</f>
        <v/>
      </c>
      <c r="F42" s="35" t="str">
        <f t="shared" si="0"/>
        <v/>
      </c>
      <c r="G42" s="35" t="str">
        <f t="shared" si="1"/>
        <v/>
      </c>
      <c r="H42" s="110" t="str">
        <f ca="1">IF(OR(MOD(ROW(B42)-1,gamesPerRound)=1,B42="",ISNA(MATCH(B42,OFFSET($B$1,1+($A42-1)*gamesPerRound,0):B41,0))),"","duplicate result")</f>
        <v/>
      </c>
    </row>
    <row r="43" spans="1:8" x14ac:dyDescent="0.3">
      <c r="A43" s="35">
        <f>Pairings!B43</f>
        <v>1</v>
      </c>
      <c r="B43" s="89"/>
      <c r="C43" s="37"/>
      <c r="D43" s="35" t="str">
        <f ca="1">IF($B43&gt;0,VLOOKUP($B43,OFFSET(Pairings!$C$2,($A43-1)*gamesPerRound,0,gamesPerRound,3),2,FALSE),"")</f>
        <v/>
      </c>
      <c r="E43" s="35" t="str">
        <f ca="1">IF($B43&gt;0,VLOOKUP($B43,OFFSET(Pairings!$C$2,($A43-1)*gamesPerRound,0,gamesPerRound,3),3,FALSE),"")</f>
        <v/>
      </c>
      <c r="F43" s="35" t="str">
        <f t="shared" si="0"/>
        <v/>
      </c>
      <c r="G43" s="35" t="str">
        <f t="shared" si="1"/>
        <v/>
      </c>
      <c r="H43" s="110" t="str">
        <f ca="1">IF(OR(MOD(ROW(B43)-1,gamesPerRound)=1,B43="",ISNA(MATCH(B43,OFFSET($B$1,1+($A43-1)*gamesPerRound,0):B42,0))),"","duplicate result")</f>
        <v/>
      </c>
    </row>
    <row r="44" spans="1:8" x14ac:dyDescent="0.3">
      <c r="A44" s="35">
        <f>Pairings!B44</f>
        <v>1</v>
      </c>
      <c r="B44" s="89"/>
      <c r="C44" s="37"/>
      <c r="D44" s="35" t="str">
        <f ca="1">IF($B44&gt;0,VLOOKUP($B44,OFFSET(Pairings!$C$2,($A44-1)*gamesPerRound,0,gamesPerRound,3),2,FALSE),"")</f>
        <v/>
      </c>
      <c r="E44" s="35" t="str">
        <f ca="1">IF($B44&gt;0,VLOOKUP($B44,OFFSET(Pairings!$C$2,($A44-1)*gamesPerRound,0,gamesPerRound,3),3,FALSE),"")</f>
        <v/>
      </c>
      <c r="F44" s="35" t="str">
        <f t="shared" si="0"/>
        <v/>
      </c>
      <c r="G44" s="35" t="str">
        <f t="shared" si="1"/>
        <v/>
      </c>
      <c r="H44" s="110" t="str">
        <f ca="1">IF(OR(MOD(ROW(B44)-1,gamesPerRound)=1,B44="",ISNA(MATCH(B44,OFFSET($B$1,1+($A44-1)*gamesPerRound,0):B43,0))),"","duplicate result")</f>
        <v/>
      </c>
    </row>
    <row r="45" spans="1:8" x14ac:dyDescent="0.3">
      <c r="A45" s="35">
        <f>Pairings!B45</f>
        <v>1</v>
      </c>
      <c r="B45" s="89"/>
      <c r="C45" s="37"/>
      <c r="D45" s="35" t="str">
        <f ca="1">IF($B45&gt;0,VLOOKUP($B45,OFFSET(Pairings!$C$2,($A45-1)*gamesPerRound,0,gamesPerRound,3),2,FALSE),"")</f>
        <v/>
      </c>
      <c r="E45" s="35" t="str">
        <f ca="1">IF($B45&gt;0,VLOOKUP($B45,OFFSET(Pairings!$C$2,($A45-1)*gamesPerRound,0,gamesPerRound,3),3,FALSE),"")</f>
        <v/>
      </c>
      <c r="F45" s="35" t="str">
        <f t="shared" si="0"/>
        <v/>
      </c>
      <c r="G45" s="35" t="str">
        <f t="shared" si="1"/>
        <v/>
      </c>
      <c r="H45" s="110" t="str">
        <f ca="1">IF(OR(MOD(ROW(B45)-1,gamesPerRound)=1,B45="",ISNA(MATCH(B45,OFFSET($B$1,1+($A45-1)*gamesPerRound,0):B44,0))),"","duplicate result")</f>
        <v/>
      </c>
    </row>
    <row r="46" spans="1:8" x14ac:dyDescent="0.3">
      <c r="A46" s="35">
        <f>Pairings!B46</f>
        <v>1</v>
      </c>
      <c r="B46" s="89"/>
      <c r="C46" s="37"/>
      <c r="D46" s="35" t="str">
        <f ca="1">IF($B46&gt;0,VLOOKUP($B46,OFFSET(Pairings!$C$2,($A46-1)*gamesPerRound,0,gamesPerRound,3),2,FALSE),"")</f>
        <v/>
      </c>
      <c r="E46" s="35" t="str">
        <f ca="1">IF($B46&gt;0,VLOOKUP($B46,OFFSET(Pairings!$C$2,($A46-1)*gamesPerRound,0,gamesPerRound,3),3,FALSE),"")</f>
        <v/>
      </c>
      <c r="F46" s="35" t="str">
        <f t="shared" si="0"/>
        <v/>
      </c>
      <c r="G46" s="35" t="str">
        <f t="shared" si="1"/>
        <v/>
      </c>
      <c r="H46" s="110" t="str">
        <f ca="1">IF(OR(MOD(ROW(B46)-1,gamesPerRound)=1,B46="",ISNA(MATCH(B46,OFFSET($B$1,1+($A46-1)*gamesPerRound,0):B45,0))),"","duplicate result")</f>
        <v/>
      </c>
    </row>
    <row r="47" spans="1:8" x14ac:dyDescent="0.3">
      <c r="A47" s="35">
        <f>Pairings!B47</f>
        <v>1</v>
      </c>
      <c r="B47" s="89"/>
      <c r="C47" s="37"/>
      <c r="D47" s="35" t="str">
        <f ca="1">IF($B47&gt;0,VLOOKUP($B47,OFFSET(Pairings!$C$2,($A47-1)*gamesPerRound,0,gamesPerRound,3),2,FALSE),"")</f>
        <v/>
      </c>
      <c r="E47" s="35" t="str">
        <f ca="1">IF($B47&gt;0,VLOOKUP($B47,OFFSET(Pairings!$C$2,($A47-1)*gamesPerRound,0,gamesPerRound,3),3,FALSE),"")</f>
        <v/>
      </c>
      <c r="F47" s="35" t="str">
        <f t="shared" si="0"/>
        <v/>
      </c>
      <c r="G47" s="35" t="str">
        <f t="shared" si="1"/>
        <v/>
      </c>
      <c r="H47" s="110" t="str">
        <f ca="1">IF(OR(MOD(ROW(B47)-1,gamesPerRound)=1,B47="",ISNA(MATCH(B47,OFFSET($B$1,1+($A47-1)*gamesPerRound,0):B46,0))),"","duplicate result")</f>
        <v/>
      </c>
    </row>
    <row r="48" spans="1:8" x14ac:dyDescent="0.3">
      <c r="A48" s="35">
        <f>Pairings!B48</f>
        <v>1</v>
      </c>
      <c r="B48" s="89"/>
      <c r="C48" s="37"/>
      <c r="D48" s="35" t="str">
        <f ca="1">IF($B48&gt;0,VLOOKUP($B48,OFFSET(Pairings!$C$2,($A48-1)*gamesPerRound,0,gamesPerRound,3),2,FALSE),"")</f>
        <v/>
      </c>
      <c r="E48" s="35" t="str">
        <f ca="1">IF($B48&gt;0,VLOOKUP($B48,OFFSET(Pairings!$C$2,($A48-1)*gamesPerRound,0,gamesPerRound,3),3,FALSE),"")</f>
        <v/>
      </c>
      <c r="F48" s="35" t="str">
        <f t="shared" si="0"/>
        <v/>
      </c>
      <c r="G48" s="35" t="str">
        <f t="shared" si="1"/>
        <v/>
      </c>
      <c r="H48" s="110" t="str">
        <f ca="1">IF(OR(MOD(ROW(B48)-1,gamesPerRound)=1,B48="",ISNA(MATCH(B48,OFFSET($B$1,1+($A48-1)*gamesPerRound,0):B47,0))),"","duplicate result")</f>
        <v/>
      </c>
    </row>
    <row r="49" spans="1:8" x14ac:dyDescent="0.3">
      <c r="A49" s="35">
        <f>Pairings!B49</f>
        <v>1</v>
      </c>
      <c r="B49" s="89"/>
      <c r="C49" s="37"/>
      <c r="D49" s="35" t="str">
        <f ca="1">IF($B49&gt;0,VLOOKUP($B49,OFFSET(Pairings!$C$2,($A49-1)*gamesPerRound,0,gamesPerRound,3),2,FALSE),"")</f>
        <v/>
      </c>
      <c r="E49" s="35" t="str">
        <f ca="1">IF($B49&gt;0,VLOOKUP($B49,OFFSET(Pairings!$C$2,($A49-1)*gamesPerRound,0,gamesPerRound,3),3,FALSE),"")</f>
        <v/>
      </c>
      <c r="F49" s="35" t="str">
        <f t="shared" si="0"/>
        <v/>
      </c>
      <c r="G49" s="35" t="str">
        <f t="shared" si="1"/>
        <v/>
      </c>
      <c r="H49" s="110" t="str">
        <f ca="1">IF(OR(MOD(ROW(B49)-1,gamesPerRound)=1,B49="",ISNA(MATCH(B49,OFFSET($B$1,1+($A49-1)*gamesPerRound,0):B48,0))),"","duplicate result")</f>
        <v/>
      </c>
    </row>
    <row r="50" spans="1:8" x14ac:dyDescent="0.3">
      <c r="A50" s="35">
        <f>Pairings!B50</f>
        <v>1</v>
      </c>
      <c r="B50" s="89"/>
      <c r="C50" s="37"/>
      <c r="D50" s="35" t="str">
        <f ca="1">IF($B50&gt;0,VLOOKUP($B50,OFFSET(Pairings!$C$2,($A50-1)*gamesPerRound,0,gamesPerRound,3),2,FALSE),"")</f>
        <v/>
      </c>
      <c r="E50" s="35" t="str">
        <f ca="1">IF($B50&gt;0,VLOOKUP($B50,OFFSET(Pairings!$C$2,($A50-1)*gamesPerRound,0,gamesPerRound,3),3,FALSE),"")</f>
        <v/>
      </c>
      <c r="F50" s="35" t="str">
        <f t="shared" si="0"/>
        <v/>
      </c>
      <c r="G50" s="35" t="str">
        <f t="shared" si="1"/>
        <v/>
      </c>
      <c r="H50" s="110" t="str">
        <f ca="1">IF(OR(MOD(ROW(B50)-1,gamesPerRound)=1,B50="",ISNA(MATCH(B50,OFFSET($B$1,1+($A50-1)*gamesPerRound,0):B49,0))),"","duplicate result")</f>
        <v/>
      </c>
    </row>
    <row r="51" spans="1:8" x14ac:dyDescent="0.3">
      <c r="A51" s="35">
        <f>Pairings!B51</f>
        <v>1</v>
      </c>
      <c r="B51" s="89"/>
      <c r="C51" s="37"/>
      <c r="D51" s="35" t="str">
        <f ca="1">IF($B51&gt;0,VLOOKUP($B51,OFFSET(Pairings!$C$2,($A51-1)*gamesPerRound,0,gamesPerRound,3),2,FALSE),"")</f>
        <v/>
      </c>
      <c r="E51" s="35" t="str">
        <f ca="1">IF($B51&gt;0,VLOOKUP($B51,OFFSET(Pairings!$C$2,($A51-1)*gamesPerRound,0,gamesPerRound,3),3,FALSE),"")</f>
        <v/>
      </c>
      <c r="F51" s="35" t="str">
        <f t="shared" si="0"/>
        <v/>
      </c>
      <c r="G51" s="35" t="str">
        <f t="shared" si="1"/>
        <v/>
      </c>
      <c r="H51" s="110" t="str">
        <f ca="1">IF(OR(MOD(ROW(B51)-1,gamesPerRound)=1,B51="",ISNA(MATCH(B51,OFFSET($B$1,1+($A51-1)*gamesPerRound,0):B50,0))),"","duplicate result")</f>
        <v/>
      </c>
    </row>
    <row r="52" spans="1:8" x14ac:dyDescent="0.3">
      <c r="A52" s="35">
        <f>Pairings!B52</f>
        <v>1</v>
      </c>
      <c r="B52" s="89"/>
      <c r="C52" s="37"/>
      <c r="D52" s="35" t="str">
        <f ca="1">IF($B52&gt;0,VLOOKUP($B52,OFFSET(Pairings!$C$2,($A52-1)*gamesPerRound,0,gamesPerRound,3),2,FALSE),"")</f>
        <v/>
      </c>
      <c r="E52" s="35" t="str">
        <f ca="1">IF($B52&gt;0,VLOOKUP($B52,OFFSET(Pairings!$C$2,($A52-1)*gamesPerRound,0,gamesPerRound,3),3,FALSE),"")</f>
        <v/>
      </c>
      <c r="F52" s="35" t="str">
        <f t="shared" si="0"/>
        <v/>
      </c>
      <c r="G52" s="35" t="str">
        <f t="shared" si="1"/>
        <v/>
      </c>
      <c r="H52" s="110" t="str">
        <f ca="1">IF(OR(MOD(ROW(B52)-1,gamesPerRound)=1,B52="",ISNA(MATCH(B52,OFFSET($B$1,1+($A52-1)*gamesPerRound,0):B51,0))),"","duplicate result")</f>
        <v/>
      </c>
    </row>
    <row r="53" spans="1:8" x14ac:dyDescent="0.3">
      <c r="A53" s="35">
        <f>Pairings!B53</f>
        <v>1</v>
      </c>
      <c r="B53" s="89"/>
      <c r="C53" s="37"/>
      <c r="D53" s="35" t="str">
        <f ca="1">IF($B53&gt;0,VLOOKUP($B53,OFFSET(Pairings!$C$2,($A53-1)*gamesPerRound,0,gamesPerRound,3),2,FALSE),"")</f>
        <v/>
      </c>
      <c r="E53" s="35" t="str">
        <f ca="1">IF($B53&gt;0,VLOOKUP($B53,OFFSET(Pairings!$C$2,($A53-1)*gamesPerRound,0,gamesPerRound,3),3,FALSE),"")</f>
        <v/>
      </c>
      <c r="F53" s="35" t="str">
        <f t="shared" si="0"/>
        <v/>
      </c>
      <c r="G53" s="35" t="str">
        <f t="shared" si="1"/>
        <v/>
      </c>
      <c r="H53" s="110" t="str">
        <f ca="1">IF(OR(MOD(ROW(B53)-1,gamesPerRound)=1,B53="",ISNA(MATCH(B53,OFFSET($B$1,1+($A53-1)*gamesPerRound,0):B52,0))),"","duplicate result")</f>
        <v/>
      </c>
    </row>
    <row r="54" spans="1:8" x14ac:dyDescent="0.3">
      <c r="A54" s="35">
        <f>Pairings!B54</f>
        <v>1</v>
      </c>
      <c r="B54" s="89"/>
      <c r="C54" s="37"/>
      <c r="D54" s="35" t="str">
        <f ca="1">IF($B54&gt;0,VLOOKUP($B54,OFFSET(Pairings!$C$2,($A54-1)*gamesPerRound,0,gamesPerRound,3),2,FALSE),"")</f>
        <v/>
      </c>
      <c r="E54" s="35" t="str">
        <f ca="1">IF($B54&gt;0,VLOOKUP($B54,OFFSET(Pairings!$C$2,($A54-1)*gamesPerRound,0,gamesPerRound,3),3,FALSE),"")</f>
        <v/>
      </c>
      <c r="F54" s="35" t="str">
        <f t="shared" si="0"/>
        <v/>
      </c>
      <c r="G54" s="35" t="str">
        <f t="shared" si="1"/>
        <v/>
      </c>
      <c r="H54" s="110" t="str">
        <f ca="1">IF(OR(MOD(ROW(B54)-1,gamesPerRound)=1,B54="",ISNA(MATCH(B54,OFFSET($B$1,1+($A54-1)*gamesPerRound,0):B53,0))),"","duplicate result")</f>
        <v/>
      </c>
    </row>
    <row r="55" spans="1:8" x14ac:dyDescent="0.3">
      <c r="A55" s="35">
        <f>Pairings!B55</f>
        <v>1</v>
      </c>
      <c r="B55" s="89"/>
      <c r="C55" s="37"/>
      <c r="D55" s="35" t="str">
        <f ca="1">IF($B55&gt;0,VLOOKUP($B55,OFFSET(Pairings!$C$2,($A55-1)*gamesPerRound,0,gamesPerRound,3),2,FALSE),"")</f>
        <v/>
      </c>
      <c r="E55" s="35" t="str">
        <f ca="1">IF($B55&gt;0,VLOOKUP($B55,OFFSET(Pairings!$C$2,($A55-1)*gamesPerRound,0,gamesPerRound,3),3,FALSE),"")</f>
        <v/>
      </c>
      <c r="F55" s="35" t="str">
        <f t="shared" si="0"/>
        <v/>
      </c>
      <c r="G55" s="35" t="str">
        <f t="shared" si="1"/>
        <v/>
      </c>
      <c r="H55" s="110" t="str">
        <f ca="1">IF(OR(MOD(ROW(B55)-1,gamesPerRound)=1,B55="",ISNA(MATCH(B55,OFFSET($B$1,1+($A55-1)*gamesPerRound,0):B54,0))),"","duplicate result")</f>
        <v/>
      </c>
    </row>
    <row r="56" spans="1:8" x14ac:dyDescent="0.3">
      <c r="A56" s="35" t="str">
        <f>Pairings!B56</f>
        <v/>
      </c>
      <c r="B56" s="89"/>
      <c r="C56" s="37"/>
      <c r="D56" s="35" t="str">
        <f ca="1">IF($B56&gt;0,VLOOKUP($B56,OFFSET(Pairings!$C$2,($A56-1)*gamesPerRound,0,gamesPerRound,3),2,FALSE),"")</f>
        <v/>
      </c>
      <c r="E56" s="35" t="str">
        <f ca="1">IF($B56&gt;0,VLOOKUP($B56,OFFSET(Pairings!$C$2,($A56-1)*gamesPerRound,0,gamesPerRound,3),3,FALSE),"")</f>
        <v/>
      </c>
      <c r="F56" s="35" t="str">
        <f t="shared" si="0"/>
        <v/>
      </c>
      <c r="G56" s="35" t="str">
        <f t="shared" si="1"/>
        <v/>
      </c>
      <c r="H56" s="110" t="str">
        <f ca="1">IF(OR(MOD(ROW(B56)-1,gamesPerRound)=1,B56="",ISNA(MATCH(B56,OFFSET($B$1,1+($A56-1)*gamesPerRound,0):B55,0))),"","duplicate result")</f>
        <v/>
      </c>
    </row>
    <row r="57" spans="1:8" x14ac:dyDescent="0.3">
      <c r="A57" s="35" t="str">
        <f>Pairings!B57</f>
        <v/>
      </c>
      <c r="B57" s="89"/>
      <c r="C57" s="37"/>
      <c r="D57" s="35" t="str">
        <f ca="1">IF($B57&gt;0,VLOOKUP($B57,OFFSET(Pairings!$C$2,($A57-1)*gamesPerRound,0,gamesPerRound,3),2,FALSE),"")</f>
        <v/>
      </c>
      <c r="E57" s="35" t="str">
        <f ca="1">IF($B57&gt;0,VLOOKUP($B57,OFFSET(Pairings!$C$2,($A57-1)*gamesPerRound,0,gamesPerRound,3),3,FALSE),"")</f>
        <v/>
      </c>
      <c r="F57" s="35" t="str">
        <f t="shared" si="0"/>
        <v/>
      </c>
      <c r="G57" s="35" t="str">
        <f t="shared" si="1"/>
        <v/>
      </c>
      <c r="H57" s="110" t="str">
        <f ca="1">IF(OR(MOD(ROW(B57)-1,gamesPerRound)=1,B57="",ISNA(MATCH(B57,OFFSET($B$1,1+($A57-1)*gamesPerRound,0):B56,0))),"","duplicate result")</f>
        <v/>
      </c>
    </row>
    <row r="58" spans="1:8" x14ac:dyDescent="0.3">
      <c r="A58" s="35" t="str">
        <f>Pairings!B58</f>
        <v/>
      </c>
      <c r="B58" s="89"/>
      <c r="C58" s="37"/>
      <c r="D58" s="35" t="str">
        <f ca="1">IF($B58&gt;0,VLOOKUP($B58,OFFSET(Pairings!$C$2,($A58-1)*gamesPerRound,0,gamesPerRound,3),2,FALSE),"")</f>
        <v/>
      </c>
      <c r="E58" s="35" t="str">
        <f ca="1">IF($B58&gt;0,VLOOKUP($B58,OFFSET(Pairings!$C$2,($A58-1)*gamesPerRound,0,gamesPerRound,3),3,FALSE),"")</f>
        <v/>
      </c>
      <c r="F58" s="35" t="str">
        <f t="shared" si="0"/>
        <v/>
      </c>
      <c r="G58" s="35" t="str">
        <f t="shared" si="1"/>
        <v/>
      </c>
      <c r="H58" s="110" t="str">
        <f ca="1">IF(OR(MOD(ROW(B58)-1,gamesPerRound)=1,B58="",ISNA(MATCH(B58,OFFSET($B$1,1+($A58-1)*gamesPerRound,0):B57,0))),"","duplicate result")</f>
        <v/>
      </c>
    </row>
    <row r="59" spans="1:8" x14ac:dyDescent="0.3">
      <c r="A59" s="35" t="str">
        <f>Pairings!B59</f>
        <v/>
      </c>
      <c r="B59" s="89"/>
      <c r="C59" s="37"/>
      <c r="D59" s="35" t="str">
        <f ca="1">IF($B59&gt;0,VLOOKUP($B59,OFFSET(Pairings!$C$2,($A59-1)*gamesPerRound,0,gamesPerRound,3),2,FALSE),"")</f>
        <v/>
      </c>
      <c r="E59" s="35" t="str">
        <f ca="1">IF($B59&gt;0,VLOOKUP($B59,OFFSET(Pairings!$C$2,($A59-1)*gamesPerRound,0,gamesPerRound,3),3,FALSE),"")</f>
        <v/>
      </c>
      <c r="F59" s="35" t="str">
        <f t="shared" si="0"/>
        <v/>
      </c>
      <c r="G59" s="35" t="str">
        <f t="shared" si="1"/>
        <v/>
      </c>
      <c r="H59" s="110" t="str">
        <f ca="1">IF(OR(MOD(ROW(B59)-1,gamesPerRound)=1,B59="",ISNA(MATCH(B59,OFFSET($B$1,1+($A59-1)*gamesPerRound,0):B58,0))),"","duplicate result")</f>
        <v/>
      </c>
    </row>
    <row r="60" spans="1:8" x14ac:dyDescent="0.3">
      <c r="A60" s="35" t="str">
        <f>Pairings!B60</f>
        <v/>
      </c>
      <c r="B60" s="89"/>
      <c r="C60" s="37"/>
      <c r="D60" s="35" t="str">
        <f ca="1">IF($B60&gt;0,VLOOKUP($B60,OFFSET(Pairings!$C$2,($A60-1)*gamesPerRound,0,gamesPerRound,3),2,FALSE),"")</f>
        <v/>
      </c>
      <c r="E60" s="35" t="str">
        <f ca="1">IF($B60&gt;0,VLOOKUP($B60,OFFSET(Pairings!$C$2,($A60-1)*gamesPerRound,0,gamesPerRound,3),3,FALSE),"")</f>
        <v/>
      </c>
      <c r="F60" s="35" t="str">
        <f t="shared" si="0"/>
        <v/>
      </c>
      <c r="G60" s="35" t="str">
        <f t="shared" si="1"/>
        <v/>
      </c>
      <c r="H60" s="110" t="str">
        <f ca="1">IF(OR(MOD(ROW(B60)-1,gamesPerRound)=1,B60="",ISNA(MATCH(B60,OFFSET($B$1,1+($A60-1)*gamesPerRound,0):B59,0))),"","duplicate result")</f>
        <v/>
      </c>
    </row>
    <row r="61" spans="1:8" x14ac:dyDescent="0.3">
      <c r="A61" s="35" t="str">
        <f>Pairings!B61</f>
        <v/>
      </c>
      <c r="B61" s="89"/>
      <c r="C61" s="37"/>
      <c r="D61" s="35" t="str">
        <f ca="1">IF($B61&gt;0,VLOOKUP($B61,OFFSET(Pairings!$C$2,($A61-1)*gamesPerRound,0,gamesPerRound,3),2,FALSE),"")</f>
        <v/>
      </c>
      <c r="E61" s="35" t="str">
        <f ca="1">IF($B61&gt;0,VLOOKUP($B61,OFFSET(Pairings!$C$2,($A61-1)*gamesPerRound,0,gamesPerRound,3),3,FALSE),"")</f>
        <v/>
      </c>
      <c r="F61" s="35" t="str">
        <f t="shared" si="0"/>
        <v/>
      </c>
      <c r="G61" s="35" t="str">
        <f t="shared" si="1"/>
        <v/>
      </c>
      <c r="H61" s="110" t="str">
        <f ca="1">IF(OR(MOD(ROW(B61)-1,gamesPerRound)=1,B61="",ISNA(MATCH(B61,OFFSET($B$1,1+($A61-1)*gamesPerRound,0):B60,0))),"","duplicate result")</f>
        <v/>
      </c>
    </row>
    <row r="62" spans="1:8" x14ac:dyDescent="0.3">
      <c r="A62" s="35" t="str">
        <f>Pairings!B62</f>
        <v/>
      </c>
      <c r="B62" s="89"/>
      <c r="C62" s="37"/>
      <c r="D62" s="35" t="str">
        <f ca="1">IF($B62&gt;0,VLOOKUP($B62,OFFSET(Pairings!$C$2,($A62-1)*gamesPerRound,0,gamesPerRound,3),2,FALSE),"")</f>
        <v/>
      </c>
      <c r="E62" s="35" t="str">
        <f ca="1">IF($B62&gt;0,VLOOKUP($B62,OFFSET(Pairings!$C$2,($A62-1)*gamesPerRound,0,gamesPerRound,3),3,FALSE),"")</f>
        <v/>
      </c>
      <c r="F62" s="35" t="str">
        <f t="shared" si="0"/>
        <v/>
      </c>
      <c r="G62" s="35" t="str">
        <f t="shared" si="1"/>
        <v/>
      </c>
      <c r="H62" s="110" t="str">
        <f ca="1">IF(OR(MOD(ROW(B62)-1,gamesPerRound)=1,B62="",ISNA(MATCH(B62,OFFSET($B$1,1+($A62-1)*gamesPerRound,0):B61,0))),"","duplicate result")</f>
        <v/>
      </c>
    </row>
    <row r="63" spans="1:8" x14ac:dyDescent="0.3">
      <c r="A63" s="35" t="str">
        <f>Pairings!B63</f>
        <v/>
      </c>
      <c r="B63" s="89"/>
      <c r="C63" s="37"/>
      <c r="D63" s="35" t="str">
        <f ca="1">IF($B63&gt;0,VLOOKUP($B63,OFFSET(Pairings!$C$2,($A63-1)*gamesPerRound,0,gamesPerRound,3),2,FALSE),"")</f>
        <v/>
      </c>
      <c r="E63" s="35" t="str">
        <f ca="1">IF($B63&gt;0,VLOOKUP($B63,OFFSET(Pairings!$C$2,($A63-1)*gamesPerRound,0,gamesPerRound,3),3,FALSE),"")</f>
        <v/>
      </c>
      <c r="F63" s="35" t="str">
        <f t="shared" si="0"/>
        <v/>
      </c>
      <c r="G63" s="35" t="str">
        <f t="shared" si="1"/>
        <v/>
      </c>
      <c r="H63" s="110" t="str">
        <f ca="1">IF(OR(MOD(ROW(B63)-1,gamesPerRound)=1,B63="",ISNA(MATCH(B63,OFFSET($B$1,1+($A63-1)*gamesPerRound,0):B62,0))),"","duplicate result")</f>
        <v/>
      </c>
    </row>
    <row r="64" spans="1:8" x14ac:dyDescent="0.3">
      <c r="A64" s="35" t="str">
        <f>Pairings!B64</f>
        <v/>
      </c>
      <c r="B64" s="89"/>
      <c r="C64" s="37"/>
      <c r="D64" s="35" t="str">
        <f ca="1">IF($B64&gt;0,VLOOKUP($B64,OFFSET(Pairings!$C$2,($A64-1)*gamesPerRound,0,gamesPerRound,3),2,FALSE),"")</f>
        <v/>
      </c>
      <c r="E64" s="35" t="str">
        <f ca="1">IF($B64&gt;0,VLOOKUP($B64,OFFSET(Pairings!$C$2,($A64-1)*gamesPerRound,0,gamesPerRound,3),3,FALSE),"")</f>
        <v/>
      </c>
      <c r="F64" s="35" t="str">
        <f t="shared" si="0"/>
        <v/>
      </c>
      <c r="G64" s="35" t="str">
        <f t="shared" si="1"/>
        <v/>
      </c>
      <c r="H64" s="110" t="str">
        <f ca="1">IF(OR(MOD(ROW(B64)-1,gamesPerRound)=1,B64="",ISNA(MATCH(B64,OFFSET($B$1,1+($A64-1)*gamesPerRound,0):B63,0))),"","duplicate result")</f>
        <v/>
      </c>
    </row>
    <row r="65" spans="1:8" x14ac:dyDescent="0.3">
      <c r="A65" s="35" t="str">
        <f>Pairings!B65</f>
        <v/>
      </c>
      <c r="B65" s="89"/>
      <c r="C65" s="37"/>
      <c r="D65" s="35" t="str">
        <f ca="1">IF($B65&gt;0,VLOOKUP($B65,OFFSET(Pairings!$C$2,($A65-1)*gamesPerRound,0,gamesPerRound,3),2,FALSE),"")</f>
        <v/>
      </c>
      <c r="E65" s="35" t="str">
        <f ca="1">IF($B65&gt;0,VLOOKUP($B65,OFFSET(Pairings!$C$2,($A65-1)*gamesPerRound,0,gamesPerRound,3),3,FALSE),"")</f>
        <v/>
      </c>
      <c r="F65" s="35" t="str">
        <f t="shared" si="0"/>
        <v/>
      </c>
      <c r="G65" s="35" t="str">
        <f t="shared" si="1"/>
        <v/>
      </c>
      <c r="H65" s="110" t="str">
        <f ca="1">IF(OR(MOD(ROW(B65)-1,gamesPerRound)=1,B65="",ISNA(MATCH(B65,OFFSET($B$1,1+($A65-1)*gamesPerRound,0):B64,0))),"","duplicate result")</f>
        <v/>
      </c>
    </row>
    <row r="66" spans="1:8" x14ac:dyDescent="0.3">
      <c r="A66" s="35" t="str">
        <f>Pairings!B66</f>
        <v/>
      </c>
      <c r="B66" s="89"/>
      <c r="C66" s="37"/>
      <c r="D66" s="35" t="str">
        <f ca="1">IF($B66&gt;0,VLOOKUP($B66,OFFSET(Pairings!$C$2,($A66-1)*gamesPerRound,0,gamesPerRound,3),2,FALSE),"")</f>
        <v/>
      </c>
      <c r="E66" s="35" t="str">
        <f ca="1">IF($B66&gt;0,VLOOKUP($B66,OFFSET(Pairings!$C$2,($A66-1)*gamesPerRound,0,gamesPerRound,3),3,FALSE),"")</f>
        <v/>
      </c>
      <c r="F66" s="35" t="str">
        <f t="shared" ref="F66:F129" si="2">IF(C66="","",IF(C66="d",0.5,C66))</f>
        <v/>
      </c>
      <c r="G66" s="35" t="str">
        <f t="shared" ref="G66:G129" si="3">IF(C66="","",1-F66)</f>
        <v/>
      </c>
      <c r="H66" s="110" t="str">
        <f ca="1">IF(OR(MOD(ROW(B66)-1,gamesPerRound)=1,B66="",ISNA(MATCH(B66,OFFSET($B$1,1+($A66-1)*gamesPerRound,0):B65,0))),"","duplicate result")</f>
        <v/>
      </c>
    </row>
    <row r="67" spans="1:8" x14ac:dyDescent="0.3">
      <c r="A67" s="35" t="str">
        <f>Pairings!B67</f>
        <v/>
      </c>
      <c r="B67" s="89"/>
      <c r="C67" s="37"/>
      <c r="D67" s="35" t="str">
        <f ca="1">IF($B67&gt;0,VLOOKUP($B67,OFFSET(Pairings!$C$2,($A67-1)*gamesPerRound,0,gamesPerRound,3),2,FALSE),"")</f>
        <v/>
      </c>
      <c r="E67" s="35" t="str">
        <f ca="1">IF($B67&gt;0,VLOOKUP($B67,OFFSET(Pairings!$C$2,($A67-1)*gamesPerRound,0,gamesPerRound,3),3,FALSE),"")</f>
        <v/>
      </c>
      <c r="F67" s="35" t="str">
        <f t="shared" si="2"/>
        <v/>
      </c>
      <c r="G67" s="35" t="str">
        <f t="shared" si="3"/>
        <v/>
      </c>
      <c r="H67" s="110" t="str">
        <f ca="1">IF(OR(MOD(ROW(B67)-1,gamesPerRound)=1,B67="",ISNA(MATCH(B67,OFFSET($B$1,1+($A67-1)*gamesPerRound,0):B66,0))),"","duplicate result")</f>
        <v/>
      </c>
    </row>
    <row r="68" spans="1:8" x14ac:dyDescent="0.3">
      <c r="A68" s="35" t="str">
        <f>Pairings!B68</f>
        <v/>
      </c>
      <c r="B68" s="89"/>
      <c r="C68" s="37"/>
      <c r="D68" s="35" t="str">
        <f ca="1">IF($B68&gt;0,VLOOKUP($B68,OFFSET(Pairings!$C$2,($A68-1)*gamesPerRound,0,gamesPerRound,3),2,FALSE),"")</f>
        <v/>
      </c>
      <c r="E68" s="35" t="str">
        <f ca="1">IF($B68&gt;0,VLOOKUP($B68,OFFSET(Pairings!$C$2,($A68-1)*gamesPerRound,0,gamesPerRound,3),3,FALSE),"")</f>
        <v/>
      </c>
      <c r="F68" s="35" t="str">
        <f t="shared" si="2"/>
        <v/>
      </c>
      <c r="G68" s="35" t="str">
        <f t="shared" si="3"/>
        <v/>
      </c>
      <c r="H68" s="110" t="str">
        <f ca="1">IF(OR(MOD(ROW(B68)-1,gamesPerRound)=1,B68="",ISNA(MATCH(B68,OFFSET($B$1,1+($A68-1)*gamesPerRound,0):B67,0))),"","duplicate result")</f>
        <v/>
      </c>
    </row>
    <row r="69" spans="1:8" x14ac:dyDescent="0.3">
      <c r="A69" s="35" t="str">
        <f>Pairings!B69</f>
        <v/>
      </c>
      <c r="B69" s="89"/>
      <c r="C69" s="37"/>
      <c r="D69" s="35" t="str">
        <f ca="1">IF($B69&gt;0,VLOOKUP($B69,OFFSET(Pairings!$C$2,($A69-1)*gamesPerRound,0,gamesPerRound,3),2,FALSE),"")</f>
        <v/>
      </c>
      <c r="E69" s="35" t="str">
        <f ca="1">IF($B69&gt;0,VLOOKUP($B69,OFFSET(Pairings!$C$2,($A69-1)*gamesPerRound,0,gamesPerRound,3),3,FALSE),"")</f>
        <v/>
      </c>
      <c r="F69" s="35" t="str">
        <f t="shared" si="2"/>
        <v/>
      </c>
      <c r="G69" s="35" t="str">
        <f t="shared" si="3"/>
        <v/>
      </c>
      <c r="H69" s="110" t="str">
        <f ca="1">IF(OR(MOD(ROW(B69)-1,gamesPerRound)=1,B69="",ISNA(MATCH(B69,OFFSET($B$1,1+($A69-1)*gamesPerRound,0):B68,0))),"","duplicate result")</f>
        <v/>
      </c>
    </row>
    <row r="70" spans="1:8" x14ac:dyDescent="0.3">
      <c r="A70" s="35" t="str">
        <f>Pairings!B70</f>
        <v/>
      </c>
      <c r="B70" s="89"/>
      <c r="C70" s="37"/>
      <c r="D70" s="35" t="str">
        <f ca="1">IF($B70&gt;0,VLOOKUP($B70,OFFSET(Pairings!$C$2,($A70-1)*gamesPerRound,0,gamesPerRound,3),2,FALSE),"")</f>
        <v/>
      </c>
      <c r="E70" s="35" t="str">
        <f ca="1">IF($B70&gt;0,VLOOKUP($B70,OFFSET(Pairings!$C$2,($A70-1)*gamesPerRound,0,gamesPerRound,3),3,FALSE),"")</f>
        <v/>
      </c>
      <c r="F70" s="35" t="str">
        <f t="shared" si="2"/>
        <v/>
      </c>
      <c r="G70" s="35" t="str">
        <f t="shared" si="3"/>
        <v/>
      </c>
      <c r="H70" s="110" t="str">
        <f ca="1">IF(OR(MOD(ROW(B70)-1,gamesPerRound)=1,B70="",ISNA(MATCH(B70,OFFSET($B$1,1+($A70-1)*gamesPerRound,0):B69,0))),"","duplicate result")</f>
        <v/>
      </c>
    </row>
    <row r="71" spans="1:8" x14ac:dyDescent="0.3">
      <c r="A71" s="35" t="str">
        <f>Pairings!B71</f>
        <v/>
      </c>
      <c r="B71" s="89"/>
      <c r="C71" s="37"/>
      <c r="D71" s="35" t="str">
        <f ca="1">IF($B71&gt;0,VLOOKUP($B71,OFFSET(Pairings!$C$2,($A71-1)*gamesPerRound,0,gamesPerRound,3),2,FALSE),"")</f>
        <v/>
      </c>
      <c r="E71" s="35" t="str">
        <f ca="1">IF($B71&gt;0,VLOOKUP($B71,OFFSET(Pairings!$C$2,($A71-1)*gamesPerRound,0,gamesPerRound,3),3,FALSE),"")</f>
        <v/>
      </c>
      <c r="F71" s="35" t="str">
        <f t="shared" si="2"/>
        <v/>
      </c>
      <c r="G71" s="35" t="str">
        <f t="shared" si="3"/>
        <v/>
      </c>
      <c r="H71" s="110" t="str">
        <f ca="1">IF(OR(MOD(ROW(B71)-1,gamesPerRound)=1,B71="",ISNA(MATCH(B71,OFFSET($B$1,1+($A71-1)*gamesPerRound,0):B70,0))),"","duplicate result")</f>
        <v/>
      </c>
    </row>
    <row r="72" spans="1:8" x14ac:dyDescent="0.3">
      <c r="A72" s="35" t="str">
        <f>Pairings!B72</f>
        <v/>
      </c>
      <c r="B72" s="89"/>
      <c r="C72" s="37"/>
      <c r="D72" s="35" t="str">
        <f ca="1">IF($B72&gt;0,VLOOKUP($B72,OFFSET(Pairings!$C$2,($A72-1)*gamesPerRound,0,gamesPerRound,3),2,FALSE),"")</f>
        <v/>
      </c>
      <c r="E72" s="35" t="str">
        <f ca="1">IF($B72&gt;0,VLOOKUP($B72,OFFSET(Pairings!$C$2,($A72-1)*gamesPerRound,0,gamesPerRound,3),3,FALSE),"")</f>
        <v/>
      </c>
      <c r="F72" s="35" t="str">
        <f t="shared" si="2"/>
        <v/>
      </c>
      <c r="G72" s="35" t="str">
        <f t="shared" si="3"/>
        <v/>
      </c>
      <c r="H72" s="110" t="str">
        <f ca="1">IF(OR(MOD(ROW(B72)-1,gamesPerRound)=1,B72="",ISNA(MATCH(B72,OFFSET($B$1,1+($A72-1)*gamesPerRound,0):B71,0))),"","duplicate result")</f>
        <v/>
      </c>
    </row>
    <row r="73" spans="1:8" x14ac:dyDescent="0.3">
      <c r="A73" s="35" t="str">
        <f>Pairings!B73</f>
        <v/>
      </c>
      <c r="B73" s="89"/>
      <c r="C73" s="37"/>
      <c r="D73" s="35" t="str">
        <f ca="1">IF($B73&gt;0,VLOOKUP($B73,OFFSET(Pairings!$C$2,($A73-1)*gamesPerRound,0,gamesPerRound,3),2,FALSE),"")</f>
        <v/>
      </c>
      <c r="E73" s="35" t="str">
        <f ca="1">IF($B73&gt;0,VLOOKUP($B73,OFFSET(Pairings!$C$2,($A73-1)*gamesPerRound,0,gamesPerRound,3),3,FALSE),"")</f>
        <v/>
      </c>
      <c r="F73" s="35" t="str">
        <f t="shared" si="2"/>
        <v/>
      </c>
      <c r="G73" s="35" t="str">
        <f t="shared" si="3"/>
        <v/>
      </c>
      <c r="H73" s="110" t="str">
        <f ca="1">IF(OR(MOD(ROW(B73)-1,gamesPerRound)=1,B73="",ISNA(MATCH(B73,OFFSET($B$1,1+($A73-1)*gamesPerRound,0):B72,0))),"","duplicate result")</f>
        <v/>
      </c>
    </row>
    <row r="74" spans="1:8" x14ac:dyDescent="0.3">
      <c r="A74" s="35" t="str">
        <f>Pairings!B74</f>
        <v/>
      </c>
      <c r="B74" s="89"/>
      <c r="C74" s="37"/>
      <c r="D74" s="35" t="str">
        <f ca="1">IF($B74&gt;0,VLOOKUP($B74,OFFSET(Pairings!$C$2,($A74-1)*gamesPerRound,0,gamesPerRound,3),2,FALSE),"")</f>
        <v/>
      </c>
      <c r="E74" s="35" t="str">
        <f ca="1">IF($B74&gt;0,VLOOKUP($B74,OFFSET(Pairings!$C$2,($A74-1)*gamesPerRound,0,gamesPerRound,3),3,FALSE),"")</f>
        <v/>
      </c>
      <c r="F74" s="35" t="str">
        <f t="shared" si="2"/>
        <v/>
      </c>
      <c r="G74" s="35" t="str">
        <f t="shared" si="3"/>
        <v/>
      </c>
      <c r="H74" s="110" t="str">
        <f ca="1">IF(OR(MOD(ROW(B74)-1,gamesPerRound)=1,B74="",ISNA(MATCH(B74,OFFSET($B$1,1+($A74-1)*gamesPerRound,0):B73,0))),"","duplicate result")</f>
        <v/>
      </c>
    </row>
    <row r="75" spans="1:8" x14ac:dyDescent="0.3">
      <c r="A75" s="35" t="str">
        <f>Pairings!B75</f>
        <v/>
      </c>
      <c r="B75" s="89"/>
      <c r="C75" s="37"/>
      <c r="D75" s="35" t="str">
        <f ca="1">IF($B75&gt;0,VLOOKUP($B75,OFFSET(Pairings!$C$2,($A75-1)*gamesPerRound,0,gamesPerRound,3),2,FALSE),"")</f>
        <v/>
      </c>
      <c r="E75" s="35" t="str">
        <f ca="1">IF($B75&gt;0,VLOOKUP($B75,OFFSET(Pairings!$C$2,($A75-1)*gamesPerRound,0,gamesPerRound,3),3,FALSE),"")</f>
        <v/>
      </c>
      <c r="F75" s="35" t="str">
        <f t="shared" si="2"/>
        <v/>
      </c>
      <c r="G75" s="35" t="str">
        <f t="shared" si="3"/>
        <v/>
      </c>
      <c r="H75" s="110" t="str">
        <f ca="1">IF(OR(MOD(ROW(B75)-1,gamesPerRound)=1,B75="",ISNA(MATCH(B75,OFFSET($B$1,1+($A75-1)*gamesPerRound,0):B74,0))),"","duplicate result")</f>
        <v/>
      </c>
    </row>
    <row r="76" spans="1:8" x14ac:dyDescent="0.3">
      <c r="A76" s="35" t="str">
        <f>Pairings!B76</f>
        <v/>
      </c>
      <c r="B76" s="89"/>
      <c r="C76" s="37"/>
      <c r="D76" s="35" t="str">
        <f ca="1">IF($B76&gt;0,VLOOKUP($B76,OFFSET(Pairings!$C$2,($A76-1)*gamesPerRound,0,gamesPerRound,3),2,FALSE),"")</f>
        <v/>
      </c>
      <c r="E76" s="35" t="str">
        <f ca="1">IF($B76&gt;0,VLOOKUP($B76,OFFSET(Pairings!$C$2,($A76-1)*gamesPerRound,0,gamesPerRound,3),3,FALSE),"")</f>
        <v/>
      </c>
      <c r="F76" s="35" t="str">
        <f t="shared" si="2"/>
        <v/>
      </c>
      <c r="G76" s="35" t="str">
        <f t="shared" si="3"/>
        <v/>
      </c>
      <c r="H76" s="110" t="str">
        <f ca="1">IF(OR(MOD(ROW(B76)-1,gamesPerRound)=1,B76="",ISNA(MATCH(B76,OFFSET($B$1,1+($A76-1)*gamesPerRound,0):B75,0))),"","duplicate result")</f>
        <v/>
      </c>
    </row>
    <row r="77" spans="1:8" x14ac:dyDescent="0.3">
      <c r="A77" s="35" t="str">
        <f>Pairings!B77</f>
        <v/>
      </c>
      <c r="B77" s="89"/>
      <c r="C77" s="37"/>
      <c r="D77" s="35" t="str">
        <f ca="1">IF($B77&gt;0,VLOOKUP($B77,OFFSET(Pairings!$C$2,($A77-1)*gamesPerRound,0,gamesPerRound,3),2,FALSE),"")</f>
        <v/>
      </c>
      <c r="E77" s="35" t="str">
        <f ca="1">IF($B77&gt;0,VLOOKUP($B77,OFFSET(Pairings!$C$2,($A77-1)*gamesPerRound,0,gamesPerRound,3),3,FALSE),"")</f>
        <v/>
      </c>
      <c r="F77" s="35" t="str">
        <f t="shared" si="2"/>
        <v/>
      </c>
      <c r="G77" s="35" t="str">
        <f t="shared" si="3"/>
        <v/>
      </c>
      <c r="H77" s="110" t="str">
        <f ca="1">IF(OR(MOD(ROW(B77)-1,gamesPerRound)=1,B77="",ISNA(MATCH(B77,OFFSET($B$1,1+($A77-1)*gamesPerRound,0):B76,0))),"","duplicate result")</f>
        <v/>
      </c>
    </row>
    <row r="78" spans="1:8" x14ac:dyDescent="0.3">
      <c r="A78" s="35" t="str">
        <f>Pairings!B78</f>
        <v/>
      </c>
      <c r="B78" s="89"/>
      <c r="C78" s="37"/>
      <c r="D78" s="35" t="str">
        <f ca="1">IF($B78&gt;0,VLOOKUP($B78,OFFSET(Pairings!$C$2,($A78-1)*gamesPerRound,0,gamesPerRound,3),2,FALSE),"")</f>
        <v/>
      </c>
      <c r="E78" s="35" t="str">
        <f ca="1">IF($B78&gt;0,VLOOKUP($B78,OFFSET(Pairings!$C$2,($A78-1)*gamesPerRound,0,gamesPerRound,3),3,FALSE),"")</f>
        <v/>
      </c>
      <c r="F78" s="35" t="str">
        <f t="shared" si="2"/>
        <v/>
      </c>
      <c r="G78" s="35" t="str">
        <f t="shared" si="3"/>
        <v/>
      </c>
      <c r="H78" s="110" t="str">
        <f ca="1">IF(OR(MOD(ROW(B78)-1,gamesPerRound)=1,B78="",ISNA(MATCH(B78,OFFSET($B$1,1+($A78-1)*gamesPerRound,0):B77,0))),"","duplicate result")</f>
        <v/>
      </c>
    </row>
    <row r="79" spans="1:8" x14ac:dyDescent="0.3">
      <c r="A79" s="35" t="str">
        <f>Pairings!B79</f>
        <v/>
      </c>
      <c r="B79" s="89"/>
      <c r="C79" s="37"/>
      <c r="D79" s="35" t="str">
        <f ca="1">IF($B79&gt;0,VLOOKUP($B79,OFFSET(Pairings!$C$2,($A79-1)*gamesPerRound,0,gamesPerRound,3),2,FALSE),"")</f>
        <v/>
      </c>
      <c r="E79" s="35" t="str">
        <f ca="1">IF($B79&gt;0,VLOOKUP($B79,OFFSET(Pairings!$C$2,($A79-1)*gamesPerRound,0,gamesPerRound,3),3,FALSE),"")</f>
        <v/>
      </c>
      <c r="F79" s="35" t="str">
        <f t="shared" si="2"/>
        <v/>
      </c>
      <c r="G79" s="35" t="str">
        <f t="shared" si="3"/>
        <v/>
      </c>
      <c r="H79" s="110" t="str">
        <f ca="1">IF(OR(MOD(ROW(B79)-1,gamesPerRound)=1,B79="",ISNA(MATCH(B79,OFFSET($B$1,1+($A79-1)*gamesPerRound,0):B78,0))),"","duplicate result")</f>
        <v/>
      </c>
    </row>
    <row r="80" spans="1:8" x14ac:dyDescent="0.3">
      <c r="A80" s="35" t="str">
        <f>Pairings!B80</f>
        <v/>
      </c>
      <c r="B80" s="89"/>
      <c r="C80" s="37"/>
      <c r="D80" s="35" t="str">
        <f ca="1">IF($B80&gt;0,VLOOKUP($B80,OFFSET(Pairings!$C$2,($A80-1)*gamesPerRound,0,gamesPerRound,3),2,FALSE),"")</f>
        <v/>
      </c>
      <c r="E80" s="35" t="str">
        <f ca="1">IF($B80&gt;0,VLOOKUP($B80,OFFSET(Pairings!$C$2,($A80-1)*gamesPerRound,0,gamesPerRound,3),3,FALSE),"")</f>
        <v/>
      </c>
      <c r="F80" s="35" t="str">
        <f t="shared" si="2"/>
        <v/>
      </c>
      <c r="G80" s="35" t="str">
        <f t="shared" si="3"/>
        <v/>
      </c>
      <c r="H80" s="110" t="str">
        <f ca="1">IF(OR(MOD(ROW(B80)-1,gamesPerRound)=1,B80="",ISNA(MATCH(B80,OFFSET($B$1,1+($A80-1)*gamesPerRound,0):B79,0))),"","duplicate result")</f>
        <v/>
      </c>
    </row>
    <row r="81" spans="1:8" x14ac:dyDescent="0.3">
      <c r="A81" s="35" t="str">
        <f>Pairings!B81</f>
        <v/>
      </c>
      <c r="B81" s="89"/>
      <c r="C81" s="37"/>
      <c r="D81" s="35" t="str">
        <f ca="1">IF($B81&gt;0,VLOOKUP($B81,OFFSET(Pairings!$C$2,($A81-1)*gamesPerRound,0,gamesPerRound,3),2,FALSE),"")</f>
        <v/>
      </c>
      <c r="E81" s="35" t="str">
        <f ca="1">IF($B81&gt;0,VLOOKUP($B81,OFFSET(Pairings!$C$2,($A81-1)*gamesPerRound,0,gamesPerRound,3),3,FALSE),"")</f>
        <v/>
      </c>
      <c r="F81" s="35" t="str">
        <f t="shared" si="2"/>
        <v/>
      </c>
      <c r="G81" s="35" t="str">
        <f t="shared" si="3"/>
        <v/>
      </c>
      <c r="H81" s="110" t="str">
        <f ca="1">IF(OR(MOD(ROW(B81)-1,gamesPerRound)=1,B81="",ISNA(MATCH(B81,OFFSET($B$1,1+($A81-1)*gamesPerRound,0):B80,0))),"","duplicate result")</f>
        <v/>
      </c>
    </row>
    <row r="82" spans="1:8" x14ac:dyDescent="0.3">
      <c r="A82" s="35" t="str">
        <f>Pairings!B82</f>
        <v/>
      </c>
      <c r="B82" s="89"/>
      <c r="C82" s="37"/>
      <c r="D82" s="35" t="str">
        <f ca="1">IF($B82&gt;0,VLOOKUP($B82,OFFSET(Pairings!$C$2,($A82-1)*gamesPerRound,0,gamesPerRound,3),2,FALSE),"")</f>
        <v/>
      </c>
      <c r="E82" s="35" t="str">
        <f ca="1">IF($B82&gt;0,VLOOKUP($B82,OFFSET(Pairings!$C$2,($A82-1)*gamesPerRound,0,gamesPerRound,3),3,FALSE),"")</f>
        <v/>
      </c>
      <c r="F82" s="35" t="str">
        <f t="shared" si="2"/>
        <v/>
      </c>
      <c r="G82" s="35" t="str">
        <f t="shared" si="3"/>
        <v/>
      </c>
      <c r="H82" s="110" t="str">
        <f ca="1">IF(OR(MOD(ROW(B82)-1,gamesPerRound)=1,B82="",ISNA(MATCH(B82,OFFSET($B$1,1+($A82-1)*gamesPerRound,0):B81,0))),"","duplicate result")</f>
        <v/>
      </c>
    </row>
    <row r="83" spans="1:8" x14ac:dyDescent="0.3">
      <c r="A83" s="35" t="str">
        <f>Pairings!B83</f>
        <v/>
      </c>
      <c r="B83" s="89"/>
      <c r="C83" s="37"/>
      <c r="D83" s="35" t="str">
        <f ca="1">IF($B83&gt;0,VLOOKUP($B83,OFFSET(Pairings!$C$2,($A83-1)*gamesPerRound,0,gamesPerRound,3),2,FALSE),"")</f>
        <v/>
      </c>
      <c r="E83" s="35" t="str">
        <f ca="1">IF($B83&gt;0,VLOOKUP($B83,OFFSET(Pairings!$C$2,($A83-1)*gamesPerRound,0,gamesPerRound,3),3,FALSE),"")</f>
        <v/>
      </c>
      <c r="F83" s="35" t="str">
        <f t="shared" si="2"/>
        <v/>
      </c>
      <c r="G83" s="35" t="str">
        <f t="shared" si="3"/>
        <v/>
      </c>
      <c r="H83" s="110" t="str">
        <f ca="1">IF(OR(MOD(ROW(B83)-1,gamesPerRound)=1,B83="",ISNA(MATCH(B83,OFFSET($B$1,1+($A83-1)*gamesPerRound,0):B82,0))),"","duplicate result")</f>
        <v/>
      </c>
    </row>
    <row r="84" spans="1:8" x14ac:dyDescent="0.3">
      <c r="A84" s="35" t="str">
        <f>Pairings!B84</f>
        <v/>
      </c>
      <c r="B84" s="89"/>
      <c r="C84" s="37"/>
      <c r="D84" s="35" t="str">
        <f ca="1">IF($B84&gt;0,VLOOKUP($B84,OFFSET(Pairings!$C$2,($A84-1)*gamesPerRound,0,gamesPerRound,3),2,FALSE),"")</f>
        <v/>
      </c>
      <c r="E84" s="35" t="str">
        <f ca="1">IF($B84&gt;0,VLOOKUP($B84,OFFSET(Pairings!$C$2,($A84-1)*gamesPerRound,0,gamesPerRound,3),3,FALSE),"")</f>
        <v/>
      </c>
      <c r="F84" s="35" t="str">
        <f t="shared" si="2"/>
        <v/>
      </c>
      <c r="G84" s="35" t="str">
        <f t="shared" si="3"/>
        <v/>
      </c>
      <c r="H84" s="110" t="str">
        <f ca="1">IF(OR(MOD(ROW(B84)-1,gamesPerRound)=1,B84="",ISNA(MATCH(B84,OFFSET($B$1,1+($A84-1)*gamesPerRound,0):B83,0))),"","duplicate result")</f>
        <v/>
      </c>
    </row>
    <row r="85" spans="1:8" x14ac:dyDescent="0.3">
      <c r="A85" s="35" t="str">
        <f>Pairings!B85</f>
        <v/>
      </c>
      <c r="B85" s="89"/>
      <c r="C85" s="37"/>
      <c r="D85" s="35" t="str">
        <f ca="1">IF($B85&gt;0,VLOOKUP($B85,OFFSET(Pairings!$C$2,($A85-1)*gamesPerRound,0,gamesPerRound,3),2,FALSE),"")</f>
        <v/>
      </c>
      <c r="E85" s="35" t="str">
        <f ca="1">IF($B85&gt;0,VLOOKUP($B85,OFFSET(Pairings!$C$2,($A85-1)*gamesPerRound,0,gamesPerRound,3),3,FALSE),"")</f>
        <v/>
      </c>
      <c r="F85" s="35" t="str">
        <f t="shared" si="2"/>
        <v/>
      </c>
      <c r="G85" s="35" t="str">
        <f t="shared" si="3"/>
        <v/>
      </c>
      <c r="H85" s="110" t="str">
        <f ca="1">IF(OR(MOD(ROW(B85)-1,gamesPerRound)=1,B85="",ISNA(MATCH(B85,OFFSET($B$1,1+($A85-1)*gamesPerRound,0):B84,0))),"","duplicate result")</f>
        <v/>
      </c>
    </row>
    <row r="86" spans="1:8" x14ac:dyDescent="0.3">
      <c r="A86" s="35" t="str">
        <f>Pairings!B86</f>
        <v/>
      </c>
      <c r="B86" s="89"/>
      <c r="C86" s="37"/>
      <c r="D86" s="35" t="str">
        <f ca="1">IF($B86&gt;0,VLOOKUP($B86,OFFSET(Pairings!$C$2,($A86-1)*gamesPerRound,0,gamesPerRound,3),2,FALSE),"")</f>
        <v/>
      </c>
      <c r="E86" s="35" t="str">
        <f ca="1">IF($B86&gt;0,VLOOKUP($B86,OFFSET(Pairings!$C$2,($A86-1)*gamesPerRound,0,gamesPerRound,3),3,FALSE),"")</f>
        <v/>
      </c>
      <c r="F86" s="35" t="str">
        <f t="shared" si="2"/>
        <v/>
      </c>
      <c r="G86" s="35" t="str">
        <f t="shared" si="3"/>
        <v/>
      </c>
      <c r="H86" s="110" t="str">
        <f ca="1">IF(OR(MOD(ROW(B86)-1,gamesPerRound)=1,B86="",ISNA(MATCH(B86,OFFSET($B$1,1+($A86-1)*gamesPerRound,0):B85,0))),"","duplicate result")</f>
        <v/>
      </c>
    </row>
    <row r="87" spans="1:8" x14ac:dyDescent="0.3">
      <c r="A87" s="35" t="str">
        <f>Pairings!B87</f>
        <v/>
      </c>
      <c r="B87" s="89"/>
      <c r="C87" s="37"/>
      <c r="D87" s="35" t="str">
        <f ca="1">IF($B87&gt;0,VLOOKUP($B87,OFFSET(Pairings!$C$2,($A87-1)*gamesPerRound,0,gamesPerRound,3),2,FALSE),"")</f>
        <v/>
      </c>
      <c r="E87" s="35" t="str">
        <f ca="1">IF($B87&gt;0,VLOOKUP($B87,OFFSET(Pairings!$C$2,($A87-1)*gamesPerRound,0,gamesPerRound,3),3,FALSE),"")</f>
        <v/>
      </c>
      <c r="F87" s="35" t="str">
        <f t="shared" si="2"/>
        <v/>
      </c>
      <c r="G87" s="35" t="str">
        <f t="shared" si="3"/>
        <v/>
      </c>
      <c r="H87" s="110" t="str">
        <f ca="1">IF(OR(MOD(ROW(B87)-1,gamesPerRound)=1,B87="",ISNA(MATCH(B87,OFFSET($B$1,1+($A87-1)*gamesPerRound,0):B86,0))),"","duplicate result")</f>
        <v/>
      </c>
    </row>
    <row r="88" spans="1:8" x14ac:dyDescent="0.3">
      <c r="A88" s="35" t="str">
        <f>Pairings!B88</f>
        <v/>
      </c>
      <c r="B88" s="89"/>
      <c r="C88" s="37"/>
      <c r="D88" s="35" t="str">
        <f ca="1">IF($B88&gt;0,VLOOKUP($B88,OFFSET(Pairings!$C$2,($A88-1)*gamesPerRound,0,gamesPerRound,3),2,FALSE),"")</f>
        <v/>
      </c>
      <c r="E88" s="35" t="str">
        <f ca="1">IF($B88&gt;0,VLOOKUP($B88,OFFSET(Pairings!$C$2,($A88-1)*gamesPerRound,0,gamesPerRound,3),3,FALSE),"")</f>
        <v/>
      </c>
      <c r="F88" s="35" t="str">
        <f t="shared" si="2"/>
        <v/>
      </c>
      <c r="G88" s="35" t="str">
        <f t="shared" si="3"/>
        <v/>
      </c>
      <c r="H88" s="110" t="str">
        <f ca="1">IF(OR(MOD(ROW(B88)-1,gamesPerRound)=1,B88="",ISNA(MATCH(B88,OFFSET($B$1,1+($A88-1)*gamesPerRound,0):B87,0))),"","duplicate result")</f>
        <v/>
      </c>
    </row>
    <row r="89" spans="1:8" x14ac:dyDescent="0.3">
      <c r="A89" s="35" t="str">
        <f>Pairings!B89</f>
        <v/>
      </c>
      <c r="B89" s="89"/>
      <c r="C89" s="37"/>
      <c r="D89" s="35" t="str">
        <f ca="1">IF($B89&gt;0,VLOOKUP($B89,OFFSET(Pairings!$C$2,($A89-1)*gamesPerRound,0,gamesPerRound,3),2,FALSE),"")</f>
        <v/>
      </c>
      <c r="E89" s="35" t="str">
        <f ca="1">IF($B89&gt;0,VLOOKUP($B89,OFFSET(Pairings!$C$2,($A89-1)*gamesPerRound,0,gamesPerRound,3),3,FALSE),"")</f>
        <v/>
      </c>
      <c r="F89" s="35" t="str">
        <f t="shared" si="2"/>
        <v/>
      </c>
      <c r="G89" s="35" t="str">
        <f t="shared" si="3"/>
        <v/>
      </c>
      <c r="H89" s="110" t="str">
        <f ca="1">IF(OR(MOD(ROW(B89)-1,gamesPerRound)=1,B89="",ISNA(MATCH(B89,OFFSET($B$1,1+($A89-1)*gamesPerRound,0):B88,0))),"","duplicate result")</f>
        <v/>
      </c>
    </row>
    <row r="90" spans="1:8" x14ac:dyDescent="0.3">
      <c r="A90" s="35" t="str">
        <f>Pairings!B90</f>
        <v/>
      </c>
      <c r="B90" s="89"/>
      <c r="C90" s="37"/>
      <c r="D90" s="35" t="str">
        <f ca="1">IF($B90&gt;0,VLOOKUP($B90,OFFSET(Pairings!$C$2,($A90-1)*gamesPerRound,0,gamesPerRound,3),2,FALSE),"")</f>
        <v/>
      </c>
      <c r="E90" s="35" t="str">
        <f ca="1">IF($B90&gt;0,VLOOKUP($B90,OFFSET(Pairings!$C$2,($A90-1)*gamesPerRound,0,gamesPerRound,3),3,FALSE),"")</f>
        <v/>
      </c>
      <c r="F90" s="35" t="str">
        <f t="shared" si="2"/>
        <v/>
      </c>
      <c r="G90" s="35" t="str">
        <f t="shared" si="3"/>
        <v/>
      </c>
      <c r="H90" s="110" t="str">
        <f ca="1">IF(OR(MOD(ROW(B90)-1,gamesPerRound)=1,B90="",ISNA(MATCH(B90,OFFSET($B$1,1+($A90-1)*gamesPerRound,0):B89,0))),"","duplicate result")</f>
        <v/>
      </c>
    </row>
    <row r="91" spans="1:8" x14ac:dyDescent="0.3">
      <c r="A91" s="35" t="str">
        <f>Pairings!B91</f>
        <v/>
      </c>
      <c r="B91" s="89"/>
      <c r="C91" s="37"/>
      <c r="D91" s="35" t="str">
        <f ca="1">IF($B91&gt;0,VLOOKUP($B91,OFFSET(Pairings!$C$2,($A91-1)*gamesPerRound,0,gamesPerRound,3),2,FALSE),"")</f>
        <v/>
      </c>
      <c r="E91" s="35" t="str">
        <f ca="1">IF($B91&gt;0,VLOOKUP($B91,OFFSET(Pairings!$C$2,($A91-1)*gamesPerRound,0,gamesPerRound,3),3,FALSE),"")</f>
        <v/>
      </c>
      <c r="F91" s="35" t="str">
        <f t="shared" si="2"/>
        <v/>
      </c>
      <c r="G91" s="35" t="str">
        <f t="shared" si="3"/>
        <v/>
      </c>
      <c r="H91" s="110" t="str">
        <f ca="1">IF(OR(MOD(ROW(B91)-1,gamesPerRound)=1,B91="",ISNA(MATCH(B91,OFFSET($B$1,1+($A91-1)*gamesPerRound,0):B90,0))),"","duplicate result")</f>
        <v/>
      </c>
    </row>
    <row r="92" spans="1:8" x14ac:dyDescent="0.3">
      <c r="A92" s="35" t="str">
        <f>Pairings!B92</f>
        <v/>
      </c>
      <c r="B92" s="89"/>
      <c r="C92" s="37"/>
      <c r="D92" s="35" t="str">
        <f ca="1">IF($B92&gt;0,VLOOKUP($B92,OFFSET(Pairings!$C$2,($A92-1)*gamesPerRound,0,gamesPerRound,3),2,FALSE),"")</f>
        <v/>
      </c>
      <c r="E92" s="35" t="str">
        <f ca="1">IF($B92&gt;0,VLOOKUP($B92,OFFSET(Pairings!$C$2,($A92-1)*gamesPerRound,0,gamesPerRound,3),3,FALSE),"")</f>
        <v/>
      </c>
      <c r="F92" s="35" t="str">
        <f t="shared" si="2"/>
        <v/>
      </c>
      <c r="G92" s="35" t="str">
        <f t="shared" si="3"/>
        <v/>
      </c>
      <c r="H92" s="110" t="str">
        <f ca="1">IF(OR(MOD(ROW(B92)-1,gamesPerRound)=1,B92="",ISNA(MATCH(B92,OFFSET($B$1,1+($A92-1)*gamesPerRound,0):B91,0))),"","duplicate result")</f>
        <v/>
      </c>
    </row>
    <row r="93" spans="1:8" x14ac:dyDescent="0.3">
      <c r="A93" s="35" t="str">
        <f>Pairings!B93</f>
        <v/>
      </c>
      <c r="B93" s="89"/>
      <c r="C93" s="37"/>
      <c r="D93" s="35" t="str">
        <f ca="1">IF($B93&gt;0,VLOOKUP($B93,OFFSET(Pairings!$C$2,($A93-1)*gamesPerRound,0,gamesPerRound,3),2,FALSE),"")</f>
        <v/>
      </c>
      <c r="E93" s="35" t="str">
        <f ca="1">IF($B93&gt;0,VLOOKUP($B93,OFFSET(Pairings!$C$2,($A93-1)*gamesPerRound,0,gamesPerRound,3),3,FALSE),"")</f>
        <v/>
      </c>
      <c r="F93" s="35" t="str">
        <f t="shared" si="2"/>
        <v/>
      </c>
      <c r="G93" s="35" t="str">
        <f t="shared" si="3"/>
        <v/>
      </c>
      <c r="H93" s="110" t="str">
        <f ca="1">IF(OR(MOD(ROW(B93)-1,gamesPerRound)=1,B93="",ISNA(MATCH(B93,OFFSET($B$1,1+($A93-1)*gamesPerRound,0):B92,0))),"","duplicate result")</f>
        <v/>
      </c>
    </row>
    <row r="94" spans="1:8" x14ac:dyDescent="0.3">
      <c r="A94" s="35" t="str">
        <f>Pairings!B94</f>
        <v/>
      </c>
      <c r="B94" s="89"/>
      <c r="C94" s="37"/>
      <c r="D94" s="35" t="str">
        <f ca="1">IF($B94&gt;0,VLOOKUP($B94,OFFSET(Pairings!$C$2,($A94-1)*gamesPerRound,0,gamesPerRound,3),2,FALSE),"")</f>
        <v/>
      </c>
      <c r="E94" s="35" t="str">
        <f ca="1">IF($B94&gt;0,VLOOKUP($B94,OFFSET(Pairings!$C$2,($A94-1)*gamesPerRound,0,gamesPerRound,3),3,FALSE),"")</f>
        <v/>
      </c>
      <c r="F94" s="35" t="str">
        <f t="shared" si="2"/>
        <v/>
      </c>
      <c r="G94" s="35" t="str">
        <f t="shared" si="3"/>
        <v/>
      </c>
      <c r="H94" s="110" t="str">
        <f ca="1">IF(OR(MOD(ROW(B94)-1,gamesPerRound)=1,B94="",ISNA(MATCH(B94,OFFSET($B$1,1+($A94-1)*gamesPerRound,0):B93,0))),"","duplicate result")</f>
        <v/>
      </c>
    </row>
    <row r="95" spans="1:8" x14ac:dyDescent="0.3">
      <c r="A95" s="35" t="str">
        <f>Pairings!B95</f>
        <v/>
      </c>
      <c r="B95" s="89"/>
      <c r="C95" s="37"/>
      <c r="D95" s="35" t="str">
        <f ca="1">IF($B95&gt;0,VLOOKUP($B95,OFFSET(Pairings!$C$2,($A95-1)*gamesPerRound,0,gamesPerRound,3),2,FALSE),"")</f>
        <v/>
      </c>
      <c r="E95" s="35" t="str">
        <f ca="1">IF($B95&gt;0,VLOOKUP($B95,OFFSET(Pairings!$C$2,($A95-1)*gamesPerRound,0,gamesPerRound,3),3,FALSE),"")</f>
        <v/>
      </c>
      <c r="F95" s="35" t="str">
        <f t="shared" si="2"/>
        <v/>
      </c>
      <c r="G95" s="35" t="str">
        <f t="shared" si="3"/>
        <v/>
      </c>
      <c r="H95" s="110" t="str">
        <f ca="1">IF(OR(MOD(ROW(B95)-1,gamesPerRound)=1,B95="",ISNA(MATCH(B95,OFFSET($B$1,1+($A95-1)*gamesPerRound,0):B94,0))),"","duplicate result")</f>
        <v/>
      </c>
    </row>
    <row r="96" spans="1:8" x14ac:dyDescent="0.3">
      <c r="A96" s="35" t="str">
        <f>Pairings!B96</f>
        <v/>
      </c>
      <c r="B96" s="89"/>
      <c r="C96" s="37"/>
      <c r="D96" s="35" t="str">
        <f ca="1">IF($B96&gt;0,VLOOKUP($B96,OFFSET(Pairings!$C$2,($A96-1)*gamesPerRound,0,gamesPerRound,3),2,FALSE),"")</f>
        <v/>
      </c>
      <c r="E96" s="35" t="str">
        <f ca="1">IF($B96&gt;0,VLOOKUP($B96,OFFSET(Pairings!$C$2,($A96-1)*gamesPerRound,0,gamesPerRound,3),3,FALSE),"")</f>
        <v/>
      </c>
      <c r="F96" s="35" t="str">
        <f t="shared" si="2"/>
        <v/>
      </c>
      <c r="G96" s="35" t="str">
        <f t="shared" si="3"/>
        <v/>
      </c>
      <c r="H96" s="110" t="str">
        <f ca="1">IF(OR(MOD(ROW(B96)-1,gamesPerRound)=1,B96="",ISNA(MATCH(B96,OFFSET($B$1,1+($A96-1)*gamesPerRound,0):B95,0))),"","duplicate result")</f>
        <v/>
      </c>
    </row>
    <row r="97" spans="1:8" x14ac:dyDescent="0.3">
      <c r="A97" s="35" t="str">
        <f>Pairings!B97</f>
        <v/>
      </c>
      <c r="B97" s="89"/>
      <c r="C97" s="37"/>
      <c r="D97" s="35" t="str">
        <f ca="1">IF($B97&gt;0,VLOOKUP($B97,OFFSET(Pairings!$C$2,($A97-1)*gamesPerRound,0,gamesPerRound,3),2,FALSE),"")</f>
        <v/>
      </c>
      <c r="E97" s="35" t="str">
        <f ca="1">IF($B97&gt;0,VLOOKUP($B97,OFFSET(Pairings!$C$2,($A97-1)*gamesPerRound,0,gamesPerRound,3),3,FALSE),"")</f>
        <v/>
      </c>
      <c r="F97" s="35" t="str">
        <f t="shared" si="2"/>
        <v/>
      </c>
      <c r="G97" s="35" t="str">
        <f t="shared" si="3"/>
        <v/>
      </c>
      <c r="H97" s="110" t="str">
        <f ca="1">IF(OR(MOD(ROW(B97)-1,gamesPerRound)=1,B97="",ISNA(MATCH(B97,OFFSET($B$1,1+($A97-1)*gamesPerRound,0):B96,0))),"","duplicate result")</f>
        <v/>
      </c>
    </row>
    <row r="98" spans="1:8" x14ac:dyDescent="0.3">
      <c r="A98" s="35" t="str">
        <f>Pairings!B98</f>
        <v/>
      </c>
      <c r="B98" s="89"/>
      <c r="C98" s="37"/>
      <c r="D98" s="35" t="str">
        <f ca="1">IF($B98&gt;0,VLOOKUP($B98,OFFSET(Pairings!$C$2,($A98-1)*gamesPerRound,0,gamesPerRound,3),2,FALSE),"")</f>
        <v/>
      </c>
      <c r="E98" s="35" t="str">
        <f ca="1">IF($B98&gt;0,VLOOKUP($B98,OFFSET(Pairings!$C$2,($A98-1)*gamesPerRound,0,gamesPerRound,3),3,FALSE),"")</f>
        <v/>
      </c>
      <c r="F98" s="35" t="str">
        <f t="shared" si="2"/>
        <v/>
      </c>
      <c r="G98" s="35" t="str">
        <f t="shared" si="3"/>
        <v/>
      </c>
      <c r="H98" s="110" t="str">
        <f ca="1">IF(OR(MOD(ROW(B98)-1,gamesPerRound)=1,B98="",ISNA(MATCH(B98,OFFSET($B$1,1+($A98-1)*gamesPerRound,0):B97,0))),"","duplicate result")</f>
        <v/>
      </c>
    </row>
    <row r="99" spans="1:8" x14ac:dyDescent="0.3">
      <c r="A99" s="35" t="str">
        <f>Pairings!B99</f>
        <v/>
      </c>
      <c r="B99" s="89"/>
      <c r="C99" s="37"/>
      <c r="D99" s="35" t="str">
        <f ca="1">IF($B99&gt;0,VLOOKUP($B99,OFFSET(Pairings!$C$2,($A99-1)*gamesPerRound,0,gamesPerRound,3),2,FALSE),"")</f>
        <v/>
      </c>
      <c r="E99" s="35" t="str">
        <f ca="1">IF($B99&gt;0,VLOOKUP($B99,OFFSET(Pairings!$C$2,($A99-1)*gamesPerRound,0,gamesPerRound,3),3,FALSE),"")</f>
        <v/>
      </c>
      <c r="F99" s="35" t="str">
        <f t="shared" si="2"/>
        <v/>
      </c>
      <c r="G99" s="35" t="str">
        <f t="shared" si="3"/>
        <v/>
      </c>
      <c r="H99" s="110" t="str">
        <f ca="1">IF(OR(MOD(ROW(B99)-1,gamesPerRound)=1,B99="",ISNA(MATCH(B99,OFFSET($B$1,1+($A99-1)*gamesPerRound,0):B98,0))),"","duplicate result")</f>
        <v/>
      </c>
    </row>
    <row r="100" spans="1:8" x14ac:dyDescent="0.3">
      <c r="A100" s="35" t="str">
        <f>Pairings!B100</f>
        <v/>
      </c>
      <c r="B100" s="89"/>
      <c r="C100" s="37"/>
      <c r="D100" s="35" t="str">
        <f ca="1">IF($B100&gt;0,VLOOKUP($B100,OFFSET(Pairings!$C$2,($A100-1)*gamesPerRound,0,gamesPerRound,3),2,FALSE),"")</f>
        <v/>
      </c>
      <c r="E100" s="35" t="str">
        <f ca="1">IF($B100&gt;0,VLOOKUP($B100,OFFSET(Pairings!$C$2,($A100-1)*gamesPerRound,0,gamesPerRound,3),3,FALSE),"")</f>
        <v/>
      </c>
      <c r="F100" s="35" t="str">
        <f t="shared" si="2"/>
        <v/>
      </c>
      <c r="G100" s="35" t="str">
        <f t="shared" si="3"/>
        <v/>
      </c>
      <c r="H100" s="110" t="str">
        <f ca="1">IF(OR(MOD(ROW(B100)-1,gamesPerRound)=1,B100="",ISNA(MATCH(B100,OFFSET($B$1,1+($A100-1)*gamesPerRound,0):B99,0))),"","duplicate result")</f>
        <v/>
      </c>
    </row>
    <row r="101" spans="1:8" x14ac:dyDescent="0.3">
      <c r="A101" s="35" t="str">
        <f>Pairings!B101</f>
        <v/>
      </c>
      <c r="B101" s="89"/>
      <c r="C101" s="37"/>
      <c r="D101" s="35" t="str">
        <f ca="1">IF($B101&gt;0,VLOOKUP($B101,OFFSET(Pairings!$C$2,($A101-1)*gamesPerRound,0,gamesPerRound,3),2,FALSE),"")</f>
        <v/>
      </c>
      <c r="E101" s="35" t="str">
        <f ca="1">IF($B101&gt;0,VLOOKUP($B101,OFFSET(Pairings!$C$2,($A101-1)*gamesPerRound,0,gamesPerRound,3),3,FALSE),"")</f>
        <v/>
      </c>
      <c r="F101" s="35" t="str">
        <f t="shared" si="2"/>
        <v/>
      </c>
      <c r="G101" s="35" t="str">
        <f t="shared" si="3"/>
        <v/>
      </c>
      <c r="H101" s="110" t="str">
        <f ca="1">IF(OR(MOD(ROW(B101)-1,gamesPerRound)=1,B101="",ISNA(MATCH(B101,OFFSET($B$1,1+($A101-1)*gamesPerRound,0):B100,0))),"","duplicate result")</f>
        <v/>
      </c>
    </row>
    <row r="102" spans="1:8" x14ac:dyDescent="0.3">
      <c r="A102" s="35" t="str">
        <f>Pairings!B102</f>
        <v/>
      </c>
      <c r="B102" s="89"/>
      <c r="C102" s="37"/>
      <c r="D102" s="35" t="str">
        <f ca="1">IF($B102&gt;0,VLOOKUP($B102,OFFSET(Pairings!$C$2,($A102-1)*gamesPerRound,0,gamesPerRound,3),2,FALSE),"")</f>
        <v/>
      </c>
      <c r="E102" s="35" t="str">
        <f ca="1">IF($B102&gt;0,VLOOKUP($B102,OFFSET(Pairings!$C$2,($A102-1)*gamesPerRound,0,gamesPerRound,3),3,FALSE),"")</f>
        <v/>
      </c>
      <c r="F102" s="35" t="str">
        <f t="shared" si="2"/>
        <v/>
      </c>
      <c r="G102" s="35" t="str">
        <f t="shared" si="3"/>
        <v/>
      </c>
      <c r="H102" s="110" t="str">
        <f ca="1">IF(OR(MOD(ROW(B102)-1,gamesPerRound)=1,B102="",ISNA(MATCH(B102,OFFSET($B$1,1+($A102-1)*gamesPerRound,0):B101,0))),"","duplicate result")</f>
        <v/>
      </c>
    </row>
    <row r="103" spans="1:8" x14ac:dyDescent="0.3">
      <c r="A103" s="35" t="str">
        <f>Pairings!B103</f>
        <v/>
      </c>
      <c r="B103" s="89"/>
      <c r="C103" s="37"/>
      <c r="D103" s="35" t="str">
        <f ca="1">IF($B103&gt;0,VLOOKUP($B103,OFFSET(Pairings!$C$2,($A103-1)*gamesPerRound,0,gamesPerRound,3),2,FALSE),"")</f>
        <v/>
      </c>
      <c r="E103" s="35" t="str">
        <f ca="1">IF($B103&gt;0,VLOOKUP($B103,OFFSET(Pairings!$C$2,($A103-1)*gamesPerRound,0,gamesPerRound,3),3,FALSE),"")</f>
        <v/>
      </c>
      <c r="F103" s="35" t="str">
        <f t="shared" si="2"/>
        <v/>
      </c>
      <c r="G103" s="35" t="str">
        <f t="shared" si="3"/>
        <v/>
      </c>
      <c r="H103" s="110" t="str">
        <f ca="1">IF(OR(MOD(ROW(B103)-1,gamesPerRound)=1,B103="",ISNA(MATCH(B103,OFFSET($B$1,1+($A103-1)*gamesPerRound,0):B102,0))),"","duplicate result")</f>
        <v/>
      </c>
    </row>
    <row r="104" spans="1:8" x14ac:dyDescent="0.3">
      <c r="A104" s="35" t="str">
        <f>Pairings!B104</f>
        <v/>
      </c>
      <c r="B104" s="89"/>
      <c r="C104" s="37"/>
      <c r="D104" s="35" t="str">
        <f ca="1">IF($B104&gt;0,VLOOKUP($B104,OFFSET(Pairings!$C$2,($A104-1)*gamesPerRound,0,gamesPerRound,3),2,FALSE),"")</f>
        <v/>
      </c>
      <c r="E104" s="35" t="str">
        <f ca="1">IF($B104&gt;0,VLOOKUP($B104,OFFSET(Pairings!$C$2,($A104-1)*gamesPerRound,0,gamesPerRound,3),3,FALSE),"")</f>
        <v/>
      </c>
      <c r="F104" s="35" t="str">
        <f t="shared" si="2"/>
        <v/>
      </c>
      <c r="G104" s="35" t="str">
        <f t="shared" si="3"/>
        <v/>
      </c>
      <c r="H104" s="110" t="str">
        <f ca="1">IF(OR(MOD(ROW(B104)-1,gamesPerRound)=1,B104="",ISNA(MATCH(B104,OFFSET($B$1,1+($A104-1)*gamesPerRound,0):B103,0))),"","duplicate result")</f>
        <v/>
      </c>
    </row>
    <row r="105" spans="1:8" x14ac:dyDescent="0.3">
      <c r="A105" s="35" t="str">
        <f>Pairings!B105</f>
        <v/>
      </c>
      <c r="B105" s="89"/>
      <c r="C105" s="37"/>
      <c r="D105" s="35" t="str">
        <f ca="1">IF($B105&gt;0,VLOOKUP($B105,OFFSET(Pairings!$C$2,($A105-1)*gamesPerRound,0,gamesPerRound,3),2,FALSE),"")</f>
        <v/>
      </c>
      <c r="E105" s="35" t="str">
        <f ca="1">IF($B105&gt;0,VLOOKUP($B105,OFFSET(Pairings!$C$2,($A105-1)*gamesPerRound,0,gamesPerRound,3),3,FALSE),"")</f>
        <v/>
      </c>
      <c r="F105" s="35" t="str">
        <f t="shared" si="2"/>
        <v/>
      </c>
      <c r="G105" s="35" t="str">
        <f t="shared" si="3"/>
        <v/>
      </c>
      <c r="H105" s="110" t="str">
        <f ca="1">IF(OR(MOD(ROW(B105)-1,gamesPerRound)=1,B105="",ISNA(MATCH(B105,OFFSET($B$1,1+($A105-1)*gamesPerRound,0):B104,0))),"","duplicate result")</f>
        <v/>
      </c>
    </row>
    <row r="106" spans="1:8" x14ac:dyDescent="0.3">
      <c r="A106" s="35" t="str">
        <f>Pairings!B106</f>
        <v/>
      </c>
      <c r="B106" s="89"/>
      <c r="C106" s="37"/>
      <c r="D106" s="35" t="str">
        <f ca="1">IF($B106&gt;0,VLOOKUP($B106,OFFSET(Pairings!$C$2,($A106-1)*gamesPerRound,0,gamesPerRound,3),2,FALSE),"")</f>
        <v/>
      </c>
      <c r="E106" s="35" t="str">
        <f ca="1">IF($B106&gt;0,VLOOKUP($B106,OFFSET(Pairings!$C$2,($A106-1)*gamesPerRound,0,gamesPerRound,3),3,FALSE),"")</f>
        <v/>
      </c>
      <c r="F106" s="35" t="str">
        <f t="shared" si="2"/>
        <v/>
      </c>
      <c r="G106" s="35" t="str">
        <f t="shared" si="3"/>
        <v/>
      </c>
      <c r="H106" s="110" t="str">
        <f ca="1">IF(OR(MOD(ROW(B106)-1,gamesPerRound)=1,B106="",ISNA(MATCH(B106,OFFSET($B$1,1+($A106-1)*gamesPerRound,0):B105,0))),"","duplicate result")</f>
        <v/>
      </c>
    </row>
    <row r="107" spans="1:8" x14ac:dyDescent="0.3">
      <c r="A107" s="35" t="str">
        <f>Pairings!B107</f>
        <v/>
      </c>
      <c r="B107" s="89"/>
      <c r="C107" s="37"/>
      <c r="D107" s="35" t="str">
        <f ca="1">IF($B107&gt;0,VLOOKUP($B107,OFFSET(Pairings!$C$2,($A107-1)*gamesPerRound,0,gamesPerRound,3),2,FALSE),"")</f>
        <v/>
      </c>
      <c r="E107" s="35" t="str">
        <f ca="1">IF($B107&gt;0,VLOOKUP($B107,OFFSET(Pairings!$C$2,($A107-1)*gamesPerRound,0,gamesPerRound,3),3,FALSE),"")</f>
        <v/>
      </c>
      <c r="F107" s="35" t="str">
        <f t="shared" si="2"/>
        <v/>
      </c>
      <c r="G107" s="35" t="str">
        <f t="shared" si="3"/>
        <v/>
      </c>
      <c r="H107" s="110" t="str">
        <f ca="1">IF(OR(MOD(ROW(B107)-1,gamesPerRound)=1,B107="",ISNA(MATCH(B107,OFFSET($B$1,1+($A107-1)*gamesPerRound,0):B106,0))),"","duplicate result")</f>
        <v/>
      </c>
    </row>
    <row r="108" spans="1:8" x14ac:dyDescent="0.3">
      <c r="A108" s="35" t="str">
        <f>Pairings!B108</f>
        <v/>
      </c>
      <c r="B108" s="89"/>
      <c r="C108" s="37"/>
      <c r="D108" s="35" t="str">
        <f ca="1">IF($B108&gt;0,VLOOKUP($B108,OFFSET(Pairings!$C$2,($A108-1)*gamesPerRound,0,gamesPerRound,3),2,FALSE),"")</f>
        <v/>
      </c>
      <c r="E108" s="35" t="str">
        <f ca="1">IF($B108&gt;0,VLOOKUP($B108,OFFSET(Pairings!$C$2,($A108-1)*gamesPerRound,0,gamesPerRound,3),3,FALSE),"")</f>
        <v/>
      </c>
      <c r="F108" s="35" t="str">
        <f t="shared" si="2"/>
        <v/>
      </c>
      <c r="G108" s="35" t="str">
        <f t="shared" si="3"/>
        <v/>
      </c>
      <c r="H108" s="110" t="str">
        <f ca="1">IF(OR(MOD(ROW(B108)-1,gamesPerRound)=1,B108="",ISNA(MATCH(B108,OFFSET($B$1,1+($A108-1)*gamesPerRound,0):B107,0))),"","duplicate result")</f>
        <v/>
      </c>
    </row>
    <row r="109" spans="1:8" x14ac:dyDescent="0.3">
      <c r="A109" s="35" t="str">
        <f>Pairings!B109</f>
        <v/>
      </c>
      <c r="B109" s="89"/>
      <c r="C109" s="37"/>
      <c r="D109" s="35" t="str">
        <f ca="1">IF($B109&gt;0,VLOOKUP($B109,OFFSET(Pairings!$C$2,($A109-1)*gamesPerRound,0,gamesPerRound,3),2,FALSE),"")</f>
        <v/>
      </c>
      <c r="E109" s="35" t="str">
        <f ca="1">IF($B109&gt;0,VLOOKUP($B109,OFFSET(Pairings!$C$2,($A109-1)*gamesPerRound,0,gamesPerRound,3),3,FALSE),"")</f>
        <v/>
      </c>
      <c r="F109" s="35" t="str">
        <f t="shared" si="2"/>
        <v/>
      </c>
      <c r="G109" s="35" t="str">
        <f t="shared" si="3"/>
        <v/>
      </c>
      <c r="H109" s="110" t="str">
        <f ca="1">IF(OR(MOD(ROW(B109)-1,gamesPerRound)=1,B109="",ISNA(MATCH(B109,OFFSET($B$1,1+($A109-1)*gamesPerRound,0):B108,0))),"","duplicate result")</f>
        <v/>
      </c>
    </row>
    <row r="110" spans="1:8" x14ac:dyDescent="0.3">
      <c r="A110" s="35" t="str">
        <f>Pairings!B110</f>
        <v/>
      </c>
      <c r="B110" s="89"/>
      <c r="C110" s="37"/>
      <c r="D110" s="35" t="str">
        <f ca="1">IF($B110&gt;0,VLOOKUP($B110,OFFSET(Pairings!$C$2,($A110-1)*gamesPerRound,0,gamesPerRound,3),2,FALSE),"")</f>
        <v/>
      </c>
      <c r="E110" s="35" t="str">
        <f ca="1">IF($B110&gt;0,VLOOKUP($B110,OFFSET(Pairings!$C$2,($A110-1)*gamesPerRound,0,gamesPerRound,3),3,FALSE),"")</f>
        <v/>
      </c>
      <c r="F110" s="35" t="str">
        <f t="shared" si="2"/>
        <v/>
      </c>
      <c r="G110" s="35" t="str">
        <f t="shared" si="3"/>
        <v/>
      </c>
      <c r="H110" s="110" t="str">
        <f ca="1">IF(OR(MOD(ROW(B110)-1,gamesPerRound)=1,B110="",ISNA(MATCH(B110,OFFSET($B$1,1+($A110-1)*gamesPerRound,0):B109,0))),"","duplicate result")</f>
        <v/>
      </c>
    </row>
    <row r="111" spans="1:8" x14ac:dyDescent="0.3">
      <c r="A111" s="35" t="str">
        <f>Pairings!B111</f>
        <v/>
      </c>
      <c r="B111" s="89"/>
      <c r="C111" s="37"/>
      <c r="D111" s="35" t="str">
        <f ca="1">IF($B111&gt;0,VLOOKUP($B111,OFFSET(Pairings!$C$2,($A111-1)*gamesPerRound,0,gamesPerRound,3),2,FALSE),"")</f>
        <v/>
      </c>
      <c r="E111" s="35" t="str">
        <f ca="1">IF($B111&gt;0,VLOOKUP($B111,OFFSET(Pairings!$C$2,($A111-1)*gamesPerRound,0,gamesPerRound,3),3,FALSE),"")</f>
        <v/>
      </c>
      <c r="F111" s="35" t="str">
        <f t="shared" si="2"/>
        <v/>
      </c>
      <c r="G111" s="35" t="str">
        <f t="shared" si="3"/>
        <v/>
      </c>
      <c r="H111" s="110" t="str">
        <f ca="1">IF(OR(MOD(ROW(B111)-1,gamesPerRound)=1,B111="",ISNA(MATCH(B111,OFFSET($B$1,1+($A111-1)*gamesPerRound,0):B110,0))),"","duplicate result")</f>
        <v/>
      </c>
    </row>
    <row r="112" spans="1:8" x14ac:dyDescent="0.3">
      <c r="A112" s="35" t="str">
        <f>Pairings!B112</f>
        <v/>
      </c>
      <c r="B112" s="89"/>
      <c r="C112" s="37"/>
      <c r="D112" s="35" t="str">
        <f ca="1">IF($B112&gt;0,VLOOKUP($B112,OFFSET(Pairings!$C$2,($A112-1)*gamesPerRound,0,gamesPerRound,3),2,FALSE),"")</f>
        <v/>
      </c>
      <c r="E112" s="35" t="str">
        <f ca="1">IF($B112&gt;0,VLOOKUP($B112,OFFSET(Pairings!$C$2,($A112-1)*gamesPerRound,0,gamesPerRound,3),3,FALSE),"")</f>
        <v/>
      </c>
      <c r="F112" s="35" t="str">
        <f t="shared" si="2"/>
        <v/>
      </c>
      <c r="G112" s="35" t="str">
        <f t="shared" si="3"/>
        <v/>
      </c>
      <c r="H112" s="110" t="str">
        <f ca="1">IF(OR(MOD(ROW(B112)-1,gamesPerRound)=1,B112="",ISNA(MATCH(B112,OFFSET($B$1,1+($A112-1)*gamesPerRound,0):B111,0))),"","duplicate result")</f>
        <v/>
      </c>
    </row>
    <row r="113" spans="1:8" x14ac:dyDescent="0.3">
      <c r="A113" s="35" t="str">
        <f>Pairings!B113</f>
        <v/>
      </c>
      <c r="B113" s="89"/>
      <c r="C113" s="37"/>
      <c r="D113" s="35" t="str">
        <f ca="1">IF($B113&gt;0,VLOOKUP($B113,OFFSET(Pairings!$C$2,($A113-1)*gamesPerRound,0,gamesPerRound,3),2,FALSE),"")</f>
        <v/>
      </c>
      <c r="E113" s="35" t="str">
        <f ca="1">IF($B113&gt;0,VLOOKUP($B113,OFFSET(Pairings!$C$2,($A113-1)*gamesPerRound,0,gamesPerRound,3),3,FALSE),"")</f>
        <v/>
      </c>
      <c r="F113" s="35" t="str">
        <f t="shared" si="2"/>
        <v/>
      </c>
      <c r="G113" s="35" t="str">
        <f t="shared" si="3"/>
        <v/>
      </c>
      <c r="H113" s="110" t="str">
        <f ca="1">IF(OR(MOD(ROW(B113)-1,gamesPerRound)=1,B113="",ISNA(MATCH(B113,OFFSET($B$1,1+($A113-1)*gamesPerRound,0):B112,0))),"","duplicate result")</f>
        <v/>
      </c>
    </row>
    <row r="114" spans="1:8" x14ac:dyDescent="0.3">
      <c r="A114" s="35" t="str">
        <f>Pairings!B114</f>
        <v/>
      </c>
      <c r="B114" s="89"/>
      <c r="C114" s="37"/>
      <c r="D114" s="35" t="str">
        <f ca="1">IF($B114&gt;0,VLOOKUP($B114,OFFSET(Pairings!$C$2,($A114-1)*gamesPerRound,0,gamesPerRound,3),2,FALSE),"")</f>
        <v/>
      </c>
      <c r="E114" s="35" t="str">
        <f ca="1">IF($B114&gt;0,VLOOKUP($B114,OFFSET(Pairings!$C$2,($A114-1)*gamesPerRound,0,gamesPerRound,3),3,FALSE),"")</f>
        <v/>
      </c>
      <c r="F114" s="35" t="str">
        <f t="shared" si="2"/>
        <v/>
      </c>
      <c r="G114" s="35" t="str">
        <f t="shared" si="3"/>
        <v/>
      </c>
      <c r="H114" s="110" t="str">
        <f ca="1">IF(OR(MOD(ROW(B114)-1,gamesPerRound)=1,B114="",ISNA(MATCH(B114,OFFSET($B$1,1+($A114-1)*gamesPerRound,0):B113,0))),"","duplicate result")</f>
        <v/>
      </c>
    </row>
    <row r="115" spans="1:8" x14ac:dyDescent="0.3">
      <c r="A115" s="35" t="str">
        <f>Pairings!B115</f>
        <v/>
      </c>
      <c r="B115" s="89"/>
      <c r="C115" s="37"/>
      <c r="D115" s="35" t="str">
        <f ca="1">IF($B115&gt;0,VLOOKUP($B115,OFFSET(Pairings!$C$2,($A115-1)*gamesPerRound,0,gamesPerRound,3),2,FALSE),"")</f>
        <v/>
      </c>
      <c r="E115" s="35" t="str">
        <f ca="1">IF($B115&gt;0,VLOOKUP($B115,OFFSET(Pairings!$C$2,($A115-1)*gamesPerRound,0,gamesPerRound,3),3,FALSE),"")</f>
        <v/>
      </c>
      <c r="F115" s="35" t="str">
        <f t="shared" si="2"/>
        <v/>
      </c>
      <c r="G115" s="35" t="str">
        <f t="shared" si="3"/>
        <v/>
      </c>
      <c r="H115" s="110" t="str">
        <f ca="1">IF(OR(MOD(ROW(B115)-1,gamesPerRound)=1,B115="",ISNA(MATCH(B115,OFFSET($B$1,1+($A115-1)*gamesPerRound,0):B114,0))),"","duplicate result")</f>
        <v/>
      </c>
    </row>
    <row r="116" spans="1:8" x14ac:dyDescent="0.3">
      <c r="A116" s="35" t="str">
        <f>Pairings!B116</f>
        <v/>
      </c>
      <c r="B116" s="89"/>
      <c r="C116" s="37"/>
      <c r="D116" s="35" t="str">
        <f ca="1">IF($B116&gt;0,VLOOKUP($B116,OFFSET(Pairings!$C$2,($A116-1)*gamesPerRound,0,gamesPerRound,3),2,FALSE),"")</f>
        <v/>
      </c>
      <c r="E116" s="35" t="str">
        <f ca="1">IF($B116&gt;0,VLOOKUP($B116,OFFSET(Pairings!$C$2,($A116-1)*gamesPerRound,0,gamesPerRound,3),3,FALSE),"")</f>
        <v/>
      </c>
      <c r="F116" s="35" t="str">
        <f t="shared" si="2"/>
        <v/>
      </c>
      <c r="G116" s="35" t="str">
        <f t="shared" si="3"/>
        <v/>
      </c>
      <c r="H116" s="110" t="str">
        <f ca="1">IF(OR(MOD(ROW(B116)-1,gamesPerRound)=1,B116="",ISNA(MATCH(B116,OFFSET($B$1,1+($A116-1)*gamesPerRound,0):B115,0))),"","duplicate result")</f>
        <v/>
      </c>
    </row>
    <row r="117" spans="1:8" x14ac:dyDescent="0.3">
      <c r="A117" s="35" t="str">
        <f>Pairings!B117</f>
        <v/>
      </c>
      <c r="B117" s="89"/>
      <c r="C117" s="37"/>
      <c r="D117" s="35" t="str">
        <f ca="1">IF($B117&gt;0,VLOOKUP($B117,OFFSET(Pairings!$C$2,($A117-1)*gamesPerRound,0,gamesPerRound,3),2,FALSE),"")</f>
        <v/>
      </c>
      <c r="E117" s="35" t="str">
        <f ca="1">IF($B117&gt;0,VLOOKUP($B117,OFFSET(Pairings!$C$2,($A117-1)*gamesPerRound,0,gamesPerRound,3),3,FALSE),"")</f>
        <v/>
      </c>
      <c r="F117" s="35" t="str">
        <f t="shared" si="2"/>
        <v/>
      </c>
      <c r="G117" s="35" t="str">
        <f t="shared" si="3"/>
        <v/>
      </c>
      <c r="H117" s="110" t="str">
        <f ca="1">IF(OR(MOD(ROW(B117)-1,gamesPerRound)=1,B117="",ISNA(MATCH(B117,OFFSET($B$1,1+($A117-1)*gamesPerRound,0):B116,0))),"","duplicate result")</f>
        <v/>
      </c>
    </row>
    <row r="118" spans="1:8" x14ac:dyDescent="0.3">
      <c r="A118" s="35" t="str">
        <f>Pairings!B118</f>
        <v/>
      </c>
      <c r="B118" s="89"/>
      <c r="C118" s="37"/>
      <c r="D118" s="35" t="str">
        <f ca="1">IF($B118&gt;0,VLOOKUP($B118,OFFSET(Pairings!$C$2,($A118-1)*gamesPerRound,0,gamesPerRound,3),2,FALSE),"")</f>
        <v/>
      </c>
      <c r="E118" s="35" t="str">
        <f ca="1">IF($B118&gt;0,VLOOKUP($B118,OFFSET(Pairings!$C$2,($A118-1)*gamesPerRound,0,gamesPerRound,3),3,FALSE),"")</f>
        <v/>
      </c>
      <c r="F118" s="35" t="str">
        <f t="shared" si="2"/>
        <v/>
      </c>
      <c r="G118" s="35" t="str">
        <f t="shared" si="3"/>
        <v/>
      </c>
      <c r="H118" s="110" t="str">
        <f ca="1">IF(OR(MOD(ROW(B118)-1,gamesPerRound)=1,B118="",ISNA(MATCH(B118,OFFSET($B$1,1+($A118-1)*gamesPerRound,0):B117,0))),"","duplicate result")</f>
        <v/>
      </c>
    </row>
    <row r="119" spans="1:8" x14ac:dyDescent="0.3">
      <c r="A119" s="35" t="str">
        <f>Pairings!B119</f>
        <v/>
      </c>
      <c r="B119" s="89"/>
      <c r="C119" s="37"/>
      <c r="D119" s="35" t="str">
        <f ca="1">IF($B119&gt;0,VLOOKUP($B119,OFFSET(Pairings!$C$2,($A119-1)*gamesPerRound,0,gamesPerRound,3),2,FALSE),"")</f>
        <v/>
      </c>
      <c r="E119" s="35" t="str">
        <f ca="1">IF($B119&gt;0,VLOOKUP($B119,OFFSET(Pairings!$C$2,($A119-1)*gamesPerRound,0,gamesPerRound,3),3,FALSE),"")</f>
        <v/>
      </c>
      <c r="F119" s="35" t="str">
        <f t="shared" si="2"/>
        <v/>
      </c>
      <c r="G119" s="35" t="str">
        <f t="shared" si="3"/>
        <v/>
      </c>
      <c r="H119" s="110" t="str">
        <f ca="1">IF(OR(MOD(ROW(B119)-1,gamesPerRound)=1,B119="",ISNA(MATCH(B119,OFFSET($B$1,1+($A119-1)*gamesPerRound,0):B118,0))),"","duplicate result")</f>
        <v/>
      </c>
    </row>
    <row r="120" spans="1:8" x14ac:dyDescent="0.3">
      <c r="A120" s="35" t="str">
        <f>Pairings!B120</f>
        <v/>
      </c>
      <c r="B120" s="89"/>
      <c r="C120" s="37"/>
      <c r="D120" s="35" t="str">
        <f ca="1">IF($B120&gt;0,VLOOKUP($B120,OFFSET(Pairings!$C$2,($A120-1)*gamesPerRound,0,gamesPerRound,3),2,FALSE),"")</f>
        <v/>
      </c>
      <c r="E120" s="35" t="str">
        <f ca="1">IF($B120&gt;0,VLOOKUP($B120,OFFSET(Pairings!$C$2,($A120-1)*gamesPerRound,0,gamesPerRound,3),3,FALSE),"")</f>
        <v/>
      </c>
      <c r="F120" s="35" t="str">
        <f t="shared" si="2"/>
        <v/>
      </c>
      <c r="G120" s="35" t="str">
        <f t="shared" si="3"/>
        <v/>
      </c>
      <c r="H120" s="110" t="str">
        <f ca="1">IF(OR(MOD(ROW(B120)-1,gamesPerRound)=1,B120="",ISNA(MATCH(B120,OFFSET($B$1,1+($A120-1)*gamesPerRound,0):B119,0))),"","duplicate result")</f>
        <v/>
      </c>
    </row>
    <row r="121" spans="1:8" x14ac:dyDescent="0.3">
      <c r="A121" s="35" t="str">
        <f>Pairings!B121</f>
        <v/>
      </c>
      <c r="B121" s="89"/>
      <c r="C121" s="37"/>
      <c r="D121" s="35" t="str">
        <f ca="1">IF($B121&gt;0,VLOOKUP($B121,OFFSET(Pairings!$C$2,($A121-1)*gamesPerRound,0,gamesPerRound,3),2,FALSE),"")</f>
        <v/>
      </c>
      <c r="E121" s="35" t="str">
        <f ca="1">IF($B121&gt;0,VLOOKUP($B121,OFFSET(Pairings!$C$2,($A121-1)*gamesPerRound,0,gamesPerRound,3),3,FALSE),"")</f>
        <v/>
      </c>
      <c r="F121" s="35" t="str">
        <f t="shared" si="2"/>
        <v/>
      </c>
      <c r="G121" s="35" t="str">
        <f t="shared" si="3"/>
        <v/>
      </c>
      <c r="H121" s="110" t="str">
        <f ca="1">IF(OR(MOD(ROW(B121)-1,gamesPerRound)=1,B121="",ISNA(MATCH(B121,OFFSET($B$1,1+($A121-1)*gamesPerRound,0):B120,0))),"","duplicate result")</f>
        <v/>
      </c>
    </row>
    <row r="122" spans="1:8" x14ac:dyDescent="0.3">
      <c r="A122" s="35" t="str">
        <f>Pairings!B122</f>
        <v/>
      </c>
      <c r="B122" s="89"/>
      <c r="C122" s="37"/>
      <c r="D122" s="35" t="str">
        <f ca="1">IF($B122&gt;0,VLOOKUP($B122,OFFSET(Pairings!$C$2,($A122-1)*gamesPerRound,0,gamesPerRound,3),2,FALSE),"")</f>
        <v/>
      </c>
      <c r="E122" s="35" t="str">
        <f ca="1">IF($B122&gt;0,VLOOKUP($B122,OFFSET(Pairings!$C$2,($A122-1)*gamesPerRound,0,gamesPerRound,3),3,FALSE),"")</f>
        <v/>
      </c>
      <c r="F122" s="35" t="str">
        <f t="shared" si="2"/>
        <v/>
      </c>
      <c r="G122" s="35" t="str">
        <f t="shared" si="3"/>
        <v/>
      </c>
      <c r="H122" s="110" t="str">
        <f ca="1">IF(OR(MOD(ROW(B122)-1,gamesPerRound)=1,B122="",ISNA(MATCH(B122,OFFSET($B$1,1+($A122-1)*gamesPerRound,0):B121,0))),"","duplicate result")</f>
        <v/>
      </c>
    </row>
    <row r="123" spans="1:8" x14ac:dyDescent="0.3">
      <c r="A123" s="35" t="str">
        <f>Pairings!B123</f>
        <v/>
      </c>
      <c r="B123" s="89"/>
      <c r="C123" s="37"/>
      <c r="D123" s="35" t="str">
        <f ca="1">IF($B123&gt;0,VLOOKUP($B123,OFFSET(Pairings!$C$2,($A123-1)*gamesPerRound,0,gamesPerRound,3),2,FALSE),"")</f>
        <v/>
      </c>
      <c r="E123" s="35" t="str">
        <f ca="1">IF($B123&gt;0,VLOOKUP($B123,OFFSET(Pairings!$C$2,($A123-1)*gamesPerRound,0,gamesPerRound,3),3,FALSE),"")</f>
        <v/>
      </c>
      <c r="F123" s="35" t="str">
        <f t="shared" si="2"/>
        <v/>
      </c>
      <c r="G123" s="35" t="str">
        <f t="shared" si="3"/>
        <v/>
      </c>
      <c r="H123" s="110" t="str">
        <f ca="1">IF(OR(MOD(ROW(B123)-1,gamesPerRound)=1,B123="",ISNA(MATCH(B123,OFFSET($B$1,1+($A123-1)*gamesPerRound,0):B122,0))),"","duplicate result")</f>
        <v/>
      </c>
    </row>
    <row r="124" spans="1:8" x14ac:dyDescent="0.3">
      <c r="A124" s="35" t="str">
        <f>Pairings!B124</f>
        <v/>
      </c>
      <c r="B124" s="89"/>
      <c r="C124" s="37"/>
      <c r="D124" s="35" t="str">
        <f ca="1">IF($B124&gt;0,VLOOKUP($B124,OFFSET(Pairings!$C$2,($A124-1)*gamesPerRound,0,gamesPerRound,3),2,FALSE),"")</f>
        <v/>
      </c>
      <c r="E124" s="35" t="str">
        <f ca="1">IF($B124&gt;0,VLOOKUP($B124,OFFSET(Pairings!$C$2,($A124-1)*gamesPerRound,0,gamesPerRound,3),3,FALSE),"")</f>
        <v/>
      </c>
      <c r="F124" s="35" t="str">
        <f t="shared" si="2"/>
        <v/>
      </c>
      <c r="G124" s="35" t="str">
        <f t="shared" si="3"/>
        <v/>
      </c>
      <c r="H124" s="110" t="str">
        <f ca="1">IF(OR(MOD(ROW(B124)-1,gamesPerRound)=1,B124="",ISNA(MATCH(B124,OFFSET($B$1,1+($A124-1)*gamesPerRound,0):B123,0))),"","duplicate result")</f>
        <v/>
      </c>
    </row>
    <row r="125" spans="1:8" x14ac:dyDescent="0.3">
      <c r="A125" s="35" t="str">
        <f>Pairings!B125</f>
        <v/>
      </c>
      <c r="B125" s="89"/>
      <c r="C125" s="37"/>
      <c r="D125" s="35" t="str">
        <f ca="1">IF($B125&gt;0,VLOOKUP($B125,OFFSET(Pairings!$C$2,($A125-1)*gamesPerRound,0,gamesPerRound,3),2,FALSE),"")</f>
        <v/>
      </c>
      <c r="E125" s="35" t="str">
        <f ca="1">IF($B125&gt;0,VLOOKUP($B125,OFFSET(Pairings!$C$2,($A125-1)*gamesPerRound,0,gamesPerRound,3),3,FALSE),"")</f>
        <v/>
      </c>
      <c r="F125" s="35" t="str">
        <f t="shared" si="2"/>
        <v/>
      </c>
      <c r="G125" s="35" t="str">
        <f t="shared" si="3"/>
        <v/>
      </c>
      <c r="H125" s="110" t="str">
        <f ca="1">IF(OR(MOD(ROW(B125)-1,gamesPerRound)=1,B125="",ISNA(MATCH(B125,OFFSET($B$1,1+($A125-1)*gamesPerRound,0):B124,0))),"","duplicate result")</f>
        <v/>
      </c>
    </row>
    <row r="126" spans="1:8" x14ac:dyDescent="0.3">
      <c r="A126" s="35" t="str">
        <f>Pairings!B126</f>
        <v/>
      </c>
      <c r="B126" s="89"/>
      <c r="C126" s="37"/>
      <c r="D126" s="35" t="str">
        <f ca="1">IF($B126&gt;0,VLOOKUP($B126,OFFSET(Pairings!$C$2,($A126-1)*gamesPerRound,0,gamesPerRound,3),2,FALSE),"")</f>
        <v/>
      </c>
      <c r="E126" s="35" t="str">
        <f ca="1">IF($B126&gt;0,VLOOKUP($B126,OFFSET(Pairings!$C$2,($A126-1)*gamesPerRound,0,gamesPerRound,3),3,FALSE),"")</f>
        <v/>
      </c>
      <c r="F126" s="35" t="str">
        <f t="shared" si="2"/>
        <v/>
      </c>
      <c r="G126" s="35" t="str">
        <f t="shared" si="3"/>
        <v/>
      </c>
      <c r="H126" s="110" t="str">
        <f ca="1">IF(OR(MOD(ROW(B126)-1,gamesPerRound)=1,B126="",ISNA(MATCH(B126,OFFSET($B$1,1+($A126-1)*gamesPerRound,0):B125,0))),"","duplicate result")</f>
        <v/>
      </c>
    </row>
    <row r="127" spans="1:8" x14ac:dyDescent="0.3">
      <c r="A127" s="35" t="str">
        <f>Pairings!B127</f>
        <v/>
      </c>
      <c r="B127" s="89"/>
      <c r="C127" s="37"/>
      <c r="D127" s="35" t="str">
        <f ca="1">IF($B127&gt;0,VLOOKUP($B127,OFFSET(Pairings!$C$2,($A127-1)*gamesPerRound,0,gamesPerRound,3),2,FALSE),"")</f>
        <v/>
      </c>
      <c r="E127" s="35" t="str">
        <f ca="1">IF($B127&gt;0,VLOOKUP($B127,OFFSET(Pairings!$C$2,($A127-1)*gamesPerRound,0,gamesPerRound,3),3,FALSE),"")</f>
        <v/>
      </c>
      <c r="F127" s="35" t="str">
        <f t="shared" si="2"/>
        <v/>
      </c>
      <c r="G127" s="35" t="str">
        <f t="shared" si="3"/>
        <v/>
      </c>
      <c r="H127" s="110" t="str">
        <f ca="1">IF(OR(MOD(ROW(B127)-1,gamesPerRound)=1,B127="",ISNA(MATCH(B127,OFFSET($B$1,1+($A127-1)*gamesPerRound,0):B126,0))),"","duplicate result")</f>
        <v/>
      </c>
    </row>
    <row r="128" spans="1:8" x14ac:dyDescent="0.3">
      <c r="A128" s="35" t="str">
        <f>Pairings!B128</f>
        <v/>
      </c>
      <c r="B128" s="89"/>
      <c r="C128" s="37"/>
      <c r="D128" s="35" t="str">
        <f ca="1">IF($B128&gt;0,VLOOKUP($B128,OFFSET(Pairings!$C$2,($A128-1)*gamesPerRound,0,gamesPerRound,3),2,FALSE),"")</f>
        <v/>
      </c>
      <c r="E128" s="35" t="str">
        <f ca="1">IF($B128&gt;0,VLOOKUP($B128,OFFSET(Pairings!$C$2,($A128-1)*gamesPerRound,0,gamesPerRound,3),3,FALSE),"")</f>
        <v/>
      </c>
      <c r="F128" s="35" t="str">
        <f t="shared" si="2"/>
        <v/>
      </c>
      <c r="G128" s="35" t="str">
        <f t="shared" si="3"/>
        <v/>
      </c>
      <c r="H128" s="110" t="str">
        <f ca="1">IF(OR(MOD(ROW(B128)-1,gamesPerRound)=1,B128="",ISNA(MATCH(B128,OFFSET($B$1,1+($A128-1)*gamesPerRound,0):B127,0))),"","duplicate result")</f>
        <v/>
      </c>
    </row>
    <row r="129" spans="1:8" x14ac:dyDescent="0.3">
      <c r="A129" s="35" t="str">
        <f>Pairings!B129</f>
        <v/>
      </c>
      <c r="B129" s="89"/>
      <c r="C129" s="37"/>
      <c r="D129" s="35" t="str">
        <f ca="1">IF($B129&gt;0,VLOOKUP($B129,OFFSET(Pairings!$C$2,($A129-1)*gamesPerRound,0,gamesPerRound,3),2,FALSE),"")</f>
        <v/>
      </c>
      <c r="E129" s="35" t="str">
        <f ca="1">IF($B129&gt;0,VLOOKUP($B129,OFFSET(Pairings!$C$2,($A129-1)*gamesPerRound,0,gamesPerRound,3),3,FALSE),"")</f>
        <v/>
      </c>
      <c r="F129" s="35" t="str">
        <f t="shared" si="2"/>
        <v/>
      </c>
      <c r="G129" s="35" t="str">
        <f t="shared" si="3"/>
        <v/>
      </c>
      <c r="H129" s="110" t="str">
        <f ca="1">IF(OR(MOD(ROW(B129)-1,gamesPerRound)=1,B129="",ISNA(MATCH(B129,OFFSET($B$1,1+($A129-1)*gamesPerRound,0):B128,0))),"","duplicate result")</f>
        <v/>
      </c>
    </row>
    <row r="130" spans="1:8" x14ac:dyDescent="0.3">
      <c r="A130" s="35" t="str">
        <f>Pairings!B130</f>
        <v/>
      </c>
      <c r="B130" s="89"/>
      <c r="C130" s="37"/>
      <c r="D130" s="35" t="str">
        <f ca="1">IF($B130&gt;0,VLOOKUP($B130,OFFSET(Pairings!$C$2,($A130-1)*gamesPerRound,0,gamesPerRound,3),2,FALSE),"")</f>
        <v/>
      </c>
      <c r="E130" s="35" t="str">
        <f ca="1">IF($B130&gt;0,VLOOKUP($B130,OFFSET(Pairings!$C$2,($A130-1)*gamesPerRound,0,gamesPerRound,3),3,FALSE),"")</f>
        <v/>
      </c>
      <c r="F130" s="35" t="str">
        <f t="shared" ref="F130:F193" si="4">IF(C130="","",IF(C130="d",0.5,C130))</f>
        <v/>
      </c>
      <c r="G130" s="35" t="str">
        <f t="shared" ref="G130:G193" si="5">IF(C130="","",1-F130)</f>
        <v/>
      </c>
      <c r="H130" s="110" t="str">
        <f ca="1">IF(OR(MOD(ROW(B130)-1,gamesPerRound)=1,B130="",ISNA(MATCH(B130,OFFSET($B$1,1+($A130-1)*gamesPerRound,0):B129,0))),"","duplicate result")</f>
        <v/>
      </c>
    </row>
    <row r="131" spans="1:8" x14ac:dyDescent="0.3">
      <c r="A131" s="35" t="str">
        <f>Pairings!B131</f>
        <v/>
      </c>
      <c r="B131" s="89"/>
      <c r="C131" s="37"/>
      <c r="D131" s="35" t="str">
        <f ca="1">IF($B131&gt;0,VLOOKUP($B131,OFFSET(Pairings!$C$2,($A131-1)*gamesPerRound,0,gamesPerRound,3),2,FALSE),"")</f>
        <v/>
      </c>
      <c r="E131" s="35" t="str">
        <f ca="1">IF($B131&gt;0,VLOOKUP($B131,OFFSET(Pairings!$C$2,($A131-1)*gamesPerRound,0,gamesPerRound,3),3,FALSE),"")</f>
        <v/>
      </c>
      <c r="F131" s="35" t="str">
        <f t="shared" si="4"/>
        <v/>
      </c>
      <c r="G131" s="35" t="str">
        <f t="shared" si="5"/>
        <v/>
      </c>
      <c r="H131" s="110" t="str">
        <f ca="1">IF(OR(MOD(ROW(B131)-1,gamesPerRound)=1,B131="",ISNA(MATCH(B131,OFFSET($B$1,1+($A131-1)*gamesPerRound,0):B130,0))),"","duplicate result")</f>
        <v/>
      </c>
    </row>
    <row r="132" spans="1:8" x14ac:dyDescent="0.3">
      <c r="A132" s="35" t="str">
        <f>Pairings!B132</f>
        <v/>
      </c>
      <c r="B132" s="89"/>
      <c r="C132" s="37"/>
      <c r="D132" s="35" t="str">
        <f ca="1">IF($B132&gt;0,VLOOKUP($B132,OFFSET(Pairings!$C$2,($A132-1)*gamesPerRound,0,gamesPerRound,3),2,FALSE),"")</f>
        <v/>
      </c>
      <c r="E132" s="35" t="str">
        <f ca="1">IF($B132&gt;0,VLOOKUP($B132,OFFSET(Pairings!$C$2,($A132-1)*gamesPerRound,0,gamesPerRound,3),3,FALSE),"")</f>
        <v/>
      </c>
      <c r="F132" s="35" t="str">
        <f t="shared" si="4"/>
        <v/>
      </c>
      <c r="G132" s="35" t="str">
        <f t="shared" si="5"/>
        <v/>
      </c>
      <c r="H132" s="110" t="str">
        <f ca="1">IF(OR(MOD(ROW(B132)-1,gamesPerRound)=1,B132="",ISNA(MATCH(B132,OFFSET($B$1,1+($A132-1)*gamesPerRound,0):B131,0))),"","duplicate result")</f>
        <v/>
      </c>
    </row>
    <row r="133" spans="1:8" x14ac:dyDescent="0.3">
      <c r="A133" s="35" t="str">
        <f>Pairings!B133</f>
        <v/>
      </c>
      <c r="B133" s="89"/>
      <c r="C133" s="37"/>
      <c r="D133" s="35" t="str">
        <f ca="1">IF($B133&gt;0,VLOOKUP($B133,OFFSET(Pairings!$C$2,($A133-1)*gamesPerRound,0,gamesPerRound,3),2,FALSE),"")</f>
        <v/>
      </c>
      <c r="E133" s="35" t="str">
        <f ca="1">IF($B133&gt;0,VLOOKUP($B133,OFFSET(Pairings!$C$2,($A133-1)*gamesPerRound,0,gamesPerRound,3),3,FALSE),"")</f>
        <v/>
      </c>
      <c r="F133" s="35" t="str">
        <f t="shared" si="4"/>
        <v/>
      </c>
      <c r="G133" s="35" t="str">
        <f t="shared" si="5"/>
        <v/>
      </c>
      <c r="H133" s="110" t="str">
        <f ca="1">IF(OR(MOD(ROW(B133)-1,gamesPerRound)=1,B133="",ISNA(MATCH(B133,OFFSET($B$1,1+($A133-1)*gamesPerRound,0):B132,0))),"","duplicate result")</f>
        <v/>
      </c>
    </row>
    <row r="134" spans="1:8" x14ac:dyDescent="0.3">
      <c r="A134" s="35" t="str">
        <f>Pairings!B134</f>
        <v/>
      </c>
      <c r="B134" s="89"/>
      <c r="C134" s="37"/>
      <c r="D134" s="35" t="str">
        <f ca="1">IF($B134&gt;0,VLOOKUP($B134,OFFSET(Pairings!$C$2,($A134-1)*gamesPerRound,0,gamesPerRound,3),2,FALSE),"")</f>
        <v/>
      </c>
      <c r="E134" s="35" t="str">
        <f ca="1">IF($B134&gt;0,VLOOKUP($B134,OFFSET(Pairings!$C$2,($A134-1)*gamesPerRound,0,gamesPerRound,3),3,FALSE),"")</f>
        <v/>
      </c>
      <c r="F134" s="35" t="str">
        <f t="shared" si="4"/>
        <v/>
      </c>
      <c r="G134" s="35" t="str">
        <f t="shared" si="5"/>
        <v/>
      </c>
      <c r="H134" s="110" t="str">
        <f ca="1">IF(OR(MOD(ROW(B134)-1,gamesPerRound)=1,B134="",ISNA(MATCH(B134,OFFSET($B$1,1+($A134-1)*gamesPerRound,0):B133,0))),"","duplicate result")</f>
        <v/>
      </c>
    </row>
    <row r="135" spans="1:8" x14ac:dyDescent="0.3">
      <c r="A135" s="35" t="str">
        <f>Pairings!B135</f>
        <v/>
      </c>
      <c r="B135" s="89"/>
      <c r="C135" s="37"/>
      <c r="D135" s="35" t="str">
        <f ca="1">IF($B135&gt;0,VLOOKUP($B135,OFFSET(Pairings!$C$2,($A135-1)*gamesPerRound,0,gamesPerRound,3),2,FALSE),"")</f>
        <v/>
      </c>
      <c r="E135" s="35" t="str">
        <f ca="1">IF($B135&gt;0,VLOOKUP($B135,OFFSET(Pairings!$C$2,($A135-1)*gamesPerRound,0,gamesPerRound,3),3,FALSE),"")</f>
        <v/>
      </c>
      <c r="F135" s="35" t="str">
        <f t="shared" si="4"/>
        <v/>
      </c>
      <c r="G135" s="35" t="str">
        <f t="shared" si="5"/>
        <v/>
      </c>
      <c r="H135" s="110" t="str">
        <f ca="1">IF(OR(MOD(ROW(B135)-1,gamesPerRound)=1,B135="",ISNA(MATCH(B135,OFFSET($B$1,1+($A135-1)*gamesPerRound,0):B134,0))),"","duplicate result")</f>
        <v/>
      </c>
    </row>
    <row r="136" spans="1:8" x14ac:dyDescent="0.3">
      <c r="A136" s="35" t="str">
        <f>Pairings!B136</f>
        <v/>
      </c>
      <c r="B136" s="89"/>
      <c r="C136" s="37"/>
      <c r="D136" s="35" t="str">
        <f ca="1">IF($B136&gt;0,VLOOKUP($B136,OFFSET(Pairings!$C$2,($A136-1)*gamesPerRound,0,gamesPerRound,3),2,FALSE),"")</f>
        <v/>
      </c>
      <c r="E136" s="35" t="str">
        <f ca="1">IF($B136&gt;0,VLOOKUP($B136,OFFSET(Pairings!$C$2,($A136-1)*gamesPerRound,0,gamesPerRound,3),3,FALSE),"")</f>
        <v/>
      </c>
      <c r="F136" s="35" t="str">
        <f t="shared" si="4"/>
        <v/>
      </c>
      <c r="G136" s="35" t="str">
        <f t="shared" si="5"/>
        <v/>
      </c>
      <c r="H136" s="110" t="str">
        <f ca="1">IF(OR(MOD(ROW(B136)-1,gamesPerRound)=1,B136="",ISNA(MATCH(B136,OFFSET($B$1,1+($A136-1)*gamesPerRound,0):B135,0))),"","duplicate result")</f>
        <v/>
      </c>
    </row>
    <row r="137" spans="1:8" x14ac:dyDescent="0.3">
      <c r="A137" s="35" t="str">
        <f>Pairings!B137</f>
        <v/>
      </c>
      <c r="B137" s="89"/>
      <c r="C137" s="37"/>
      <c r="D137" s="35" t="str">
        <f ca="1">IF($B137&gt;0,VLOOKUP($B137,OFFSET(Pairings!$C$2,($A137-1)*gamesPerRound,0,gamesPerRound,3),2,FALSE),"")</f>
        <v/>
      </c>
      <c r="E137" s="35" t="str">
        <f ca="1">IF($B137&gt;0,VLOOKUP($B137,OFFSET(Pairings!$C$2,($A137-1)*gamesPerRound,0,gamesPerRound,3),3,FALSE),"")</f>
        <v/>
      </c>
      <c r="F137" s="35" t="str">
        <f t="shared" si="4"/>
        <v/>
      </c>
      <c r="G137" s="35" t="str">
        <f t="shared" si="5"/>
        <v/>
      </c>
      <c r="H137" s="110" t="str">
        <f ca="1">IF(OR(MOD(ROW(B137)-1,gamesPerRound)=1,B137="",ISNA(MATCH(B137,OFFSET($B$1,1+($A137-1)*gamesPerRound,0):B136,0))),"","duplicate result")</f>
        <v/>
      </c>
    </row>
    <row r="138" spans="1:8" x14ac:dyDescent="0.3">
      <c r="A138" s="35" t="str">
        <f>Pairings!B138</f>
        <v/>
      </c>
      <c r="B138" s="89"/>
      <c r="C138" s="37"/>
      <c r="D138" s="35" t="str">
        <f ca="1">IF($B138&gt;0,VLOOKUP($B138,OFFSET(Pairings!$C$2,($A138-1)*gamesPerRound,0,gamesPerRound,3),2,FALSE),"")</f>
        <v/>
      </c>
      <c r="E138" s="35" t="str">
        <f ca="1">IF($B138&gt;0,VLOOKUP($B138,OFFSET(Pairings!$C$2,($A138-1)*gamesPerRound,0,gamesPerRound,3),3,FALSE),"")</f>
        <v/>
      </c>
      <c r="F138" s="35" t="str">
        <f t="shared" si="4"/>
        <v/>
      </c>
      <c r="G138" s="35" t="str">
        <f t="shared" si="5"/>
        <v/>
      </c>
      <c r="H138" s="110" t="str">
        <f ca="1">IF(OR(MOD(ROW(B138)-1,gamesPerRound)=1,B138="",ISNA(MATCH(B138,OFFSET($B$1,1+($A138-1)*gamesPerRound,0):B137,0))),"","duplicate result")</f>
        <v/>
      </c>
    </row>
    <row r="139" spans="1:8" x14ac:dyDescent="0.3">
      <c r="A139" s="35" t="str">
        <f>Pairings!B139</f>
        <v/>
      </c>
      <c r="B139" s="89"/>
      <c r="C139" s="37"/>
      <c r="D139" s="35" t="str">
        <f ca="1">IF($B139&gt;0,VLOOKUP($B139,OFFSET(Pairings!$C$2,($A139-1)*gamesPerRound,0,gamesPerRound,3),2,FALSE),"")</f>
        <v/>
      </c>
      <c r="E139" s="35" t="str">
        <f ca="1">IF($B139&gt;0,VLOOKUP($B139,OFFSET(Pairings!$C$2,($A139-1)*gamesPerRound,0,gamesPerRound,3),3,FALSE),"")</f>
        <v/>
      </c>
      <c r="F139" s="35" t="str">
        <f t="shared" si="4"/>
        <v/>
      </c>
      <c r="G139" s="35" t="str">
        <f t="shared" si="5"/>
        <v/>
      </c>
      <c r="H139" s="110" t="str">
        <f ca="1">IF(OR(MOD(ROW(B139)-1,gamesPerRound)=1,B139="",ISNA(MATCH(B139,OFFSET($B$1,1+($A139-1)*gamesPerRound,0):B138,0))),"","duplicate result")</f>
        <v/>
      </c>
    </row>
    <row r="140" spans="1:8" x14ac:dyDescent="0.3">
      <c r="A140" s="35" t="str">
        <f>Pairings!B140</f>
        <v/>
      </c>
      <c r="B140" s="89"/>
      <c r="C140" s="37"/>
      <c r="D140" s="35" t="str">
        <f ca="1">IF($B140&gt;0,VLOOKUP($B140,OFFSET(Pairings!$C$2,($A140-1)*gamesPerRound,0,gamesPerRound,3),2,FALSE),"")</f>
        <v/>
      </c>
      <c r="E140" s="35" t="str">
        <f ca="1">IF($B140&gt;0,VLOOKUP($B140,OFFSET(Pairings!$C$2,($A140-1)*gamesPerRound,0,gamesPerRound,3),3,FALSE),"")</f>
        <v/>
      </c>
      <c r="F140" s="35" t="str">
        <f t="shared" si="4"/>
        <v/>
      </c>
      <c r="G140" s="35" t="str">
        <f t="shared" si="5"/>
        <v/>
      </c>
      <c r="H140" s="110" t="str">
        <f ca="1">IF(OR(MOD(ROW(B140)-1,gamesPerRound)=1,B140="",ISNA(MATCH(B140,OFFSET($B$1,1+($A140-1)*gamesPerRound,0):B139,0))),"","duplicate result")</f>
        <v/>
      </c>
    </row>
    <row r="141" spans="1:8" x14ac:dyDescent="0.3">
      <c r="A141" s="35" t="str">
        <f>Pairings!B141</f>
        <v/>
      </c>
      <c r="B141" s="89"/>
      <c r="C141" s="37"/>
      <c r="D141" s="35" t="str">
        <f ca="1">IF($B141&gt;0,VLOOKUP($B141,OFFSET(Pairings!$C$2,($A141-1)*gamesPerRound,0,gamesPerRound,3),2,FALSE),"")</f>
        <v/>
      </c>
      <c r="E141" s="35" t="str">
        <f ca="1">IF($B141&gt;0,VLOOKUP($B141,OFFSET(Pairings!$C$2,($A141-1)*gamesPerRound,0,gamesPerRound,3),3,FALSE),"")</f>
        <v/>
      </c>
      <c r="F141" s="35" t="str">
        <f t="shared" si="4"/>
        <v/>
      </c>
      <c r="G141" s="35" t="str">
        <f t="shared" si="5"/>
        <v/>
      </c>
      <c r="H141" s="110" t="str">
        <f ca="1">IF(OR(MOD(ROW(B141)-1,gamesPerRound)=1,B141="",ISNA(MATCH(B141,OFFSET($B$1,1+($A141-1)*gamesPerRound,0):B140,0))),"","duplicate result")</f>
        <v/>
      </c>
    </row>
    <row r="142" spans="1:8" x14ac:dyDescent="0.3">
      <c r="A142" s="35" t="str">
        <f>Pairings!B142</f>
        <v/>
      </c>
      <c r="B142" s="89"/>
      <c r="C142" s="37"/>
      <c r="D142" s="35" t="str">
        <f ca="1">IF($B142&gt;0,VLOOKUP($B142,OFFSET(Pairings!$C$2,($A142-1)*gamesPerRound,0,gamesPerRound,3),2,FALSE),"")</f>
        <v/>
      </c>
      <c r="E142" s="35" t="str">
        <f ca="1">IF($B142&gt;0,VLOOKUP($B142,OFFSET(Pairings!$C$2,($A142-1)*gamesPerRound,0,gamesPerRound,3),3,FALSE),"")</f>
        <v/>
      </c>
      <c r="F142" s="35" t="str">
        <f t="shared" si="4"/>
        <v/>
      </c>
      <c r="G142" s="35" t="str">
        <f t="shared" si="5"/>
        <v/>
      </c>
      <c r="H142" s="110" t="str">
        <f ca="1">IF(OR(MOD(ROW(B142)-1,gamesPerRound)=1,B142="",ISNA(MATCH(B142,OFFSET($B$1,1+($A142-1)*gamesPerRound,0):B141,0))),"","duplicate result")</f>
        <v/>
      </c>
    </row>
    <row r="143" spans="1:8" x14ac:dyDescent="0.3">
      <c r="A143" s="35" t="str">
        <f>Pairings!B143</f>
        <v/>
      </c>
      <c r="B143" s="89"/>
      <c r="C143" s="37"/>
      <c r="D143" s="35" t="str">
        <f ca="1">IF($B143&gt;0,VLOOKUP($B143,OFFSET(Pairings!$C$2,($A143-1)*gamesPerRound,0,gamesPerRound,3),2,FALSE),"")</f>
        <v/>
      </c>
      <c r="E143" s="35" t="str">
        <f ca="1">IF($B143&gt;0,VLOOKUP($B143,OFFSET(Pairings!$C$2,($A143-1)*gamesPerRound,0,gamesPerRound,3),3,FALSE),"")</f>
        <v/>
      </c>
      <c r="F143" s="35" t="str">
        <f t="shared" si="4"/>
        <v/>
      </c>
      <c r="G143" s="35" t="str">
        <f t="shared" si="5"/>
        <v/>
      </c>
      <c r="H143" s="110" t="str">
        <f ca="1">IF(OR(MOD(ROW(B143)-1,gamesPerRound)=1,B143="",ISNA(MATCH(B143,OFFSET($B$1,1+($A143-1)*gamesPerRound,0):B142,0))),"","duplicate result")</f>
        <v/>
      </c>
    </row>
    <row r="144" spans="1:8" x14ac:dyDescent="0.3">
      <c r="A144" s="35" t="str">
        <f>Pairings!B144</f>
        <v/>
      </c>
      <c r="B144" s="89"/>
      <c r="C144" s="37"/>
      <c r="D144" s="35" t="str">
        <f ca="1">IF($B144&gt;0,VLOOKUP($B144,OFFSET(Pairings!$C$2,($A144-1)*gamesPerRound,0,gamesPerRound,3),2,FALSE),"")</f>
        <v/>
      </c>
      <c r="E144" s="35" t="str">
        <f ca="1">IF($B144&gt;0,VLOOKUP($B144,OFFSET(Pairings!$C$2,($A144-1)*gamesPerRound,0,gamesPerRound,3),3,FALSE),"")</f>
        <v/>
      </c>
      <c r="F144" s="35" t="str">
        <f t="shared" si="4"/>
        <v/>
      </c>
      <c r="G144" s="35" t="str">
        <f t="shared" si="5"/>
        <v/>
      </c>
      <c r="H144" s="110" t="str">
        <f ca="1">IF(OR(MOD(ROW(B144)-1,gamesPerRound)=1,B144="",ISNA(MATCH(B144,OFFSET($B$1,1+($A144-1)*gamesPerRound,0):B143,0))),"","duplicate result")</f>
        <v/>
      </c>
    </row>
    <row r="145" spans="1:8" x14ac:dyDescent="0.3">
      <c r="A145" s="35" t="str">
        <f>Pairings!B145</f>
        <v/>
      </c>
      <c r="B145" s="89"/>
      <c r="C145" s="37"/>
      <c r="D145" s="35" t="str">
        <f ca="1">IF($B145&gt;0,VLOOKUP($B145,OFFSET(Pairings!$C$2,($A145-1)*gamesPerRound,0,gamesPerRound,3),2,FALSE),"")</f>
        <v/>
      </c>
      <c r="E145" s="35" t="str">
        <f ca="1">IF($B145&gt;0,VLOOKUP($B145,OFFSET(Pairings!$C$2,($A145-1)*gamesPerRound,0,gamesPerRound,3),3,FALSE),"")</f>
        <v/>
      </c>
      <c r="F145" s="35" t="str">
        <f t="shared" si="4"/>
        <v/>
      </c>
      <c r="G145" s="35" t="str">
        <f t="shared" si="5"/>
        <v/>
      </c>
      <c r="H145" s="110" t="str">
        <f ca="1">IF(OR(MOD(ROW(B145)-1,gamesPerRound)=1,B145="",ISNA(MATCH(B145,OFFSET($B$1,1+($A145-1)*gamesPerRound,0):B144,0))),"","duplicate result")</f>
        <v/>
      </c>
    </row>
    <row r="146" spans="1:8" x14ac:dyDescent="0.3">
      <c r="A146" s="35" t="str">
        <f>Pairings!B146</f>
        <v/>
      </c>
      <c r="B146" s="89"/>
      <c r="C146" s="37"/>
      <c r="D146" s="35" t="str">
        <f ca="1">IF($B146&gt;0,VLOOKUP($B146,OFFSET(Pairings!$C$2,($A146-1)*gamesPerRound,0,gamesPerRound,3),2,FALSE),"")</f>
        <v/>
      </c>
      <c r="E146" s="35" t="str">
        <f ca="1">IF($B146&gt;0,VLOOKUP($B146,OFFSET(Pairings!$C$2,($A146-1)*gamesPerRound,0,gamesPerRound,3),3,FALSE),"")</f>
        <v/>
      </c>
      <c r="F146" s="35" t="str">
        <f t="shared" si="4"/>
        <v/>
      </c>
      <c r="G146" s="35" t="str">
        <f t="shared" si="5"/>
        <v/>
      </c>
      <c r="H146" s="110" t="str">
        <f ca="1">IF(OR(MOD(ROW(B146)-1,gamesPerRound)=1,B146="",ISNA(MATCH(B146,OFFSET($B$1,1+($A146-1)*gamesPerRound,0):B145,0))),"","duplicate result")</f>
        <v/>
      </c>
    </row>
    <row r="147" spans="1:8" x14ac:dyDescent="0.3">
      <c r="A147" s="35" t="str">
        <f>Pairings!B147</f>
        <v/>
      </c>
      <c r="B147" s="89"/>
      <c r="C147" s="37"/>
      <c r="D147" s="35" t="str">
        <f ca="1">IF($B147&gt;0,VLOOKUP($B147,OFFSET(Pairings!$C$2,($A147-1)*gamesPerRound,0,gamesPerRound,3),2,FALSE),"")</f>
        <v/>
      </c>
      <c r="E147" s="35" t="str">
        <f ca="1">IF($B147&gt;0,VLOOKUP($B147,OFFSET(Pairings!$C$2,($A147-1)*gamesPerRound,0,gamesPerRound,3),3,FALSE),"")</f>
        <v/>
      </c>
      <c r="F147" s="35" t="str">
        <f t="shared" si="4"/>
        <v/>
      </c>
      <c r="G147" s="35" t="str">
        <f t="shared" si="5"/>
        <v/>
      </c>
      <c r="H147" s="110" t="str">
        <f ca="1">IF(OR(MOD(ROW(B147)-1,gamesPerRound)=1,B147="",ISNA(MATCH(B147,OFFSET($B$1,1+($A147-1)*gamesPerRound,0):B146,0))),"","duplicate result")</f>
        <v/>
      </c>
    </row>
    <row r="148" spans="1:8" x14ac:dyDescent="0.3">
      <c r="A148" s="35" t="str">
        <f>Pairings!B148</f>
        <v/>
      </c>
      <c r="B148" s="89"/>
      <c r="C148" s="37"/>
      <c r="D148" s="35" t="str">
        <f ca="1">IF($B148&gt;0,VLOOKUP($B148,OFFSET(Pairings!$C$2,($A148-1)*gamesPerRound,0,gamesPerRound,3),2,FALSE),"")</f>
        <v/>
      </c>
      <c r="E148" s="35" t="str">
        <f ca="1">IF($B148&gt;0,VLOOKUP($B148,OFFSET(Pairings!$C$2,($A148-1)*gamesPerRound,0,gamesPerRound,3),3,FALSE),"")</f>
        <v/>
      </c>
      <c r="F148" s="35" t="str">
        <f t="shared" si="4"/>
        <v/>
      </c>
      <c r="G148" s="35" t="str">
        <f t="shared" si="5"/>
        <v/>
      </c>
      <c r="H148" s="110" t="str">
        <f ca="1">IF(OR(MOD(ROW(B148)-1,gamesPerRound)=1,B148="",ISNA(MATCH(B148,OFFSET($B$1,1+($A148-1)*gamesPerRound,0):B147,0))),"","duplicate result")</f>
        <v/>
      </c>
    </row>
    <row r="149" spans="1:8" x14ac:dyDescent="0.3">
      <c r="A149" s="35" t="str">
        <f>Pairings!B149</f>
        <v/>
      </c>
      <c r="B149" s="89"/>
      <c r="C149" s="37"/>
      <c r="D149" s="35" t="str">
        <f ca="1">IF($B149&gt;0,VLOOKUP($B149,OFFSET(Pairings!$C$2,($A149-1)*gamesPerRound,0,gamesPerRound,3),2,FALSE),"")</f>
        <v/>
      </c>
      <c r="E149" s="35" t="str">
        <f ca="1">IF($B149&gt;0,VLOOKUP($B149,OFFSET(Pairings!$C$2,($A149-1)*gamesPerRound,0,gamesPerRound,3),3,FALSE),"")</f>
        <v/>
      </c>
      <c r="F149" s="35" t="str">
        <f t="shared" si="4"/>
        <v/>
      </c>
      <c r="G149" s="35" t="str">
        <f t="shared" si="5"/>
        <v/>
      </c>
      <c r="H149" s="110" t="str">
        <f ca="1">IF(OR(MOD(ROW(B149)-1,gamesPerRound)=1,B149="",ISNA(MATCH(B149,OFFSET($B$1,1+($A149-1)*gamesPerRound,0):B148,0))),"","duplicate result")</f>
        <v/>
      </c>
    </row>
    <row r="150" spans="1:8" x14ac:dyDescent="0.3">
      <c r="A150" s="35" t="str">
        <f>Pairings!B150</f>
        <v/>
      </c>
      <c r="B150" s="89"/>
      <c r="C150" s="37"/>
      <c r="D150" s="35" t="str">
        <f ca="1">IF($B150&gt;0,VLOOKUP($B150,OFFSET(Pairings!$C$2,($A150-1)*gamesPerRound,0,gamesPerRound,3),2,FALSE),"")</f>
        <v/>
      </c>
      <c r="E150" s="35" t="str">
        <f ca="1">IF($B150&gt;0,VLOOKUP($B150,OFFSET(Pairings!$C$2,($A150-1)*gamesPerRound,0,gamesPerRound,3),3,FALSE),"")</f>
        <v/>
      </c>
      <c r="F150" s="35" t="str">
        <f t="shared" si="4"/>
        <v/>
      </c>
      <c r="G150" s="35" t="str">
        <f t="shared" si="5"/>
        <v/>
      </c>
      <c r="H150" s="110" t="str">
        <f ca="1">IF(OR(MOD(ROW(B150)-1,gamesPerRound)=1,B150="",ISNA(MATCH(B150,OFFSET($B$1,1+($A150-1)*gamesPerRound,0):B149,0))),"","duplicate result")</f>
        <v/>
      </c>
    </row>
    <row r="151" spans="1:8" x14ac:dyDescent="0.3">
      <c r="A151" s="35" t="str">
        <f>Pairings!B151</f>
        <v/>
      </c>
      <c r="B151" s="89"/>
      <c r="C151" s="37"/>
      <c r="D151" s="35" t="str">
        <f ca="1">IF($B151&gt;0,VLOOKUP($B151,OFFSET(Pairings!$C$2,($A151-1)*gamesPerRound,0,gamesPerRound,3),2,FALSE),"")</f>
        <v/>
      </c>
      <c r="E151" s="35" t="str">
        <f ca="1">IF($B151&gt;0,VLOOKUP($B151,OFFSET(Pairings!$C$2,($A151-1)*gamesPerRound,0,gamesPerRound,3),3,FALSE),"")</f>
        <v/>
      </c>
      <c r="F151" s="35" t="str">
        <f t="shared" si="4"/>
        <v/>
      </c>
      <c r="G151" s="35" t="str">
        <f t="shared" si="5"/>
        <v/>
      </c>
      <c r="H151" s="110" t="str">
        <f ca="1">IF(OR(MOD(ROW(B151)-1,gamesPerRound)=1,B151="",ISNA(MATCH(B151,OFFSET($B$1,1+($A151-1)*gamesPerRound,0):B150,0))),"","duplicate result")</f>
        <v/>
      </c>
    </row>
    <row r="152" spans="1:8" x14ac:dyDescent="0.3">
      <c r="A152" s="35" t="str">
        <f>Pairings!B152</f>
        <v/>
      </c>
      <c r="B152" s="89"/>
      <c r="C152" s="37"/>
      <c r="D152" s="35" t="str">
        <f ca="1">IF($B152&gt;0,VLOOKUP($B152,OFFSET(Pairings!$C$2,($A152-1)*gamesPerRound,0,gamesPerRound,3),2,FALSE),"")</f>
        <v/>
      </c>
      <c r="E152" s="35" t="str">
        <f ca="1">IF($B152&gt;0,VLOOKUP($B152,OFFSET(Pairings!$C$2,($A152-1)*gamesPerRound,0,gamesPerRound,3),3,FALSE),"")</f>
        <v/>
      </c>
      <c r="F152" s="35" t="str">
        <f t="shared" si="4"/>
        <v/>
      </c>
      <c r="G152" s="35" t="str">
        <f t="shared" si="5"/>
        <v/>
      </c>
      <c r="H152" s="110" t="str">
        <f ca="1">IF(OR(MOD(ROW(B152)-1,gamesPerRound)=1,B152="",ISNA(MATCH(B152,OFFSET($B$1,1+($A152-1)*gamesPerRound,0):B151,0))),"","duplicate result")</f>
        <v/>
      </c>
    </row>
    <row r="153" spans="1:8" x14ac:dyDescent="0.3">
      <c r="A153" s="35" t="str">
        <f>Pairings!B153</f>
        <v/>
      </c>
      <c r="B153" s="89"/>
      <c r="C153" s="37"/>
      <c r="D153" s="35" t="str">
        <f ca="1">IF($B153&gt;0,VLOOKUP($B153,OFFSET(Pairings!$C$2,($A153-1)*gamesPerRound,0,gamesPerRound,3),2,FALSE),"")</f>
        <v/>
      </c>
      <c r="E153" s="35" t="str">
        <f ca="1">IF($B153&gt;0,VLOOKUP($B153,OFFSET(Pairings!$C$2,($A153-1)*gamesPerRound,0,gamesPerRound,3),3,FALSE),"")</f>
        <v/>
      </c>
      <c r="F153" s="35" t="str">
        <f t="shared" si="4"/>
        <v/>
      </c>
      <c r="G153" s="35" t="str">
        <f t="shared" si="5"/>
        <v/>
      </c>
      <c r="H153" s="110" t="str">
        <f ca="1">IF(OR(MOD(ROW(B153)-1,gamesPerRound)=1,B153="",ISNA(MATCH(B153,OFFSET($B$1,1+($A153-1)*gamesPerRound,0):B152,0))),"","duplicate result")</f>
        <v/>
      </c>
    </row>
    <row r="154" spans="1:8" x14ac:dyDescent="0.3">
      <c r="A154" s="35" t="str">
        <f>Pairings!B154</f>
        <v/>
      </c>
      <c r="B154" s="89"/>
      <c r="C154" s="37"/>
      <c r="D154" s="35" t="str">
        <f ca="1">IF($B154&gt;0,VLOOKUP($B154,OFFSET(Pairings!$C$2,($A154-1)*gamesPerRound,0,gamesPerRound,3),2,FALSE),"")</f>
        <v/>
      </c>
      <c r="E154" s="35" t="str">
        <f ca="1">IF($B154&gt;0,VLOOKUP($B154,OFFSET(Pairings!$C$2,($A154-1)*gamesPerRound,0,gamesPerRound,3),3,FALSE),"")</f>
        <v/>
      </c>
      <c r="F154" s="35" t="str">
        <f t="shared" si="4"/>
        <v/>
      </c>
      <c r="G154" s="35" t="str">
        <f t="shared" si="5"/>
        <v/>
      </c>
      <c r="H154" s="110" t="str">
        <f ca="1">IF(OR(MOD(ROW(B154)-1,gamesPerRound)=1,B154="",ISNA(MATCH(B154,OFFSET($B$1,1+($A154-1)*gamesPerRound,0):B153,0))),"","duplicate result")</f>
        <v/>
      </c>
    </row>
    <row r="155" spans="1:8" x14ac:dyDescent="0.3">
      <c r="A155" s="35" t="str">
        <f>Pairings!B155</f>
        <v/>
      </c>
      <c r="B155" s="89"/>
      <c r="C155" s="37"/>
      <c r="D155" s="35" t="str">
        <f ca="1">IF($B155&gt;0,VLOOKUP($B155,OFFSET(Pairings!$C$2,($A155-1)*gamesPerRound,0,gamesPerRound,3),2,FALSE),"")</f>
        <v/>
      </c>
      <c r="E155" s="35" t="str">
        <f ca="1">IF($B155&gt;0,VLOOKUP($B155,OFFSET(Pairings!$C$2,($A155-1)*gamesPerRound,0,gamesPerRound,3),3,FALSE),"")</f>
        <v/>
      </c>
      <c r="F155" s="35" t="str">
        <f t="shared" si="4"/>
        <v/>
      </c>
      <c r="G155" s="35" t="str">
        <f t="shared" si="5"/>
        <v/>
      </c>
      <c r="H155" s="110" t="str">
        <f ca="1">IF(OR(MOD(ROW(B155)-1,gamesPerRound)=1,B155="",ISNA(MATCH(B155,OFFSET($B$1,1+($A155-1)*gamesPerRound,0):B154,0))),"","duplicate result")</f>
        <v/>
      </c>
    </row>
    <row r="156" spans="1:8" x14ac:dyDescent="0.3">
      <c r="A156" s="35" t="str">
        <f>Pairings!B156</f>
        <v/>
      </c>
      <c r="B156" s="89"/>
      <c r="C156" s="37"/>
      <c r="D156" s="35" t="str">
        <f ca="1">IF($B156&gt;0,VLOOKUP($B156,OFFSET(Pairings!$C$2,($A156-1)*gamesPerRound,0,gamesPerRound,3),2,FALSE),"")</f>
        <v/>
      </c>
      <c r="E156" s="35" t="str">
        <f ca="1">IF($B156&gt;0,VLOOKUP($B156,OFFSET(Pairings!$C$2,($A156-1)*gamesPerRound,0,gamesPerRound,3),3,FALSE),"")</f>
        <v/>
      </c>
      <c r="F156" s="35" t="str">
        <f t="shared" si="4"/>
        <v/>
      </c>
      <c r="G156" s="35" t="str">
        <f t="shared" si="5"/>
        <v/>
      </c>
      <c r="H156" s="110" t="str">
        <f ca="1">IF(OR(MOD(ROW(B156)-1,gamesPerRound)=1,B156="",ISNA(MATCH(B156,OFFSET($B$1,1+($A156-1)*gamesPerRound,0):B155,0))),"","duplicate result")</f>
        <v/>
      </c>
    </row>
    <row r="157" spans="1:8" x14ac:dyDescent="0.3">
      <c r="A157" s="35" t="str">
        <f>Pairings!B157</f>
        <v/>
      </c>
      <c r="B157" s="89"/>
      <c r="C157" s="37"/>
      <c r="D157" s="35" t="str">
        <f ca="1">IF($B157&gt;0,VLOOKUP($B157,OFFSET(Pairings!$C$2,($A157-1)*gamesPerRound,0,gamesPerRound,3),2,FALSE),"")</f>
        <v/>
      </c>
      <c r="E157" s="35" t="str">
        <f ca="1">IF($B157&gt;0,VLOOKUP($B157,OFFSET(Pairings!$C$2,($A157-1)*gamesPerRound,0,gamesPerRound,3),3,FALSE),"")</f>
        <v/>
      </c>
      <c r="F157" s="35" t="str">
        <f t="shared" si="4"/>
        <v/>
      </c>
      <c r="G157" s="35" t="str">
        <f t="shared" si="5"/>
        <v/>
      </c>
      <c r="H157" s="110" t="str">
        <f ca="1">IF(OR(MOD(ROW(B157)-1,gamesPerRound)=1,B157="",ISNA(MATCH(B157,OFFSET($B$1,1+($A157-1)*gamesPerRound,0):B156,0))),"","duplicate result")</f>
        <v/>
      </c>
    </row>
    <row r="158" spans="1:8" x14ac:dyDescent="0.3">
      <c r="A158" s="35" t="str">
        <f>Pairings!B158</f>
        <v/>
      </c>
      <c r="B158" s="89"/>
      <c r="C158" s="37"/>
      <c r="D158" s="35" t="str">
        <f ca="1">IF($B158&gt;0,VLOOKUP($B158,OFFSET(Pairings!$C$2,($A158-1)*gamesPerRound,0,gamesPerRound,3),2,FALSE),"")</f>
        <v/>
      </c>
      <c r="E158" s="35" t="str">
        <f ca="1">IF($B158&gt;0,VLOOKUP($B158,OFFSET(Pairings!$C$2,($A158-1)*gamesPerRound,0,gamesPerRound,3),3,FALSE),"")</f>
        <v/>
      </c>
      <c r="F158" s="35" t="str">
        <f t="shared" si="4"/>
        <v/>
      </c>
      <c r="G158" s="35" t="str">
        <f t="shared" si="5"/>
        <v/>
      </c>
      <c r="H158" s="110" t="str">
        <f ca="1">IF(OR(MOD(ROW(B158)-1,gamesPerRound)=1,B158="",ISNA(MATCH(B158,OFFSET($B$1,1+($A158-1)*gamesPerRound,0):B157,0))),"","duplicate result")</f>
        <v/>
      </c>
    </row>
    <row r="159" spans="1:8" x14ac:dyDescent="0.3">
      <c r="A159" s="35" t="str">
        <f>Pairings!B159</f>
        <v/>
      </c>
      <c r="B159" s="89"/>
      <c r="C159" s="37"/>
      <c r="D159" s="35" t="str">
        <f ca="1">IF($B159&gt;0,VLOOKUP($B159,OFFSET(Pairings!$C$2,($A159-1)*gamesPerRound,0,gamesPerRound,3),2,FALSE),"")</f>
        <v/>
      </c>
      <c r="E159" s="35" t="str">
        <f ca="1">IF($B159&gt;0,VLOOKUP($B159,OFFSET(Pairings!$C$2,($A159-1)*gamesPerRound,0,gamesPerRound,3),3,FALSE),"")</f>
        <v/>
      </c>
      <c r="F159" s="35" t="str">
        <f t="shared" si="4"/>
        <v/>
      </c>
      <c r="G159" s="35" t="str">
        <f t="shared" si="5"/>
        <v/>
      </c>
      <c r="H159" s="110" t="str">
        <f ca="1">IF(OR(MOD(ROW(B159)-1,gamesPerRound)=1,B159="",ISNA(MATCH(B159,OFFSET($B$1,1+($A159-1)*gamesPerRound,0):B158,0))),"","duplicate result")</f>
        <v/>
      </c>
    </row>
    <row r="160" spans="1:8" x14ac:dyDescent="0.3">
      <c r="A160" s="35" t="str">
        <f>Pairings!B160</f>
        <v/>
      </c>
      <c r="B160" s="89"/>
      <c r="C160" s="37"/>
      <c r="D160" s="35" t="str">
        <f ca="1">IF($B160&gt;0,VLOOKUP($B160,OFFSET(Pairings!$C$2,($A160-1)*gamesPerRound,0,gamesPerRound,3),2,FALSE),"")</f>
        <v/>
      </c>
      <c r="E160" s="35" t="str">
        <f ca="1">IF($B160&gt;0,VLOOKUP($B160,OFFSET(Pairings!$C$2,($A160-1)*gamesPerRound,0,gamesPerRound,3),3,FALSE),"")</f>
        <v/>
      </c>
      <c r="F160" s="35" t="str">
        <f t="shared" si="4"/>
        <v/>
      </c>
      <c r="G160" s="35" t="str">
        <f t="shared" si="5"/>
        <v/>
      </c>
      <c r="H160" s="110" t="str">
        <f ca="1">IF(OR(MOD(ROW(B160)-1,gamesPerRound)=1,B160="",ISNA(MATCH(B160,OFFSET($B$1,1+($A160-1)*gamesPerRound,0):B159,0))),"","duplicate result")</f>
        <v/>
      </c>
    </row>
    <row r="161" spans="1:8" x14ac:dyDescent="0.3">
      <c r="A161" s="35" t="str">
        <f>Pairings!B161</f>
        <v/>
      </c>
      <c r="B161" s="89"/>
      <c r="C161" s="37"/>
      <c r="D161" s="35" t="str">
        <f ca="1">IF($B161&gt;0,VLOOKUP($B161,OFFSET(Pairings!$C$2,($A161-1)*gamesPerRound,0,gamesPerRound,3),2,FALSE),"")</f>
        <v/>
      </c>
      <c r="E161" s="35" t="str">
        <f ca="1">IF($B161&gt;0,VLOOKUP($B161,OFFSET(Pairings!$C$2,($A161-1)*gamesPerRound,0,gamesPerRound,3),3,FALSE),"")</f>
        <v/>
      </c>
      <c r="F161" s="35" t="str">
        <f t="shared" si="4"/>
        <v/>
      </c>
      <c r="G161" s="35" t="str">
        <f t="shared" si="5"/>
        <v/>
      </c>
      <c r="H161" s="110" t="str">
        <f ca="1">IF(OR(MOD(ROW(B161)-1,gamesPerRound)=1,B161="",ISNA(MATCH(B161,OFFSET($B$1,1+($A161-1)*gamesPerRound,0):B160,0))),"","duplicate result")</f>
        <v/>
      </c>
    </row>
    <row r="162" spans="1:8" x14ac:dyDescent="0.3">
      <c r="A162" s="35" t="str">
        <f>Pairings!B162</f>
        <v/>
      </c>
      <c r="B162" s="89"/>
      <c r="C162" s="37"/>
      <c r="D162" s="35" t="str">
        <f ca="1">IF($B162&gt;0,VLOOKUP($B162,OFFSET(Pairings!$C$2,($A162-1)*gamesPerRound,0,gamesPerRound,3),2,FALSE),"")</f>
        <v/>
      </c>
      <c r="E162" s="35" t="str">
        <f ca="1">IF($B162&gt;0,VLOOKUP($B162,OFFSET(Pairings!$C$2,($A162-1)*gamesPerRound,0,gamesPerRound,3),3,FALSE),"")</f>
        <v/>
      </c>
      <c r="F162" s="35" t="str">
        <f t="shared" si="4"/>
        <v/>
      </c>
      <c r="G162" s="35" t="str">
        <f t="shared" si="5"/>
        <v/>
      </c>
      <c r="H162" s="110" t="str">
        <f ca="1">IF(OR(MOD(ROW(B162)-1,gamesPerRound)=1,B162="",ISNA(MATCH(B162,OFFSET($B$1,1+($A162-1)*gamesPerRound,0):B161,0))),"","duplicate result")</f>
        <v/>
      </c>
    </row>
    <row r="163" spans="1:8" x14ac:dyDescent="0.3">
      <c r="A163" s="35" t="str">
        <f>Pairings!B163</f>
        <v/>
      </c>
      <c r="B163" s="89"/>
      <c r="C163" s="37"/>
      <c r="D163" s="35" t="str">
        <f ca="1">IF($B163&gt;0,VLOOKUP($B163,OFFSET(Pairings!$C$2,($A163-1)*gamesPerRound,0,gamesPerRound,3),2,FALSE),"")</f>
        <v/>
      </c>
      <c r="E163" s="35" t="str">
        <f ca="1">IF($B163&gt;0,VLOOKUP($B163,OFFSET(Pairings!$C$2,($A163-1)*gamesPerRound,0,gamesPerRound,3),3,FALSE),"")</f>
        <v/>
      </c>
      <c r="F163" s="35" t="str">
        <f t="shared" si="4"/>
        <v/>
      </c>
      <c r="G163" s="35" t="str">
        <f t="shared" si="5"/>
        <v/>
      </c>
      <c r="H163" s="110" t="str">
        <f ca="1">IF(OR(MOD(ROW(B163)-1,gamesPerRound)=1,B163="",ISNA(MATCH(B163,OFFSET($B$1,1+($A163-1)*gamesPerRound,0):B162,0))),"","duplicate result")</f>
        <v/>
      </c>
    </row>
    <row r="164" spans="1:8" x14ac:dyDescent="0.3">
      <c r="A164" s="35" t="str">
        <f>Pairings!B164</f>
        <v/>
      </c>
      <c r="B164" s="89"/>
      <c r="C164" s="37"/>
      <c r="D164" s="35" t="str">
        <f ca="1">IF($B164&gt;0,VLOOKUP($B164,OFFSET(Pairings!$C$2,($A164-1)*gamesPerRound,0,gamesPerRound,3),2,FALSE),"")</f>
        <v/>
      </c>
      <c r="E164" s="35" t="str">
        <f ca="1">IF($B164&gt;0,VLOOKUP($B164,OFFSET(Pairings!$C$2,($A164-1)*gamesPerRound,0,gamesPerRound,3),3,FALSE),"")</f>
        <v/>
      </c>
      <c r="F164" s="35" t="str">
        <f t="shared" si="4"/>
        <v/>
      </c>
      <c r="G164" s="35" t="str">
        <f t="shared" si="5"/>
        <v/>
      </c>
      <c r="H164" s="110" t="str">
        <f ca="1">IF(OR(MOD(ROW(B164)-1,gamesPerRound)=1,B164="",ISNA(MATCH(B164,OFFSET($B$1,1+($A164-1)*gamesPerRound,0):B163,0))),"","duplicate result")</f>
        <v/>
      </c>
    </row>
    <row r="165" spans="1:8" x14ac:dyDescent="0.3">
      <c r="A165" s="35" t="str">
        <f>Pairings!B165</f>
        <v/>
      </c>
      <c r="B165" s="89"/>
      <c r="C165" s="37"/>
      <c r="D165" s="35" t="str">
        <f ca="1">IF($B165&gt;0,VLOOKUP($B165,OFFSET(Pairings!$C$2,($A165-1)*gamesPerRound,0,gamesPerRound,3),2,FALSE),"")</f>
        <v/>
      </c>
      <c r="E165" s="35" t="str">
        <f ca="1">IF($B165&gt;0,VLOOKUP($B165,OFFSET(Pairings!$C$2,($A165-1)*gamesPerRound,0,gamesPerRound,3),3,FALSE),"")</f>
        <v/>
      </c>
      <c r="F165" s="35" t="str">
        <f t="shared" si="4"/>
        <v/>
      </c>
      <c r="G165" s="35" t="str">
        <f t="shared" si="5"/>
        <v/>
      </c>
      <c r="H165" s="110" t="str">
        <f ca="1">IF(OR(MOD(ROW(B165)-1,gamesPerRound)=1,B165="",ISNA(MATCH(B165,OFFSET($B$1,1+($A165-1)*gamesPerRound,0):B164,0))),"","duplicate result")</f>
        <v/>
      </c>
    </row>
    <row r="166" spans="1:8" x14ac:dyDescent="0.3">
      <c r="A166" s="35" t="str">
        <f>Pairings!B166</f>
        <v/>
      </c>
      <c r="B166" s="89"/>
      <c r="C166" s="37"/>
      <c r="D166" s="35" t="str">
        <f ca="1">IF($B166&gt;0,VLOOKUP($B166,OFFSET(Pairings!$C$2,($A166-1)*gamesPerRound,0,gamesPerRound,3),2,FALSE),"")</f>
        <v/>
      </c>
      <c r="E166" s="35" t="str">
        <f ca="1">IF($B166&gt;0,VLOOKUP($B166,OFFSET(Pairings!$C$2,($A166-1)*gamesPerRound,0,gamesPerRound,3),3,FALSE),"")</f>
        <v/>
      </c>
      <c r="F166" s="35" t="str">
        <f t="shared" si="4"/>
        <v/>
      </c>
      <c r="G166" s="35" t="str">
        <f t="shared" si="5"/>
        <v/>
      </c>
      <c r="H166" s="110" t="str">
        <f ca="1">IF(OR(MOD(ROW(B166)-1,gamesPerRound)=1,B166="",ISNA(MATCH(B166,OFFSET($B$1,1+($A166-1)*gamesPerRound,0):B165,0))),"","duplicate result")</f>
        <v/>
      </c>
    </row>
    <row r="167" spans="1:8" x14ac:dyDescent="0.3">
      <c r="A167" s="35" t="str">
        <f>Pairings!B167</f>
        <v/>
      </c>
      <c r="B167" s="89"/>
      <c r="C167" s="37"/>
      <c r="D167" s="35" t="str">
        <f ca="1">IF($B167&gt;0,VLOOKUP($B167,OFFSET(Pairings!$C$2,($A167-1)*gamesPerRound,0,gamesPerRound,3),2,FALSE),"")</f>
        <v/>
      </c>
      <c r="E167" s="35" t="str">
        <f ca="1">IF($B167&gt;0,VLOOKUP($B167,OFFSET(Pairings!$C$2,($A167-1)*gamesPerRound,0,gamesPerRound,3),3,FALSE),"")</f>
        <v/>
      </c>
      <c r="F167" s="35" t="str">
        <f t="shared" si="4"/>
        <v/>
      </c>
      <c r="G167" s="35" t="str">
        <f t="shared" si="5"/>
        <v/>
      </c>
      <c r="H167" s="110" t="str">
        <f ca="1">IF(OR(MOD(ROW(B167)-1,gamesPerRound)=1,B167="",ISNA(MATCH(B167,OFFSET($B$1,1+($A167-1)*gamesPerRound,0):B166,0))),"","duplicate result")</f>
        <v/>
      </c>
    </row>
    <row r="168" spans="1:8" x14ac:dyDescent="0.3">
      <c r="A168" s="35" t="str">
        <f>Pairings!B168</f>
        <v/>
      </c>
      <c r="B168" s="89"/>
      <c r="C168" s="37"/>
      <c r="D168" s="35" t="str">
        <f ca="1">IF($B168&gt;0,VLOOKUP($B168,OFFSET(Pairings!$C$2,($A168-1)*gamesPerRound,0,gamesPerRound,3),2,FALSE),"")</f>
        <v/>
      </c>
      <c r="E168" s="35" t="str">
        <f ca="1">IF($B168&gt;0,VLOOKUP($B168,OFFSET(Pairings!$C$2,($A168-1)*gamesPerRound,0,gamesPerRound,3),3,FALSE),"")</f>
        <v/>
      </c>
      <c r="F168" s="35" t="str">
        <f t="shared" si="4"/>
        <v/>
      </c>
      <c r="G168" s="35" t="str">
        <f t="shared" si="5"/>
        <v/>
      </c>
      <c r="H168" s="110" t="str">
        <f ca="1">IF(OR(MOD(ROW(B168)-1,gamesPerRound)=1,B168="",ISNA(MATCH(B168,OFFSET($B$1,1+($A168-1)*gamesPerRound,0):B167,0))),"","duplicate result")</f>
        <v/>
      </c>
    </row>
    <row r="169" spans="1:8" x14ac:dyDescent="0.3">
      <c r="A169" s="35" t="str">
        <f>Pairings!B169</f>
        <v/>
      </c>
      <c r="B169" s="89"/>
      <c r="C169" s="37"/>
      <c r="D169" s="35" t="str">
        <f ca="1">IF($B169&gt;0,VLOOKUP($B169,OFFSET(Pairings!$C$2,($A169-1)*gamesPerRound,0,gamesPerRound,3),2,FALSE),"")</f>
        <v/>
      </c>
      <c r="E169" s="35" t="str">
        <f ca="1">IF($B169&gt;0,VLOOKUP($B169,OFFSET(Pairings!$C$2,($A169-1)*gamesPerRound,0,gamesPerRound,3),3,FALSE),"")</f>
        <v/>
      </c>
      <c r="F169" s="35" t="str">
        <f t="shared" si="4"/>
        <v/>
      </c>
      <c r="G169" s="35" t="str">
        <f t="shared" si="5"/>
        <v/>
      </c>
      <c r="H169" s="110" t="str">
        <f ca="1">IF(OR(MOD(ROW(B169)-1,gamesPerRound)=1,B169="",ISNA(MATCH(B169,OFFSET($B$1,1+($A169-1)*gamesPerRound,0):B168,0))),"","duplicate result")</f>
        <v/>
      </c>
    </row>
    <row r="170" spans="1:8" x14ac:dyDescent="0.3">
      <c r="A170" s="35" t="str">
        <f>Pairings!B170</f>
        <v/>
      </c>
      <c r="B170" s="89"/>
      <c r="C170" s="37"/>
      <c r="D170" s="35" t="str">
        <f ca="1">IF($B170&gt;0,VLOOKUP($B170,OFFSET(Pairings!$C$2,($A170-1)*gamesPerRound,0,gamesPerRound,3),2,FALSE),"")</f>
        <v/>
      </c>
      <c r="E170" s="35" t="str">
        <f ca="1">IF($B170&gt;0,VLOOKUP($B170,OFFSET(Pairings!$C$2,($A170-1)*gamesPerRound,0,gamesPerRound,3),3,FALSE),"")</f>
        <v/>
      </c>
      <c r="F170" s="35" t="str">
        <f t="shared" si="4"/>
        <v/>
      </c>
      <c r="G170" s="35" t="str">
        <f t="shared" si="5"/>
        <v/>
      </c>
      <c r="H170" s="110" t="str">
        <f ca="1">IF(OR(MOD(ROW(B170)-1,gamesPerRound)=1,B170="",ISNA(MATCH(B170,OFFSET($B$1,1+($A170-1)*gamesPerRound,0):B169,0))),"","duplicate result")</f>
        <v/>
      </c>
    </row>
    <row r="171" spans="1:8" x14ac:dyDescent="0.3">
      <c r="A171" s="35" t="str">
        <f>Pairings!B171</f>
        <v/>
      </c>
      <c r="B171" s="89"/>
      <c r="C171" s="37"/>
      <c r="D171" s="35" t="str">
        <f ca="1">IF($B171&gt;0,VLOOKUP($B171,OFFSET(Pairings!$C$2,($A171-1)*gamesPerRound,0,gamesPerRound,3),2,FALSE),"")</f>
        <v/>
      </c>
      <c r="E171" s="35" t="str">
        <f ca="1">IF($B171&gt;0,VLOOKUP($B171,OFFSET(Pairings!$C$2,($A171-1)*gamesPerRound,0,gamesPerRound,3),3,FALSE),"")</f>
        <v/>
      </c>
      <c r="F171" s="35" t="str">
        <f t="shared" si="4"/>
        <v/>
      </c>
      <c r="G171" s="35" t="str">
        <f t="shared" si="5"/>
        <v/>
      </c>
      <c r="H171" s="110" t="str">
        <f ca="1">IF(OR(MOD(ROW(B171)-1,gamesPerRound)=1,B171="",ISNA(MATCH(B171,OFFSET($B$1,1+($A171-1)*gamesPerRound,0):B170,0))),"","duplicate result")</f>
        <v/>
      </c>
    </row>
    <row r="172" spans="1:8" x14ac:dyDescent="0.3">
      <c r="A172" s="35" t="str">
        <f>Pairings!B172</f>
        <v/>
      </c>
      <c r="B172" s="89"/>
      <c r="C172" s="37"/>
      <c r="D172" s="35" t="str">
        <f ca="1">IF($B172&gt;0,VLOOKUP($B172,OFFSET(Pairings!$C$2,($A172-1)*gamesPerRound,0,gamesPerRound,3),2,FALSE),"")</f>
        <v/>
      </c>
      <c r="E172" s="35" t="str">
        <f ca="1">IF($B172&gt;0,VLOOKUP($B172,OFFSET(Pairings!$C$2,($A172-1)*gamesPerRound,0,gamesPerRound,3),3,FALSE),"")</f>
        <v/>
      </c>
      <c r="F172" s="35" t="str">
        <f t="shared" si="4"/>
        <v/>
      </c>
      <c r="G172" s="35" t="str">
        <f t="shared" si="5"/>
        <v/>
      </c>
      <c r="H172" s="110" t="str">
        <f ca="1">IF(OR(MOD(ROW(B172)-1,gamesPerRound)=1,B172="",ISNA(MATCH(B172,OFFSET($B$1,1+($A172-1)*gamesPerRound,0):B171,0))),"","duplicate result")</f>
        <v/>
      </c>
    </row>
    <row r="173" spans="1:8" x14ac:dyDescent="0.3">
      <c r="A173" s="35" t="str">
        <f>Pairings!B173</f>
        <v/>
      </c>
      <c r="B173" s="89"/>
      <c r="C173" s="37"/>
      <c r="D173" s="35" t="str">
        <f ca="1">IF($B173&gt;0,VLOOKUP($B173,OFFSET(Pairings!$C$2,($A173-1)*gamesPerRound,0,gamesPerRound,3),2,FALSE),"")</f>
        <v/>
      </c>
      <c r="E173" s="35" t="str">
        <f ca="1">IF($B173&gt;0,VLOOKUP($B173,OFFSET(Pairings!$C$2,($A173-1)*gamesPerRound,0,gamesPerRound,3),3,FALSE),"")</f>
        <v/>
      </c>
      <c r="F173" s="35" t="str">
        <f t="shared" si="4"/>
        <v/>
      </c>
      <c r="G173" s="35" t="str">
        <f t="shared" si="5"/>
        <v/>
      </c>
      <c r="H173" s="110" t="str">
        <f ca="1">IF(OR(MOD(ROW(B173)-1,gamesPerRound)=1,B173="",ISNA(MATCH(B173,OFFSET($B$1,1+($A173-1)*gamesPerRound,0):B172,0))),"","duplicate result")</f>
        <v/>
      </c>
    </row>
    <row r="174" spans="1:8" x14ac:dyDescent="0.3">
      <c r="A174" s="35" t="str">
        <f>Pairings!B174</f>
        <v/>
      </c>
      <c r="B174" s="89"/>
      <c r="C174" s="37"/>
      <c r="D174" s="35" t="str">
        <f ca="1">IF($B174&gt;0,VLOOKUP($B174,OFFSET(Pairings!$C$2,($A174-1)*gamesPerRound,0,gamesPerRound,3),2,FALSE),"")</f>
        <v/>
      </c>
      <c r="E174" s="35" t="str">
        <f ca="1">IF($B174&gt;0,VLOOKUP($B174,OFFSET(Pairings!$C$2,($A174-1)*gamesPerRound,0,gamesPerRound,3),3,FALSE),"")</f>
        <v/>
      </c>
      <c r="F174" s="35" t="str">
        <f t="shared" si="4"/>
        <v/>
      </c>
      <c r="G174" s="35" t="str">
        <f t="shared" si="5"/>
        <v/>
      </c>
      <c r="H174" s="110" t="str">
        <f ca="1">IF(OR(MOD(ROW(B174)-1,gamesPerRound)=1,B174="",ISNA(MATCH(B174,OFFSET($B$1,1+($A174-1)*gamesPerRound,0):B173,0))),"","duplicate result")</f>
        <v/>
      </c>
    </row>
    <row r="175" spans="1:8" x14ac:dyDescent="0.3">
      <c r="A175" s="35" t="str">
        <f>Pairings!B175</f>
        <v/>
      </c>
      <c r="B175" s="89"/>
      <c r="C175" s="37"/>
      <c r="D175" s="35" t="str">
        <f ca="1">IF($B175&gt;0,VLOOKUP($B175,OFFSET(Pairings!$C$2,($A175-1)*gamesPerRound,0,gamesPerRound,3),2,FALSE),"")</f>
        <v/>
      </c>
      <c r="E175" s="35" t="str">
        <f ca="1">IF($B175&gt;0,VLOOKUP($B175,OFFSET(Pairings!$C$2,($A175-1)*gamesPerRound,0,gamesPerRound,3),3,FALSE),"")</f>
        <v/>
      </c>
      <c r="F175" s="35" t="str">
        <f t="shared" si="4"/>
        <v/>
      </c>
      <c r="G175" s="35" t="str">
        <f t="shared" si="5"/>
        <v/>
      </c>
      <c r="H175" s="110" t="str">
        <f ca="1">IF(OR(MOD(ROW(B175)-1,gamesPerRound)=1,B175="",ISNA(MATCH(B175,OFFSET($B$1,1+($A175-1)*gamesPerRound,0):B174,0))),"","duplicate result")</f>
        <v/>
      </c>
    </row>
    <row r="176" spans="1:8" x14ac:dyDescent="0.3">
      <c r="A176" s="35" t="str">
        <f>Pairings!B176</f>
        <v/>
      </c>
      <c r="B176" s="89"/>
      <c r="C176" s="37"/>
      <c r="D176" s="35" t="str">
        <f ca="1">IF($B176&gt;0,VLOOKUP($B176,OFFSET(Pairings!$C$2,($A176-1)*gamesPerRound,0,gamesPerRound,3),2,FALSE),"")</f>
        <v/>
      </c>
      <c r="E176" s="35" t="str">
        <f ca="1">IF($B176&gt;0,VLOOKUP($B176,OFFSET(Pairings!$C$2,($A176-1)*gamesPerRound,0,gamesPerRound,3),3,FALSE),"")</f>
        <v/>
      </c>
      <c r="F176" s="35" t="str">
        <f t="shared" si="4"/>
        <v/>
      </c>
      <c r="G176" s="35" t="str">
        <f t="shared" si="5"/>
        <v/>
      </c>
      <c r="H176" s="110" t="str">
        <f ca="1">IF(OR(MOD(ROW(B176)-1,gamesPerRound)=1,B176="",ISNA(MATCH(B176,OFFSET($B$1,1+($A176-1)*gamesPerRound,0):B175,0))),"","duplicate result")</f>
        <v/>
      </c>
    </row>
    <row r="177" spans="1:8" x14ac:dyDescent="0.3">
      <c r="A177" s="35" t="str">
        <f>Pairings!B177</f>
        <v/>
      </c>
      <c r="B177" s="89"/>
      <c r="C177" s="37"/>
      <c r="D177" s="35" t="str">
        <f ca="1">IF($B177&gt;0,VLOOKUP($B177,OFFSET(Pairings!$C$2,($A177-1)*gamesPerRound,0,gamesPerRound,3),2,FALSE),"")</f>
        <v/>
      </c>
      <c r="E177" s="35" t="str">
        <f ca="1">IF($B177&gt;0,VLOOKUP($B177,OFFSET(Pairings!$C$2,($A177-1)*gamesPerRound,0,gamesPerRound,3),3,FALSE),"")</f>
        <v/>
      </c>
      <c r="F177" s="35" t="str">
        <f t="shared" si="4"/>
        <v/>
      </c>
      <c r="G177" s="35" t="str">
        <f t="shared" si="5"/>
        <v/>
      </c>
      <c r="H177" s="110" t="str">
        <f ca="1">IF(OR(MOD(ROW(B177)-1,gamesPerRound)=1,B177="",ISNA(MATCH(B177,OFFSET($B$1,1+($A177-1)*gamesPerRound,0):B176,0))),"","duplicate result")</f>
        <v/>
      </c>
    </row>
    <row r="178" spans="1:8" x14ac:dyDescent="0.3">
      <c r="A178" s="35" t="str">
        <f>Pairings!B178</f>
        <v/>
      </c>
      <c r="B178" s="89"/>
      <c r="C178" s="37"/>
      <c r="D178" s="35" t="str">
        <f ca="1">IF($B178&gt;0,VLOOKUP($B178,OFFSET(Pairings!$C$2,($A178-1)*gamesPerRound,0,gamesPerRound,3),2,FALSE),"")</f>
        <v/>
      </c>
      <c r="E178" s="35" t="str">
        <f ca="1">IF($B178&gt;0,VLOOKUP($B178,OFFSET(Pairings!$C$2,($A178-1)*gamesPerRound,0,gamesPerRound,3),3,FALSE),"")</f>
        <v/>
      </c>
      <c r="F178" s="35" t="str">
        <f t="shared" si="4"/>
        <v/>
      </c>
      <c r="G178" s="35" t="str">
        <f t="shared" si="5"/>
        <v/>
      </c>
      <c r="H178" s="110" t="str">
        <f ca="1">IF(OR(MOD(ROW(B178)-1,gamesPerRound)=1,B178="",ISNA(MATCH(B178,OFFSET($B$1,1+($A178-1)*gamesPerRound,0):B177,0))),"","duplicate result")</f>
        <v/>
      </c>
    </row>
    <row r="179" spans="1:8" x14ac:dyDescent="0.3">
      <c r="A179" s="35" t="str">
        <f>Pairings!B179</f>
        <v/>
      </c>
      <c r="B179" s="89"/>
      <c r="C179" s="37"/>
      <c r="D179" s="35" t="str">
        <f ca="1">IF($B179&gt;0,VLOOKUP($B179,OFFSET(Pairings!$C$2,($A179-1)*gamesPerRound,0,gamesPerRound,3),2,FALSE),"")</f>
        <v/>
      </c>
      <c r="E179" s="35" t="str">
        <f ca="1">IF($B179&gt;0,VLOOKUP($B179,OFFSET(Pairings!$C$2,($A179-1)*gamesPerRound,0,gamesPerRound,3),3,FALSE),"")</f>
        <v/>
      </c>
      <c r="F179" s="35" t="str">
        <f t="shared" si="4"/>
        <v/>
      </c>
      <c r="G179" s="35" t="str">
        <f t="shared" si="5"/>
        <v/>
      </c>
      <c r="H179" s="110" t="str">
        <f ca="1">IF(OR(MOD(ROW(B179)-1,gamesPerRound)=1,B179="",ISNA(MATCH(B179,OFFSET($B$1,1+($A179-1)*gamesPerRound,0):B178,0))),"","duplicate result")</f>
        <v/>
      </c>
    </row>
    <row r="180" spans="1:8" x14ac:dyDescent="0.3">
      <c r="A180" s="35" t="str">
        <f>Pairings!B180</f>
        <v/>
      </c>
      <c r="B180" s="89"/>
      <c r="C180" s="37"/>
      <c r="D180" s="35" t="str">
        <f ca="1">IF($B180&gt;0,VLOOKUP($B180,OFFSET(Pairings!$C$2,($A180-1)*gamesPerRound,0,gamesPerRound,3),2,FALSE),"")</f>
        <v/>
      </c>
      <c r="E180" s="35" t="str">
        <f ca="1">IF($B180&gt;0,VLOOKUP($B180,OFFSET(Pairings!$C$2,($A180-1)*gamesPerRound,0,gamesPerRound,3),3,FALSE),"")</f>
        <v/>
      </c>
      <c r="F180" s="35" t="str">
        <f t="shared" si="4"/>
        <v/>
      </c>
      <c r="G180" s="35" t="str">
        <f t="shared" si="5"/>
        <v/>
      </c>
      <c r="H180" s="110" t="str">
        <f ca="1">IF(OR(MOD(ROW(B180)-1,gamesPerRound)=1,B180="",ISNA(MATCH(B180,OFFSET($B$1,1+($A180-1)*gamesPerRound,0):B179,0))),"","duplicate result")</f>
        <v/>
      </c>
    </row>
    <row r="181" spans="1:8" x14ac:dyDescent="0.3">
      <c r="A181" s="35" t="str">
        <f>Pairings!B181</f>
        <v/>
      </c>
      <c r="B181" s="89"/>
      <c r="C181" s="37"/>
      <c r="D181" s="35" t="str">
        <f ca="1">IF($B181&gt;0,VLOOKUP($B181,OFFSET(Pairings!$C$2,($A181-1)*gamesPerRound,0,gamesPerRound,3),2,FALSE),"")</f>
        <v/>
      </c>
      <c r="E181" s="35" t="str">
        <f ca="1">IF($B181&gt;0,VLOOKUP($B181,OFFSET(Pairings!$C$2,($A181-1)*gamesPerRound,0,gamesPerRound,3),3,FALSE),"")</f>
        <v/>
      </c>
      <c r="F181" s="35" t="str">
        <f t="shared" si="4"/>
        <v/>
      </c>
      <c r="G181" s="35" t="str">
        <f t="shared" si="5"/>
        <v/>
      </c>
      <c r="H181" s="110" t="str">
        <f ca="1">IF(OR(MOD(ROW(B181)-1,gamesPerRound)=1,B181="",ISNA(MATCH(B181,OFFSET($B$1,1+($A181-1)*gamesPerRound,0):B180,0))),"","duplicate result")</f>
        <v/>
      </c>
    </row>
    <row r="182" spans="1:8" x14ac:dyDescent="0.3">
      <c r="A182" s="35" t="str">
        <f>Pairings!B182</f>
        <v/>
      </c>
      <c r="B182" s="89"/>
      <c r="C182" s="37"/>
      <c r="D182" s="35" t="str">
        <f ca="1">IF($B182&gt;0,VLOOKUP($B182,OFFSET(Pairings!$C$2,($A182-1)*gamesPerRound,0,gamesPerRound,3),2,FALSE),"")</f>
        <v/>
      </c>
      <c r="E182" s="35" t="str">
        <f ca="1">IF($B182&gt;0,VLOOKUP($B182,OFFSET(Pairings!$C$2,($A182-1)*gamesPerRound,0,gamesPerRound,3),3,FALSE),"")</f>
        <v/>
      </c>
      <c r="F182" s="35" t="str">
        <f t="shared" si="4"/>
        <v/>
      </c>
      <c r="G182" s="35" t="str">
        <f t="shared" si="5"/>
        <v/>
      </c>
      <c r="H182" s="110" t="str">
        <f ca="1">IF(OR(MOD(ROW(B182)-1,gamesPerRound)=1,B182="",ISNA(MATCH(B182,OFFSET($B$1,1+($A182-1)*gamesPerRound,0):B181,0))),"","duplicate result")</f>
        <v/>
      </c>
    </row>
    <row r="183" spans="1:8" x14ac:dyDescent="0.3">
      <c r="A183" s="35" t="str">
        <f>Pairings!B183</f>
        <v/>
      </c>
      <c r="B183" s="89"/>
      <c r="C183" s="37"/>
      <c r="D183" s="35" t="str">
        <f ca="1">IF($B183&gt;0,VLOOKUP($B183,OFFSET(Pairings!$C$2,($A183-1)*gamesPerRound,0,gamesPerRound,3),2,FALSE),"")</f>
        <v/>
      </c>
      <c r="E183" s="35" t="str">
        <f ca="1">IF($B183&gt;0,VLOOKUP($B183,OFFSET(Pairings!$C$2,($A183-1)*gamesPerRound,0,gamesPerRound,3),3,FALSE),"")</f>
        <v/>
      </c>
      <c r="F183" s="35" t="str">
        <f t="shared" si="4"/>
        <v/>
      </c>
      <c r="G183" s="35" t="str">
        <f t="shared" si="5"/>
        <v/>
      </c>
      <c r="H183" s="110" t="str">
        <f ca="1">IF(OR(MOD(ROW(B183)-1,gamesPerRound)=1,B183="",ISNA(MATCH(B183,OFFSET($B$1,1+($A183-1)*gamesPerRound,0):B182,0))),"","duplicate result")</f>
        <v/>
      </c>
    </row>
    <row r="184" spans="1:8" x14ac:dyDescent="0.3">
      <c r="A184" s="35" t="str">
        <f>Pairings!B184</f>
        <v/>
      </c>
      <c r="B184" s="89"/>
      <c r="C184" s="37"/>
      <c r="D184" s="35" t="str">
        <f ca="1">IF($B184&gt;0,VLOOKUP($B184,OFFSET(Pairings!$C$2,($A184-1)*gamesPerRound,0,gamesPerRound,3),2,FALSE),"")</f>
        <v/>
      </c>
      <c r="E184" s="35" t="str">
        <f ca="1">IF($B184&gt;0,VLOOKUP($B184,OFFSET(Pairings!$C$2,($A184-1)*gamesPerRound,0,gamesPerRound,3),3,FALSE),"")</f>
        <v/>
      </c>
      <c r="F184" s="35" t="str">
        <f t="shared" si="4"/>
        <v/>
      </c>
      <c r="G184" s="35" t="str">
        <f t="shared" si="5"/>
        <v/>
      </c>
      <c r="H184" s="110" t="str">
        <f ca="1">IF(OR(MOD(ROW(B184)-1,gamesPerRound)=1,B184="",ISNA(MATCH(B184,OFFSET($B$1,1+($A184-1)*gamesPerRound,0):B183,0))),"","duplicate result")</f>
        <v/>
      </c>
    </row>
    <row r="185" spans="1:8" x14ac:dyDescent="0.3">
      <c r="A185" s="35" t="str">
        <f>Pairings!B185</f>
        <v/>
      </c>
      <c r="B185" s="89"/>
      <c r="C185" s="37"/>
      <c r="D185" s="35" t="str">
        <f ca="1">IF($B185&gt;0,VLOOKUP($B185,OFFSET(Pairings!$C$2,($A185-1)*gamesPerRound,0,gamesPerRound,3),2,FALSE),"")</f>
        <v/>
      </c>
      <c r="E185" s="35" t="str">
        <f ca="1">IF($B185&gt;0,VLOOKUP($B185,OFFSET(Pairings!$C$2,($A185-1)*gamesPerRound,0,gamesPerRound,3),3,FALSE),"")</f>
        <v/>
      </c>
      <c r="F185" s="35" t="str">
        <f t="shared" si="4"/>
        <v/>
      </c>
      <c r="G185" s="35" t="str">
        <f t="shared" si="5"/>
        <v/>
      </c>
      <c r="H185" s="110" t="str">
        <f ca="1">IF(OR(MOD(ROW(B185)-1,gamesPerRound)=1,B185="",ISNA(MATCH(B185,OFFSET($B$1,1+($A185-1)*gamesPerRound,0):B184,0))),"","duplicate result")</f>
        <v/>
      </c>
    </row>
    <row r="186" spans="1:8" x14ac:dyDescent="0.3">
      <c r="A186" s="35" t="str">
        <f>Pairings!B186</f>
        <v/>
      </c>
      <c r="B186" s="89"/>
      <c r="C186" s="37"/>
      <c r="D186" s="35" t="str">
        <f ca="1">IF($B186&gt;0,VLOOKUP($B186,OFFSET(Pairings!$C$2,($A186-1)*gamesPerRound,0,gamesPerRound,3),2,FALSE),"")</f>
        <v/>
      </c>
      <c r="E186" s="35" t="str">
        <f ca="1">IF($B186&gt;0,VLOOKUP($B186,OFFSET(Pairings!$C$2,($A186-1)*gamesPerRound,0,gamesPerRound,3),3,FALSE),"")</f>
        <v/>
      </c>
      <c r="F186" s="35" t="str">
        <f t="shared" si="4"/>
        <v/>
      </c>
      <c r="G186" s="35" t="str">
        <f t="shared" si="5"/>
        <v/>
      </c>
      <c r="H186" s="110" t="str">
        <f ca="1">IF(OR(MOD(ROW(B186)-1,gamesPerRound)=1,B186="",ISNA(MATCH(B186,OFFSET($B$1,1+($A186-1)*gamesPerRound,0):B185,0))),"","duplicate result")</f>
        <v/>
      </c>
    </row>
    <row r="187" spans="1:8" x14ac:dyDescent="0.3">
      <c r="A187" s="35" t="str">
        <f>Pairings!B187</f>
        <v/>
      </c>
      <c r="B187" s="89"/>
      <c r="C187" s="37"/>
      <c r="D187" s="35" t="str">
        <f ca="1">IF($B187&gt;0,VLOOKUP($B187,OFFSET(Pairings!$C$2,($A187-1)*gamesPerRound,0,gamesPerRound,3),2,FALSE),"")</f>
        <v/>
      </c>
      <c r="E187" s="35" t="str">
        <f ca="1">IF($B187&gt;0,VLOOKUP($B187,OFFSET(Pairings!$C$2,($A187-1)*gamesPerRound,0,gamesPerRound,3),3,FALSE),"")</f>
        <v/>
      </c>
      <c r="F187" s="35" t="str">
        <f t="shared" si="4"/>
        <v/>
      </c>
      <c r="G187" s="35" t="str">
        <f t="shared" si="5"/>
        <v/>
      </c>
      <c r="H187" s="110" t="str">
        <f ca="1">IF(OR(MOD(ROW(B187)-1,gamesPerRound)=1,B187="",ISNA(MATCH(B187,OFFSET($B$1,1+($A187-1)*gamesPerRound,0):B186,0))),"","duplicate result")</f>
        <v/>
      </c>
    </row>
    <row r="188" spans="1:8" x14ac:dyDescent="0.3">
      <c r="A188" s="35" t="str">
        <f>Pairings!B188</f>
        <v/>
      </c>
      <c r="B188" s="89"/>
      <c r="C188" s="37"/>
      <c r="D188" s="35" t="str">
        <f ca="1">IF($B188&gt;0,VLOOKUP($B188,OFFSET(Pairings!$C$2,($A188-1)*gamesPerRound,0,gamesPerRound,3),2,FALSE),"")</f>
        <v/>
      </c>
      <c r="E188" s="35" t="str">
        <f ca="1">IF($B188&gt;0,VLOOKUP($B188,OFFSET(Pairings!$C$2,($A188-1)*gamesPerRound,0,gamesPerRound,3),3,FALSE),"")</f>
        <v/>
      </c>
      <c r="F188" s="35" t="str">
        <f t="shared" si="4"/>
        <v/>
      </c>
      <c r="G188" s="35" t="str">
        <f t="shared" si="5"/>
        <v/>
      </c>
      <c r="H188" s="110" t="str">
        <f ca="1">IF(OR(MOD(ROW(B188)-1,gamesPerRound)=1,B188="",ISNA(MATCH(B188,OFFSET($B$1,1+($A188-1)*gamesPerRound,0):B187,0))),"","duplicate result")</f>
        <v/>
      </c>
    </row>
    <row r="189" spans="1:8" x14ac:dyDescent="0.3">
      <c r="A189" s="35" t="str">
        <f>Pairings!B189</f>
        <v/>
      </c>
      <c r="B189" s="89"/>
      <c r="C189" s="37"/>
      <c r="D189" s="35" t="str">
        <f ca="1">IF($B189&gt;0,VLOOKUP($B189,OFFSET(Pairings!$C$2,($A189-1)*gamesPerRound,0,gamesPerRound,3),2,FALSE),"")</f>
        <v/>
      </c>
      <c r="E189" s="35" t="str">
        <f ca="1">IF($B189&gt;0,VLOOKUP($B189,OFFSET(Pairings!$C$2,($A189-1)*gamesPerRound,0,gamesPerRound,3),3,FALSE),"")</f>
        <v/>
      </c>
      <c r="F189" s="35" t="str">
        <f t="shared" si="4"/>
        <v/>
      </c>
      <c r="G189" s="35" t="str">
        <f t="shared" si="5"/>
        <v/>
      </c>
      <c r="H189" s="110" t="str">
        <f ca="1">IF(OR(MOD(ROW(B189)-1,gamesPerRound)=1,B189="",ISNA(MATCH(B189,OFFSET($B$1,1+($A189-1)*gamesPerRound,0):B188,0))),"","duplicate result")</f>
        <v/>
      </c>
    </row>
    <row r="190" spans="1:8" x14ac:dyDescent="0.3">
      <c r="A190" s="35" t="str">
        <f>Pairings!B190</f>
        <v/>
      </c>
      <c r="B190" s="89"/>
      <c r="C190" s="37"/>
      <c r="D190" s="35" t="str">
        <f ca="1">IF($B190&gt;0,VLOOKUP($B190,OFFSET(Pairings!$C$2,($A190-1)*gamesPerRound,0,gamesPerRound,3),2,FALSE),"")</f>
        <v/>
      </c>
      <c r="E190" s="35" t="str">
        <f ca="1">IF($B190&gt;0,VLOOKUP($B190,OFFSET(Pairings!$C$2,($A190-1)*gamesPerRound,0,gamesPerRound,3),3,FALSE),"")</f>
        <v/>
      </c>
      <c r="F190" s="35" t="str">
        <f t="shared" si="4"/>
        <v/>
      </c>
      <c r="G190" s="35" t="str">
        <f t="shared" si="5"/>
        <v/>
      </c>
      <c r="H190" s="110" t="str">
        <f ca="1">IF(OR(MOD(ROW(B190)-1,gamesPerRound)=1,B190="",ISNA(MATCH(B190,OFFSET($B$1,1+($A190-1)*gamesPerRound,0):B189,0))),"","duplicate result")</f>
        <v/>
      </c>
    </row>
    <row r="191" spans="1:8" x14ac:dyDescent="0.3">
      <c r="A191" s="35" t="str">
        <f>Pairings!B191</f>
        <v/>
      </c>
      <c r="B191" s="89"/>
      <c r="C191" s="37"/>
      <c r="D191" s="35" t="str">
        <f ca="1">IF($B191&gt;0,VLOOKUP($B191,OFFSET(Pairings!$C$2,($A191-1)*gamesPerRound,0,gamesPerRound,3),2,FALSE),"")</f>
        <v/>
      </c>
      <c r="E191" s="35" t="str">
        <f ca="1">IF($B191&gt;0,VLOOKUP($B191,OFFSET(Pairings!$C$2,($A191-1)*gamesPerRound,0,gamesPerRound,3),3,FALSE),"")</f>
        <v/>
      </c>
      <c r="F191" s="35" t="str">
        <f t="shared" si="4"/>
        <v/>
      </c>
      <c r="G191" s="35" t="str">
        <f t="shared" si="5"/>
        <v/>
      </c>
      <c r="H191" s="110" t="str">
        <f ca="1">IF(OR(MOD(ROW(B191)-1,gamesPerRound)=1,B191="",ISNA(MATCH(B191,OFFSET($B$1,1+($A191-1)*gamesPerRound,0):B190,0))),"","duplicate result")</f>
        <v/>
      </c>
    </row>
    <row r="192" spans="1:8" x14ac:dyDescent="0.3">
      <c r="A192" s="35" t="str">
        <f>Pairings!B192</f>
        <v/>
      </c>
      <c r="B192" s="89"/>
      <c r="C192" s="37"/>
      <c r="D192" s="35" t="str">
        <f ca="1">IF($B192&gt;0,VLOOKUP($B192,OFFSET(Pairings!$C$2,($A192-1)*gamesPerRound,0,gamesPerRound,3),2,FALSE),"")</f>
        <v/>
      </c>
      <c r="E192" s="35" t="str">
        <f ca="1">IF($B192&gt;0,VLOOKUP($B192,OFFSET(Pairings!$C$2,($A192-1)*gamesPerRound,0,gamesPerRound,3),3,FALSE),"")</f>
        <v/>
      </c>
      <c r="F192" s="35" t="str">
        <f t="shared" si="4"/>
        <v/>
      </c>
      <c r="G192" s="35" t="str">
        <f t="shared" si="5"/>
        <v/>
      </c>
      <c r="H192" s="110" t="str">
        <f ca="1">IF(OR(MOD(ROW(B192)-1,gamesPerRound)=1,B192="",ISNA(MATCH(B192,OFFSET($B$1,1+($A192-1)*gamesPerRound,0):B191,0))),"","duplicate result")</f>
        <v/>
      </c>
    </row>
    <row r="193" spans="1:8" x14ac:dyDescent="0.3">
      <c r="A193" s="35" t="str">
        <f>Pairings!B193</f>
        <v/>
      </c>
      <c r="B193" s="89"/>
      <c r="C193" s="37"/>
      <c r="D193" s="35" t="str">
        <f ca="1">IF($B193&gt;0,VLOOKUP($B193,OFFSET(Pairings!$C$2,($A193-1)*gamesPerRound,0,gamesPerRound,3),2,FALSE),"")</f>
        <v/>
      </c>
      <c r="E193" s="35" t="str">
        <f ca="1">IF($B193&gt;0,VLOOKUP($B193,OFFSET(Pairings!$C$2,($A193-1)*gamesPerRound,0,gamesPerRound,3),3,FALSE),"")</f>
        <v/>
      </c>
      <c r="F193" s="35" t="str">
        <f t="shared" si="4"/>
        <v/>
      </c>
      <c r="G193" s="35" t="str">
        <f t="shared" si="5"/>
        <v/>
      </c>
      <c r="H193" s="110" t="str">
        <f ca="1">IF(OR(MOD(ROW(B193)-1,gamesPerRound)=1,B193="",ISNA(MATCH(B193,OFFSET($B$1,1+($A193-1)*gamesPerRound,0):B192,0))),"","duplicate result")</f>
        <v/>
      </c>
    </row>
    <row r="194" spans="1:8" x14ac:dyDescent="0.3">
      <c r="A194" s="35" t="str">
        <f>Pairings!B194</f>
        <v/>
      </c>
      <c r="B194" s="89"/>
      <c r="C194" s="37"/>
      <c r="D194" s="35" t="str">
        <f ca="1">IF($B194&gt;0,VLOOKUP($B194,OFFSET(Pairings!$C$2,($A194-1)*gamesPerRound,0,gamesPerRound,3),2,FALSE),"")</f>
        <v/>
      </c>
      <c r="E194" s="35" t="str">
        <f ca="1">IF($B194&gt;0,VLOOKUP($B194,OFFSET(Pairings!$C$2,($A194-1)*gamesPerRound,0,gamesPerRound,3),3,FALSE),"")</f>
        <v/>
      </c>
      <c r="F194" s="35" t="str">
        <f t="shared" ref="F194:F253" si="6">IF(C194="","",IF(C194="d",0.5,C194))</f>
        <v/>
      </c>
      <c r="G194" s="35" t="str">
        <f t="shared" ref="G194:G253" si="7">IF(C194="","",1-F194)</f>
        <v/>
      </c>
      <c r="H194" s="110" t="str">
        <f ca="1">IF(OR(MOD(ROW(B194)-1,gamesPerRound)=1,B194="",ISNA(MATCH(B194,OFFSET($B$1,1+($A194-1)*gamesPerRound,0):B193,0))),"","duplicate result")</f>
        <v/>
      </c>
    </row>
    <row r="195" spans="1:8" x14ac:dyDescent="0.3">
      <c r="A195" s="35" t="str">
        <f>Pairings!B195</f>
        <v/>
      </c>
      <c r="B195" s="89"/>
      <c r="C195" s="37"/>
      <c r="D195" s="35" t="str">
        <f ca="1">IF($B195&gt;0,VLOOKUP($B195,OFFSET(Pairings!$C$2,($A195-1)*gamesPerRound,0,gamesPerRound,3),2,FALSE),"")</f>
        <v/>
      </c>
      <c r="E195" s="35" t="str">
        <f ca="1">IF($B195&gt;0,VLOOKUP($B195,OFFSET(Pairings!$C$2,($A195-1)*gamesPerRound,0,gamesPerRound,3),3,FALSE),"")</f>
        <v/>
      </c>
      <c r="F195" s="35" t="str">
        <f t="shared" si="6"/>
        <v/>
      </c>
      <c r="G195" s="35" t="str">
        <f t="shared" si="7"/>
        <v/>
      </c>
      <c r="H195" s="110" t="str">
        <f ca="1">IF(OR(MOD(ROW(B195)-1,gamesPerRound)=1,B195="",ISNA(MATCH(B195,OFFSET($B$1,1+($A195-1)*gamesPerRound,0):B194,0))),"","duplicate result")</f>
        <v/>
      </c>
    </row>
    <row r="196" spans="1:8" x14ac:dyDescent="0.3">
      <c r="A196" s="35" t="str">
        <f>Pairings!B196</f>
        <v/>
      </c>
      <c r="B196" s="89"/>
      <c r="C196" s="37"/>
      <c r="D196" s="35" t="str">
        <f ca="1">IF($B196&gt;0,VLOOKUP($B196,OFFSET(Pairings!$C$2,($A196-1)*gamesPerRound,0,gamesPerRound,3),2,FALSE),"")</f>
        <v/>
      </c>
      <c r="E196" s="35" t="str">
        <f ca="1">IF($B196&gt;0,VLOOKUP($B196,OFFSET(Pairings!$C$2,($A196-1)*gamesPerRound,0,gamesPerRound,3),3,FALSE),"")</f>
        <v/>
      </c>
      <c r="F196" s="35" t="str">
        <f t="shared" si="6"/>
        <v/>
      </c>
      <c r="G196" s="35" t="str">
        <f t="shared" si="7"/>
        <v/>
      </c>
      <c r="H196" s="110" t="str">
        <f ca="1">IF(OR(MOD(ROW(B196)-1,gamesPerRound)=1,B196="",ISNA(MATCH(B196,OFFSET($B$1,1+($A196-1)*gamesPerRound,0):B195,0))),"","duplicate result")</f>
        <v/>
      </c>
    </row>
    <row r="197" spans="1:8" x14ac:dyDescent="0.3">
      <c r="A197" s="35" t="str">
        <f>Pairings!B197</f>
        <v/>
      </c>
      <c r="B197" s="89"/>
      <c r="C197" s="37"/>
      <c r="D197" s="35" t="str">
        <f ca="1">IF($B197&gt;0,VLOOKUP($B197,OFFSET(Pairings!$C$2,($A197-1)*gamesPerRound,0,gamesPerRound,3),2,FALSE),"")</f>
        <v/>
      </c>
      <c r="E197" s="35" t="str">
        <f ca="1">IF($B197&gt;0,VLOOKUP($B197,OFFSET(Pairings!$C$2,($A197-1)*gamesPerRound,0,gamesPerRound,3),3,FALSE),"")</f>
        <v/>
      </c>
      <c r="F197" s="35" t="str">
        <f t="shared" si="6"/>
        <v/>
      </c>
      <c r="G197" s="35" t="str">
        <f t="shared" si="7"/>
        <v/>
      </c>
      <c r="H197" s="110" t="str">
        <f ca="1">IF(OR(MOD(ROW(B197)-1,gamesPerRound)=1,B197="",ISNA(MATCH(B197,OFFSET($B$1,1+($A197-1)*gamesPerRound,0):B196,0))),"","duplicate result")</f>
        <v/>
      </c>
    </row>
    <row r="198" spans="1:8" x14ac:dyDescent="0.3">
      <c r="A198" s="35" t="str">
        <f>Pairings!B198</f>
        <v/>
      </c>
      <c r="B198" s="89"/>
      <c r="C198" s="37"/>
      <c r="D198" s="35" t="str">
        <f ca="1">IF($B198&gt;0,VLOOKUP($B198,OFFSET(Pairings!$C$2,($A198-1)*gamesPerRound,0,gamesPerRound,3),2,FALSE),"")</f>
        <v/>
      </c>
      <c r="E198" s="35" t="str">
        <f ca="1">IF($B198&gt;0,VLOOKUP($B198,OFFSET(Pairings!$C$2,($A198-1)*gamesPerRound,0,gamesPerRound,3),3,FALSE),"")</f>
        <v/>
      </c>
      <c r="F198" s="35" t="str">
        <f t="shared" si="6"/>
        <v/>
      </c>
      <c r="G198" s="35" t="str">
        <f t="shared" si="7"/>
        <v/>
      </c>
      <c r="H198" s="110" t="str">
        <f ca="1">IF(OR(MOD(ROW(B198)-1,gamesPerRound)=1,B198="",ISNA(MATCH(B198,OFFSET($B$1,1+($A198-1)*gamesPerRound,0):B197,0))),"","duplicate result")</f>
        <v/>
      </c>
    </row>
    <row r="199" spans="1:8" x14ac:dyDescent="0.3">
      <c r="A199" s="35" t="str">
        <f>Pairings!B199</f>
        <v/>
      </c>
      <c r="B199" s="89"/>
      <c r="C199" s="37"/>
      <c r="D199" s="35" t="str">
        <f ca="1">IF($B199&gt;0,VLOOKUP($B199,OFFSET(Pairings!$C$2,($A199-1)*gamesPerRound,0,gamesPerRound,3),2,FALSE),"")</f>
        <v/>
      </c>
      <c r="E199" s="35" t="str">
        <f ca="1">IF($B199&gt;0,VLOOKUP($B199,OFFSET(Pairings!$C$2,($A199-1)*gamesPerRound,0,gamesPerRound,3),3,FALSE),"")</f>
        <v/>
      </c>
      <c r="F199" s="35" t="str">
        <f t="shared" si="6"/>
        <v/>
      </c>
      <c r="G199" s="35" t="str">
        <f t="shared" si="7"/>
        <v/>
      </c>
      <c r="H199" s="110" t="str">
        <f ca="1">IF(OR(MOD(ROW(B199)-1,gamesPerRound)=1,B199="",ISNA(MATCH(B199,OFFSET($B$1,1+($A199-1)*gamesPerRound,0):B198,0))),"","duplicate result")</f>
        <v/>
      </c>
    </row>
    <row r="200" spans="1:8" x14ac:dyDescent="0.3">
      <c r="A200" s="35" t="str">
        <f>Pairings!B200</f>
        <v/>
      </c>
      <c r="B200" s="89"/>
      <c r="C200" s="37"/>
      <c r="D200" s="35" t="str">
        <f ca="1">IF($B200&gt;0,VLOOKUP($B200,OFFSET(Pairings!$C$2,($A200-1)*gamesPerRound,0,gamesPerRound,3),2,FALSE),"")</f>
        <v/>
      </c>
      <c r="E200" s="35" t="str">
        <f ca="1">IF($B200&gt;0,VLOOKUP($B200,OFFSET(Pairings!$C$2,($A200-1)*gamesPerRound,0,gamesPerRound,3),3,FALSE),"")</f>
        <v/>
      </c>
      <c r="F200" s="35" t="str">
        <f t="shared" si="6"/>
        <v/>
      </c>
      <c r="G200" s="35" t="str">
        <f t="shared" si="7"/>
        <v/>
      </c>
      <c r="H200" s="110" t="str">
        <f ca="1">IF(OR(MOD(ROW(B200)-1,gamesPerRound)=1,B200="",ISNA(MATCH(B200,OFFSET($B$1,1+($A200-1)*gamesPerRound,0):B199,0))),"","duplicate result")</f>
        <v/>
      </c>
    </row>
    <row r="201" spans="1:8" x14ac:dyDescent="0.3">
      <c r="A201" s="35" t="str">
        <f>Pairings!B201</f>
        <v/>
      </c>
      <c r="B201" s="89"/>
      <c r="C201" s="37"/>
      <c r="D201" s="35" t="str">
        <f ca="1">IF($B201&gt;0,VLOOKUP($B201,OFFSET(Pairings!$C$2,($A201-1)*gamesPerRound,0,gamesPerRound,3),2,FALSE),"")</f>
        <v/>
      </c>
      <c r="E201" s="35" t="str">
        <f ca="1">IF($B201&gt;0,VLOOKUP($B201,OFFSET(Pairings!$C$2,($A201-1)*gamesPerRound,0,gamesPerRound,3),3,FALSE),"")</f>
        <v/>
      </c>
      <c r="F201" s="35" t="str">
        <f t="shared" si="6"/>
        <v/>
      </c>
      <c r="G201" s="35" t="str">
        <f t="shared" si="7"/>
        <v/>
      </c>
      <c r="H201" s="110" t="str">
        <f ca="1">IF(OR(MOD(ROW(B201)-1,gamesPerRound)=1,B201="",ISNA(MATCH(B201,OFFSET($B$1,1+($A201-1)*gamesPerRound,0):B200,0))),"","duplicate result")</f>
        <v/>
      </c>
    </row>
    <row r="202" spans="1:8" x14ac:dyDescent="0.3">
      <c r="A202" s="35" t="str">
        <f>Pairings!B202</f>
        <v/>
      </c>
      <c r="B202" s="89"/>
      <c r="C202" s="37"/>
      <c r="D202" s="35" t="str">
        <f ca="1">IF($B202&gt;0,VLOOKUP($B202,OFFSET(Pairings!$C$2,($A202-1)*gamesPerRound,0,gamesPerRound,3),2,FALSE),"")</f>
        <v/>
      </c>
      <c r="E202" s="35" t="str">
        <f ca="1">IF($B202&gt;0,VLOOKUP($B202,OFFSET(Pairings!$C$2,($A202-1)*gamesPerRound,0,gamesPerRound,3),3,FALSE),"")</f>
        <v/>
      </c>
      <c r="F202" s="35" t="str">
        <f t="shared" si="6"/>
        <v/>
      </c>
      <c r="G202" s="35" t="str">
        <f t="shared" si="7"/>
        <v/>
      </c>
      <c r="H202" s="110" t="str">
        <f ca="1">IF(OR(MOD(ROW(B202)-1,gamesPerRound)=1,B202="",ISNA(MATCH(B202,OFFSET($B$1,1+($A202-1)*gamesPerRound,0):B201,0))),"","duplicate result")</f>
        <v/>
      </c>
    </row>
    <row r="203" spans="1:8" x14ac:dyDescent="0.3">
      <c r="A203" s="35" t="str">
        <f>Pairings!B203</f>
        <v/>
      </c>
      <c r="B203" s="89"/>
      <c r="C203" s="37"/>
      <c r="D203" s="35" t="str">
        <f ca="1">IF($B203&gt;0,VLOOKUP($B203,OFFSET(Pairings!$C$2,($A203-1)*gamesPerRound,0,gamesPerRound,3),2,FALSE),"")</f>
        <v/>
      </c>
      <c r="E203" s="35" t="str">
        <f ca="1">IF($B203&gt;0,VLOOKUP($B203,OFFSET(Pairings!$C$2,($A203-1)*gamesPerRound,0,gamesPerRound,3),3,FALSE),"")</f>
        <v/>
      </c>
      <c r="F203" s="35" t="str">
        <f t="shared" si="6"/>
        <v/>
      </c>
      <c r="G203" s="35" t="str">
        <f t="shared" si="7"/>
        <v/>
      </c>
      <c r="H203" s="110" t="str">
        <f ca="1">IF(OR(MOD(ROW(B203)-1,gamesPerRound)=1,B203="",ISNA(MATCH(B203,OFFSET($B$1,1+($A203-1)*gamesPerRound,0):B202,0))),"","duplicate result")</f>
        <v/>
      </c>
    </row>
    <row r="204" spans="1:8" x14ac:dyDescent="0.3">
      <c r="A204" s="35" t="str">
        <f>Pairings!B204</f>
        <v/>
      </c>
      <c r="B204" s="89"/>
      <c r="C204" s="37"/>
      <c r="D204" s="35" t="str">
        <f ca="1">IF($B204&gt;0,VLOOKUP($B204,OFFSET(Pairings!$C$2,($A204-1)*gamesPerRound,0,gamesPerRound,3),2,FALSE),"")</f>
        <v/>
      </c>
      <c r="E204" s="35" t="str">
        <f ca="1">IF($B204&gt;0,VLOOKUP($B204,OFFSET(Pairings!$C$2,($A204-1)*gamesPerRound,0,gamesPerRound,3),3,FALSE),"")</f>
        <v/>
      </c>
      <c r="F204" s="35" t="str">
        <f t="shared" si="6"/>
        <v/>
      </c>
      <c r="G204" s="35" t="str">
        <f t="shared" si="7"/>
        <v/>
      </c>
      <c r="H204" s="110" t="str">
        <f ca="1">IF(OR(MOD(ROW(B204)-1,gamesPerRound)=1,B204="",ISNA(MATCH(B204,OFFSET($B$1,1+($A204-1)*gamesPerRound,0):B203,0))),"","duplicate result")</f>
        <v/>
      </c>
    </row>
    <row r="205" spans="1:8" x14ac:dyDescent="0.3">
      <c r="A205" s="35" t="str">
        <f>Pairings!B205</f>
        <v/>
      </c>
      <c r="B205" s="89"/>
      <c r="C205" s="37"/>
      <c r="D205" s="35" t="str">
        <f ca="1">IF($B205&gt;0,VLOOKUP($B205,OFFSET(Pairings!$C$2,($A205-1)*gamesPerRound,0,gamesPerRound,3),2,FALSE),"")</f>
        <v/>
      </c>
      <c r="E205" s="35" t="str">
        <f ca="1">IF($B205&gt;0,VLOOKUP($B205,OFFSET(Pairings!$C$2,($A205-1)*gamesPerRound,0,gamesPerRound,3),3,FALSE),"")</f>
        <v/>
      </c>
      <c r="F205" s="35" t="str">
        <f t="shared" si="6"/>
        <v/>
      </c>
      <c r="G205" s="35" t="str">
        <f t="shared" si="7"/>
        <v/>
      </c>
      <c r="H205" s="110" t="str">
        <f ca="1">IF(OR(MOD(ROW(B205)-1,gamesPerRound)=1,B205="",ISNA(MATCH(B205,OFFSET($B$1,1+($A205-1)*gamesPerRound,0):B204,0))),"","duplicate result")</f>
        <v/>
      </c>
    </row>
    <row r="206" spans="1:8" x14ac:dyDescent="0.3">
      <c r="A206" s="35" t="str">
        <f>Pairings!B206</f>
        <v/>
      </c>
      <c r="B206" s="89"/>
      <c r="C206" s="37"/>
      <c r="D206" s="35" t="str">
        <f ca="1">IF($B206&gt;0,VLOOKUP($B206,OFFSET(Pairings!$C$2,($A206-1)*gamesPerRound,0,gamesPerRound,3),2,FALSE),"")</f>
        <v/>
      </c>
      <c r="E206" s="35" t="str">
        <f ca="1">IF($B206&gt;0,VLOOKUP($B206,OFFSET(Pairings!$C$2,($A206-1)*gamesPerRound,0,gamesPerRound,3),3,FALSE),"")</f>
        <v/>
      </c>
      <c r="F206" s="35" t="str">
        <f t="shared" si="6"/>
        <v/>
      </c>
      <c r="G206" s="35" t="str">
        <f t="shared" si="7"/>
        <v/>
      </c>
      <c r="H206" s="110" t="str">
        <f ca="1">IF(OR(MOD(ROW(B206)-1,gamesPerRound)=1,B206="",ISNA(MATCH(B206,OFFSET($B$1,1+($A206-1)*gamesPerRound,0):B205,0))),"","duplicate result")</f>
        <v/>
      </c>
    </row>
    <row r="207" spans="1:8" x14ac:dyDescent="0.3">
      <c r="A207" s="35" t="str">
        <f>Pairings!B207</f>
        <v/>
      </c>
      <c r="B207" s="89"/>
      <c r="C207" s="37"/>
      <c r="D207" s="35" t="str">
        <f ca="1">IF($B207&gt;0,VLOOKUP($B207,OFFSET(Pairings!$C$2,($A207-1)*gamesPerRound,0,gamesPerRound,3),2,FALSE),"")</f>
        <v/>
      </c>
      <c r="E207" s="35" t="str">
        <f ca="1">IF($B207&gt;0,VLOOKUP($B207,OFFSET(Pairings!$C$2,($A207-1)*gamesPerRound,0,gamesPerRound,3),3,FALSE),"")</f>
        <v/>
      </c>
      <c r="F207" s="35" t="str">
        <f t="shared" si="6"/>
        <v/>
      </c>
      <c r="G207" s="35" t="str">
        <f t="shared" si="7"/>
        <v/>
      </c>
      <c r="H207" s="110" t="str">
        <f ca="1">IF(OR(MOD(ROW(B207)-1,gamesPerRound)=1,B207="",ISNA(MATCH(B207,OFFSET($B$1,1+($A207-1)*gamesPerRound,0):B206,0))),"","duplicate result")</f>
        <v/>
      </c>
    </row>
    <row r="208" spans="1:8" x14ac:dyDescent="0.3">
      <c r="A208" s="35" t="str">
        <f>Pairings!B208</f>
        <v/>
      </c>
      <c r="B208" s="89"/>
      <c r="C208" s="37"/>
      <c r="D208" s="35" t="str">
        <f ca="1">IF($B208&gt;0,VLOOKUP($B208,OFFSET(Pairings!$C$2,($A208-1)*gamesPerRound,0,gamesPerRound,3),2,FALSE),"")</f>
        <v/>
      </c>
      <c r="E208" s="35" t="str">
        <f ca="1">IF($B208&gt;0,VLOOKUP($B208,OFFSET(Pairings!$C$2,($A208-1)*gamesPerRound,0,gamesPerRound,3),3,FALSE),"")</f>
        <v/>
      </c>
      <c r="F208" s="35" t="str">
        <f t="shared" si="6"/>
        <v/>
      </c>
      <c r="G208" s="35" t="str">
        <f t="shared" si="7"/>
        <v/>
      </c>
      <c r="H208" s="110" t="str">
        <f ca="1">IF(OR(MOD(ROW(B208)-1,gamesPerRound)=1,B208="",ISNA(MATCH(B208,OFFSET($B$1,1+($A208-1)*gamesPerRound,0):B207,0))),"","duplicate result")</f>
        <v/>
      </c>
    </row>
    <row r="209" spans="1:8" x14ac:dyDescent="0.3">
      <c r="A209" s="35" t="str">
        <f>Pairings!B209</f>
        <v/>
      </c>
      <c r="B209" s="89"/>
      <c r="C209" s="37"/>
      <c r="D209" s="35" t="str">
        <f ca="1">IF($B209&gt;0,VLOOKUP($B209,OFFSET(Pairings!$C$2,($A209-1)*gamesPerRound,0,gamesPerRound,3),2,FALSE),"")</f>
        <v/>
      </c>
      <c r="E209" s="35" t="str">
        <f ca="1">IF($B209&gt;0,VLOOKUP($B209,OFFSET(Pairings!$C$2,($A209-1)*gamesPerRound,0,gamesPerRound,3),3,FALSE),"")</f>
        <v/>
      </c>
      <c r="F209" s="35" t="str">
        <f t="shared" si="6"/>
        <v/>
      </c>
      <c r="G209" s="35" t="str">
        <f t="shared" si="7"/>
        <v/>
      </c>
      <c r="H209" s="110" t="str">
        <f ca="1">IF(OR(MOD(ROW(B209)-1,gamesPerRound)=1,B209="",ISNA(MATCH(B209,OFFSET($B$1,1+($A209-1)*gamesPerRound,0):B208,0))),"","duplicate result")</f>
        <v/>
      </c>
    </row>
    <row r="210" spans="1:8" x14ac:dyDescent="0.3">
      <c r="A210" s="35" t="str">
        <f>Pairings!B210</f>
        <v/>
      </c>
      <c r="B210" s="89"/>
      <c r="C210" s="37"/>
      <c r="D210" s="35" t="str">
        <f ca="1">IF($B210&gt;0,VLOOKUP($B210,OFFSET(Pairings!$C$2,($A210-1)*gamesPerRound,0,gamesPerRound,3),2,FALSE),"")</f>
        <v/>
      </c>
      <c r="E210" s="35" t="str">
        <f ca="1">IF($B210&gt;0,VLOOKUP($B210,OFFSET(Pairings!$C$2,($A210-1)*gamesPerRound,0,gamesPerRound,3),3,FALSE),"")</f>
        <v/>
      </c>
      <c r="F210" s="35" t="str">
        <f t="shared" si="6"/>
        <v/>
      </c>
      <c r="G210" s="35" t="str">
        <f t="shared" si="7"/>
        <v/>
      </c>
      <c r="H210" s="110" t="str">
        <f ca="1">IF(OR(MOD(ROW(B210)-1,gamesPerRound)=1,B210="",ISNA(MATCH(B210,OFFSET($B$1,1+($A210-1)*gamesPerRound,0):B209,0))),"","duplicate result")</f>
        <v/>
      </c>
    </row>
    <row r="211" spans="1:8" x14ac:dyDescent="0.3">
      <c r="A211" s="35" t="str">
        <f>Pairings!B211</f>
        <v/>
      </c>
      <c r="B211" s="89"/>
      <c r="C211" s="37"/>
      <c r="D211" s="35" t="str">
        <f ca="1">IF($B211&gt;0,VLOOKUP($B211,OFFSET(Pairings!$C$2,($A211-1)*gamesPerRound,0,gamesPerRound,3),2,FALSE),"")</f>
        <v/>
      </c>
      <c r="E211" s="35" t="str">
        <f ca="1">IF($B211&gt;0,VLOOKUP($B211,OFFSET(Pairings!$C$2,($A211-1)*gamesPerRound,0,gamesPerRound,3),3,FALSE),"")</f>
        <v/>
      </c>
      <c r="F211" s="35" t="str">
        <f t="shared" si="6"/>
        <v/>
      </c>
      <c r="G211" s="35" t="str">
        <f t="shared" si="7"/>
        <v/>
      </c>
      <c r="H211" s="110" t="str">
        <f ca="1">IF(OR(MOD(ROW(B211)-1,gamesPerRound)=1,B211="",ISNA(MATCH(B211,OFFSET($B$1,1+($A211-1)*gamesPerRound,0):B210,0))),"","duplicate result")</f>
        <v/>
      </c>
    </row>
    <row r="212" spans="1:8" x14ac:dyDescent="0.3">
      <c r="A212" s="35" t="str">
        <f>Pairings!B212</f>
        <v/>
      </c>
      <c r="B212" s="89"/>
      <c r="C212" s="37"/>
      <c r="D212" s="35" t="str">
        <f ca="1">IF($B212&gt;0,VLOOKUP($B212,OFFSET(Pairings!$C$2,($A212-1)*gamesPerRound,0,gamesPerRound,3),2,FALSE),"")</f>
        <v/>
      </c>
      <c r="E212" s="35" t="str">
        <f ca="1">IF($B212&gt;0,VLOOKUP($B212,OFFSET(Pairings!$C$2,($A212-1)*gamesPerRound,0,gamesPerRound,3),3,FALSE),"")</f>
        <v/>
      </c>
      <c r="F212" s="35" t="str">
        <f t="shared" si="6"/>
        <v/>
      </c>
      <c r="G212" s="35" t="str">
        <f t="shared" si="7"/>
        <v/>
      </c>
      <c r="H212" s="110" t="str">
        <f ca="1">IF(OR(MOD(ROW(B212)-1,gamesPerRound)=1,B212="",ISNA(MATCH(B212,OFFSET($B$1,1+($A212-1)*gamesPerRound,0):B211,0))),"","duplicate result")</f>
        <v/>
      </c>
    </row>
    <row r="213" spans="1:8" x14ac:dyDescent="0.3">
      <c r="A213" s="35" t="str">
        <f>Pairings!B213</f>
        <v/>
      </c>
      <c r="B213" s="89"/>
      <c r="C213" s="37"/>
      <c r="D213" s="35" t="str">
        <f ca="1">IF($B213&gt;0,VLOOKUP($B213,OFFSET(Pairings!$C$2,($A213-1)*gamesPerRound,0,gamesPerRound,3),2,FALSE),"")</f>
        <v/>
      </c>
      <c r="E213" s="35" t="str">
        <f ca="1">IF($B213&gt;0,VLOOKUP($B213,OFFSET(Pairings!$C$2,($A213-1)*gamesPerRound,0,gamesPerRound,3),3,FALSE),"")</f>
        <v/>
      </c>
      <c r="F213" s="35" t="str">
        <f t="shared" si="6"/>
        <v/>
      </c>
      <c r="G213" s="35" t="str">
        <f t="shared" si="7"/>
        <v/>
      </c>
      <c r="H213" s="110" t="str">
        <f ca="1">IF(OR(MOD(ROW(B213)-1,gamesPerRound)=1,B213="",ISNA(MATCH(B213,OFFSET($B$1,1+($A213-1)*gamesPerRound,0):B212,0))),"","duplicate result")</f>
        <v/>
      </c>
    </row>
    <row r="214" spans="1:8" x14ac:dyDescent="0.3">
      <c r="A214" s="35" t="str">
        <f>Pairings!B214</f>
        <v/>
      </c>
      <c r="B214" s="89"/>
      <c r="C214" s="37"/>
      <c r="D214" s="35" t="str">
        <f ca="1">IF($B214&gt;0,VLOOKUP($B214,OFFSET(Pairings!$C$2,($A214-1)*gamesPerRound,0,gamesPerRound,3),2,FALSE),"")</f>
        <v/>
      </c>
      <c r="E214" s="35" t="str">
        <f ca="1">IF($B214&gt;0,VLOOKUP($B214,OFFSET(Pairings!$C$2,($A214-1)*gamesPerRound,0,gamesPerRound,3),3,FALSE),"")</f>
        <v/>
      </c>
      <c r="F214" s="35" t="str">
        <f t="shared" si="6"/>
        <v/>
      </c>
      <c r="G214" s="35" t="str">
        <f t="shared" si="7"/>
        <v/>
      </c>
      <c r="H214" s="110" t="str">
        <f ca="1">IF(OR(MOD(ROW(B214)-1,gamesPerRound)=1,B214="",ISNA(MATCH(B214,OFFSET($B$1,1+($A214-1)*gamesPerRound,0):B213,0))),"","duplicate result")</f>
        <v/>
      </c>
    </row>
    <row r="215" spans="1:8" x14ac:dyDescent="0.3">
      <c r="A215" s="35" t="str">
        <f>Pairings!B215</f>
        <v/>
      </c>
      <c r="B215" s="89"/>
      <c r="C215" s="37"/>
      <c r="D215" s="35" t="str">
        <f ca="1">IF($B215&gt;0,VLOOKUP($B215,OFFSET(Pairings!$C$2,($A215-1)*gamesPerRound,0,gamesPerRound,3),2,FALSE),"")</f>
        <v/>
      </c>
      <c r="E215" s="35" t="str">
        <f ca="1">IF($B215&gt;0,VLOOKUP($B215,OFFSET(Pairings!$C$2,($A215-1)*gamesPerRound,0,gamesPerRound,3),3,FALSE),"")</f>
        <v/>
      </c>
      <c r="F215" s="35" t="str">
        <f t="shared" si="6"/>
        <v/>
      </c>
      <c r="G215" s="35" t="str">
        <f t="shared" si="7"/>
        <v/>
      </c>
      <c r="H215" s="110" t="str">
        <f ca="1">IF(OR(MOD(ROW(B215)-1,gamesPerRound)=1,B215="",ISNA(MATCH(B215,OFFSET($B$1,1+($A215-1)*gamesPerRound,0):B214,0))),"","duplicate result")</f>
        <v/>
      </c>
    </row>
    <row r="216" spans="1:8" x14ac:dyDescent="0.3">
      <c r="A216" s="35" t="str">
        <f>Pairings!B216</f>
        <v/>
      </c>
      <c r="B216" s="89"/>
      <c r="C216" s="37"/>
      <c r="D216" s="35" t="str">
        <f ca="1">IF($B216&gt;0,VLOOKUP($B216,OFFSET(Pairings!$C$2,($A216-1)*gamesPerRound,0,gamesPerRound,3),2,FALSE),"")</f>
        <v/>
      </c>
      <c r="E216" s="35" t="str">
        <f ca="1">IF($B216&gt;0,VLOOKUP($B216,OFFSET(Pairings!$C$2,($A216-1)*gamesPerRound,0,gamesPerRound,3),3,FALSE),"")</f>
        <v/>
      </c>
      <c r="F216" s="35" t="str">
        <f t="shared" si="6"/>
        <v/>
      </c>
      <c r="G216" s="35" t="str">
        <f t="shared" si="7"/>
        <v/>
      </c>
      <c r="H216" s="110" t="str">
        <f ca="1">IF(OR(MOD(ROW(B216)-1,gamesPerRound)=1,B216="",ISNA(MATCH(B216,OFFSET($B$1,1+($A216-1)*gamesPerRound,0):B215,0))),"","duplicate result")</f>
        <v/>
      </c>
    </row>
    <row r="217" spans="1:8" x14ac:dyDescent="0.3">
      <c r="A217" s="35" t="str">
        <f>Pairings!B217</f>
        <v/>
      </c>
      <c r="B217" s="89"/>
      <c r="C217" s="37"/>
      <c r="D217" s="35" t="str">
        <f ca="1">IF($B217&gt;0,VLOOKUP($B217,OFFSET(Pairings!$C$2,($A217-1)*gamesPerRound,0,gamesPerRound,3),2,FALSE),"")</f>
        <v/>
      </c>
      <c r="E217" s="35" t="str">
        <f ca="1">IF($B217&gt;0,VLOOKUP($B217,OFFSET(Pairings!$C$2,($A217-1)*gamesPerRound,0,gamesPerRound,3),3,FALSE),"")</f>
        <v/>
      </c>
      <c r="F217" s="35" t="str">
        <f t="shared" si="6"/>
        <v/>
      </c>
      <c r="G217" s="35" t="str">
        <f t="shared" si="7"/>
        <v/>
      </c>
      <c r="H217" s="110" t="str">
        <f ca="1">IF(OR(MOD(ROW(B217)-1,gamesPerRound)=1,B217="",ISNA(MATCH(B217,OFFSET($B$1,1+($A217-1)*gamesPerRound,0):B216,0))),"","duplicate result")</f>
        <v/>
      </c>
    </row>
    <row r="218" spans="1:8" x14ac:dyDescent="0.3">
      <c r="A218" s="35" t="str">
        <f>Pairings!B218</f>
        <v/>
      </c>
      <c r="B218" s="89"/>
      <c r="C218" s="37"/>
      <c r="D218" s="35" t="str">
        <f ca="1">IF($B218&gt;0,VLOOKUP($B218,OFFSET(Pairings!$C$2,($A218-1)*gamesPerRound,0,gamesPerRound,3),2,FALSE),"")</f>
        <v/>
      </c>
      <c r="E218" s="35" t="str">
        <f ca="1">IF($B218&gt;0,VLOOKUP($B218,OFFSET(Pairings!$C$2,($A218-1)*gamesPerRound,0,gamesPerRound,3),3,FALSE),"")</f>
        <v/>
      </c>
      <c r="F218" s="35" t="str">
        <f t="shared" si="6"/>
        <v/>
      </c>
      <c r="G218" s="35" t="str">
        <f t="shared" si="7"/>
        <v/>
      </c>
      <c r="H218" s="110" t="str">
        <f ca="1">IF(OR(MOD(ROW(B218)-1,gamesPerRound)=1,B218="",ISNA(MATCH(B218,OFFSET($B$1,1+($A218-1)*gamesPerRound,0):B217,0))),"","duplicate result")</f>
        <v/>
      </c>
    </row>
    <row r="219" spans="1:8" x14ac:dyDescent="0.3">
      <c r="A219" s="35" t="str">
        <f>Pairings!B219</f>
        <v/>
      </c>
      <c r="B219" s="89"/>
      <c r="C219" s="37"/>
      <c r="D219" s="35" t="str">
        <f ca="1">IF($B219&gt;0,VLOOKUP($B219,OFFSET(Pairings!$C$2,($A219-1)*gamesPerRound,0,gamesPerRound,3),2,FALSE),"")</f>
        <v/>
      </c>
      <c r="E219" s="35" t="str">
        <f ca="1">IF($B219&gt;0,VLOOKUP($B219,OFFSET(Pairings!$C$2,($A219-1)*gamesPerRound,0,gamesPerRound,3),3,FALSE),"")</f>
        <v/>
      </c>
      <c r="F219" s="35" t="str">
        <f t="shared" si="6"/>
        <v/>
      </c>
      <c r="G219" s="35" t="str">
        <f t="shared" si="7"/>
        <v/>
      </c>
      <c r="H219" s="110" t="str">
        <f ca="1">IF(OR(MOD(ROW(B219)-1,gamesPerRound)=1,B219="",ISNA(MATCH(B219,OFFSET($B$1,1+($A219-1)*gamesPerRound,0):B218,0))),"","duplicate result")</f>
        <v/>
      </c>
    </row>
    <row r="220" spans="1:8" x14ac:dyDescent="0.3">
      <c r="A220" s="35" t="str">
        <f>Pairings!B220</f>
        <v/>
      </c>
      <c r="B220" s="89"/>
      <c r="C220" s="37"/>
      <c r="D220" s="35" t="str">
        <f ca="1">IF($B220&gt;0,VLOOKUP($B220,OFFSET(Pairings!$C$2,($A220-1)*gamesPerRound,0,gamesPerRound,3),2,FALSE),"")</f>
        <v/>
      </c>
      <c r="E220" s="35" t="str">
        <f ca="1">IF($B220&gt;0,VLOOKUP($B220,OFFSET(Pairings!$C$2,($A220-1)*gamesPerRound,0,gamesPerRound,3),3,FALSE),"")</f>
        <v/>
      </c>
      <c r="F220" s="35" t="str">
        <f t="shared" si="6"/>
        <v/>
      </c>
      <c r="G220" s="35" t="str">
        <f t="shared" si="7"/>
        <v/>
      </c>
      <c r="H220" s="110" t="str">
        <f ca="1">IF(OR(MOD(ROW(B220)-1,gamesPerRound)=1,B220="",ISNA(MATCH(B220,OFFSET($B$1,1+($A220-1)*gamesPerRound,0):B219,0))),"","duplicate result")</f>
        <v/>
      </c>
    </row>
    <row r="221" spans="1:8" x14ac:dyDescent="0.3">
      <c r="A221" s="35" t="str">
        <f>Pairings!B221</f>
        <v/>
      </c>
      <c r="B221" s="89"/>
      <c r="C221" s="37"/>
      <c r="D221" s="35" t="str">
        <f ca="1">IF($B221&gt;0,VLOOKUP($B221,OFFSET(Pairings!$C$2,($A221-1)*gamesPerRound,0,gamesPerRound,3),2,FALSE),"")</f>
        <v/>
      </c>
      <c r="E221" s="35" t="str">
        <f ca="1">IF($B221&gt;0,VLOOKUP($B221,OFFSET(Pairings!$C$2,($A221-1)*gamesPerRound,0,gamesPerRound,3),3,FALSE),"")</f>
        <v/>
      </c>
      <c r="F221" s="35" t="str">
        <f t="shared" si="6"/>
        <v/>
      </c>
      <c r="G221" s="35" t="str">
        <f t="shared" si="7"/>
        <v/>
      </c>
      <c r="H221" s="110" t="str">
        <f ca="1">IF(OR(MOD(ROW(B221)-1,gamesPerRound)=1,B221="",ISNA(MATCH(B221,OFFSET($B$1,1+($A221-1)*gamesPerRound,0):B220,0))),"","duplicate result")</f>
        <v/>
      </c>
    </row>
    <row r="222" spans="1:8" x14ac:dyDescent="0.3">
      <c r="A222" s="35" t="str">
        <f>Pairings!B222</f>
        <v/>
      </c>
      <c r="B222" s="89"/>
      <c r="C222" s="37"/>
      <c r="D222" s="35" t="str">
        <f ca="1">IF($B222&gt;0,VLOOKUP($B222,OFFSET(Pairings!$C$2,($A222-1)*gamesPerRound,0,gamesPerRound,3),2,FALSE),"")</f>
        <v/>
      </c>
      <c r="E222" s="35" t="str">
        <f ca="1">IF($B222&gt;0,VLOOKUP($B222,OFFSET(Pairings!$C$2,($A222-1)*gamesPerRound,0,gamesPerRound,3),3,FALSE),"")</f>
        <v/>
      </c>
      <c r="F222" s="35" t="str">
        <f t="shared" si="6"/>
        <v/>
      </c>
      <c r="G222" s="35" t="str">
        <f t="shared" si="7"/>
        <v/>
      </c>
      <c r="H222" s="110" t="str">
        <f ca="1">IF(OR(MOD(ROW(B222)-1,gamesPerRound)=1,B222="",ISNA(MATCH(B222,OFFSET($B$1,1+($A222-1)*gamesPerRound,0):B221,0))),"","duplicate result")</f>
        <v/>
      </c>
    </row>
    <row r="223" spans="1:8" x14ac:dyDescent="0.3">
      <c r="A223" s="35" t="str">
        <f>Pairings!B223</f>
        <v/>
      </c>
      <c r="B223" s="89"/>
      <c r="C223" s="37"/>
      <c r="D223" s="35" t="str">
        <f ca="1">IF($B223&gt;0,VLOOKUP($B223,OFFSET(Pairings!$C$2,($A223-1)*gamesPerRound,0,gamesPerRound,3),2,FALSE),"")</f>
        <v/>
      </c>
      <c r="E223" s="35" t="str">
        <f ca="1">IF($B223&gt;0,VLOOKUP($B223,OFFSET(Pairings!$C$2,($A223-1)*gamesPerRound,0,gamesPerRound,3),3,FALSE),"")</f>
        <v/>
      </c>
      <c r="F223" s="35" t="str">
        <f t="shared" si="6"/>
        <v/>
      </c>
      <c r="G223" s="35" t="str">
        <f t="shared" si="7"/>
        <v/>
      </c>
      <c r="H223" s="110" t="str">
        <f ca="1">IF(OR(MOD(ROW(B223)-1,gamesPerRound)=1,B223="",ISNA(MATCH(B223,OFFSET($B$1,1+($A223-1)*gamesPerRound,0):B222,0))),"","duplicate result")</f>
        <v/>
      </c>
    </row>
    <row r="224" spans="1:8" x14ac:dyDescent="0.3">
      <c r="A224" s="35" t="str">
        <f>Pairings!B224</f>
        <v/>
      </c>
      <c r="B224" s="89"/>
      <c r="C224" s="37"/>
      <c r="D224" s="35" t="str">
        <f ca="1">IF($B224&gt;0,VLOOKUP($B224,OFFSET(Pairings!$C$2,($A224-1)*gamesPerRound,0,gamesPerRound,3),2,FALSE),"")</f>
        <v/>
      </c>
      <c r="E224" s="35" t="str">
        <f ca="1">IF($B224&gt;0,VLOOKUP($B224,OFFSET(Pairings!$C$2,($A224-1)*gamesPerRound,0,gamesPerRound,3),3,FALSE),"")</f>
        <v/>
      </c>
      <c r="F224" s="35" t="str">
        <f t="shared" si="6"/>
        <v/>
      </c>
      <c r="G224" s="35" t="str">
        <f t="shared" si="7"/>
        <v/>
      </c>
      <c r="H224" s="110" t="str">
        <f ca="1">IF(OR(MOD(ROW(B224)-1,gamesPerRound)=1,B224="",ISNA(MATCH(B224,OFFSET($B$1,1+($A224-1)*gamesPerRound,0):B223,0))),"","duplicate result")</f>
        <v/>
      </c>
    </row>
    <row r="225" spans="1:8" x14ac:dyDescent="0.3">
      <c r="A225" s="35" t="str">
        <f>Pairings!B225</f>
        <v/>
      </c>
      <c r="B225" s="89"/>
      <c r="C225" s="37"/>
      <c r="D225" s="35" t="str">
        <f ca="1">IF($B225&gt;0,VLOOKUP($B225,OFFSET(Pairings!$C$2,($A225-1)*gamesPerRound,0,gamesPerRound,3),2,FALSE),"")</f>
        <v/>
      </c>
      <c r="E225" s="35" t="str">
        <f ca="1">IF($B225&gt;0,VLOOKUP($B225,OFFSET(Pairings!$C$2,($A225-1)*gamesPerRound,0,gamesPerRound,3),3,FALSE),"")</f>
        <v/>
      </c>
      <c r="F225" s="35" t="str">
        <f t="shared" si="6"/>
        <v/>
      </c>
      <c r="G225" s="35" t="str">
        <f t="shared" si="7"/>
        <v/>
      </c>
      <c r="H225" s="110" t="str">
        <f ca="1">IF(OR(MOD(ROW(B225)-1,gamesPerRound)=1,B225="",ISNA(MATCH(B225,OFFSET($B$1,1+($A225-1)*gamesPerRound,0):B224,0))),"","duplicate result")</f>
        <v/>
      </c>
    </row>
    <row r="226" spans="1:8" x14ac:dyDescent="0.3">
      <c r="A226" s="35" t="str">
        <f>Pairings!B226</f>
        <v/>
      </c>
      <c r="B226" s="89"/>
      <c r="C226" s="37"/>
      <c r="D226" s="35" t="str">
        <f ca="1">IF($B226&gt;0,VLOOKUP($B226,OFFSET(Pairings!$C$2,($A226-1)*gamesPerRound,0,gamesPerRound,3),2,FALSE),"")</f>
        <v/>
      </c>
      <c r="E226" s="35" t="str">
        <f ca="1">IF($B226&gt;0,VLOOKUP($B226,OFFSET(Pairings!$C$2,($A226-1)*gamesPerRound,0,gamesPerRound,3),3,FALSE),"")</f>
        <v/>
      </c>
      <c r="F226" s="35" t="str">
        <f t="shared" si="6"/>
        <v/>
      </c>
      <c r="G226" s="35" t="str">
        <f t="shared" si="7"/>
        <v/>
      </c>
      <c r="H226" s="110" t="str">
        <f ca="1">IF(OR(MOD(ROW(B226)-1,gamesPerRound)=1,B226="",ISNA(MATCH(B226,OFFSET($B$1,1+($A226-1)*gamesPerRound,0):B225,0))),"","duplicate result")</f>
        <v/>
      </c>
    </row>
    <row r="227" spans="1:8" x14ac:dyDescent="0.3">
      <c r="A227" s="35" t="str">
        <f>Pairings!B227</f>
        <v/>
      </c>
      <c r="B227" s="89"/>
      <c r="C227" s="37"/>
      <c r="D227" s="35" t="str">
        <f ca="1">IF($B227&gt;0,VLOOKUP($B227,OFFSET(Pairings!$C$2,($A227-1)*gamesPerRound,0,gamesPerRound,3),2,FALSE),"")</f>
        <v/>
      </c>
      <c r="E227" s="35" t="str">
        <f ca="1">IF($B227&gt;0,VLOOKUP($B227,OFFSET(Pairings!$C$2,($A227-1)*gamesPerRound,0,gamesPerRound,3),3,FALSE),"")</f>
        <v/>
      </c>
      <c r="F227" s="35" t="str">
        <f t="shared" si="6"/>
        <v/>
      </c>
      <c r="G227" s="35" t="str">
        <f t="shared" si="7"/>
        <v/>
      </c>
      <c r="H227" s="110" t="str">
        <f ca="1">IF(OR(MOD(ROW(B227)-1,gamesPerRound)=1,B227="",ISNA(MATCH(B227,OFFSET($B$1,1+($A227-1)*gamesPerRound,0):B226,0))),"","duplicate result")</f>
        <v/>
      </c>
    </row>
    <row r="228" spans="1:8" x14ac:dyDescent="0.3">
      <c r="A228" s="35" t="str">
        <f>Pairings!B228</f>
        <v/>
      </c>
      <c r="B228" s="89"/>
      <c r="C228" s="37"/>
      <c r="D228" s="35" t="str">
        <f ca="1">IF($B228&gt;0,VLOOKUP($B228,OFFSET(Pairings!$C$2,($A228-1)*gamesPerRound,0,gamesPerRound,3),2,FALSE),"")</f>
        <v/>
      </c>
      <c r="E228" s="35" t="str">
        <f ca="1">IF($B228&gt;0,VLOOKUP($B228,OFFSET(Pairings!$C$2,($A228-1)*gamesPerRound,0,gamesPerRound,3),3,FALSE),"")</f>
        <v/>
      </c>
      <c r="F228" s="35" t="str">
        <f t="shared" si="6"/>
        <v/>
      </c>
      <c r="G228" s="35" t="str">
        <f t="shared" si="7"/>
        <v/>
      </c>
      <c r="H228" s="110" t="str">
        <f ca="1">IF(OR(MOD(ROW(B228)-1,gamesPerRound)=1,B228="",ISNA(MATCH(B228,OFFSET($B$1,1+($A228-1)*gamesPerRound,0):B227,0))),"","duplicate result")</f>
        <v/>
      </c>
    </row>
    <row r="229" spans="1:8" x14ac:dyDescent="0.3">
      <c r="A229" s="35" t="str">
        <f>Pairings!B229</f>
        <v/>
      </c>
      <c r="B229" s="89"/>
      <c r="C229" s="37"/>
      <c r="D229" s="35" t="str">
        <f ca="1">IF($B229&gt;0,VLOOKUP($B229,OFFSET(Pairings!$C$2,($A229-1)*gamesPerRound,0,gamesPerRound,3),2,FALSE),"")</f>
        <v/>
      </c>
      <c r="E229" s="35" t="str">
        <f ca="1">IF($B229&gt;0,VLOOKUP($B229,OFFSET(Pairings!$C$2,($A229-1)*gamesPerRound,0,gamesPerRound,3),3,FALSE),"")</f>
        <v/>
      </c>
      <c r="F229" s="35" t="str">
        <f t="shared" si="6"/>
        <v/>
      </c>
      <c r="G229" s="35" t="str">
        <f t="shared" si="7"/>
        <v/>
      </c>
      <c r="H229" s="110" t="str">
        <f ca="1">IF(OR(MOD(ROW(B229)-1,gamesPerRound)=1,B229="",ISNA(MATCH(B229,OFFSET($B$1,1+($A229-1)*gamesPerRound,0):B228,0))),"","duplicate result")</f>
        <v/>
      </c>
    </row>
    <row r="230" spans="1:8" x14ac:dyDescent="0.3">
      <c r="A230" s="35" t="str">
        <f>Pairings!B230</f>
        <v/>
      </c>
      <c r="B230" s="89"/>
      <c r="C230" s="37"/>
      <c r="D230" s="35" t="str">
        <f ca="1">IF($B230&gt;0,VLOOKUP($B230,OFFSET(Pairings!$C$2,($A230-1)*gamesPerRound,0,gamesPerRound,3),2,FALSE),"")</f>
        <v/>
      </c>
      <c r="E230" s="35" t="str">
        <f ca="1">IF($B230&gt;0,VLOOKUP($B230,OFFSET(Pairings!$C$2,($A230-1)*gamesPerRound,0,gamesPerRound,3),3,FALSE),"")</f>
        <v/>
      </c>
      <c r="F230" s="35" t="str">
        <f t="shared" si="6"/>
        <v/>
      </c>
      <c r="G230" s="35" t="str">
        <f t="shared" si="7"/>
        <v/>
      </c>
      <c r="H230" s="110" t="str">
        <f ca="1">IF(OR(MOD(ROW(B230)-1,gamesPerRound)=1,B230="",ISNA(MATCH(B230,OFFSET($B$1,1+($A230-1)*gamesPerRound,0):B229,0))),"","duplicate result")</f>
        <v/>
      </c>
    </row>
    <row r="231" spans="1:8" x14ac:dyDescent="0.3">
      <c r="A231" s="35" t="str">
        <f>Pairings!B231</f>
        <v/>
      </c>
      <c r="B231" s="89"/>
      <c r="C231" s="37"/>
      <c r="D231" s="35" t="str">
        <f ca="1">IF($B231&gt;0,VLOOKUP($B231,OFFSET(Pairings!$C$2,($A231-1)*gamesPerRound,0,gamesPerRound,3),2,FALSE),"")</f>
        <v/>
      </c>
      <c r="E231" s="35" t="str">
        <f ca="1">IF($B231&gt;0,VLOOKUP($B231,OFFSET(Pairings!$C$2,($A231-1)*gamesPerRound,0,gamesPerRound,3),3,FALSE),"")</f>
        <v/>
      </c>
      <c r="F231" s="35" t="str">
        <f t="shared" si="6"/>
        <v/>
      </c>
      <c r="G231" s="35" t="str">
        <f t="shared" si="7"/>
        <v/>
      </c>
      <c r="H231" s="110" t="str">
        <f ca="1">IF(OR(MOD(ROW(B231)-1,gamesPerRound)=1,B231="",ISNA(MATCH(B231,OFFSET($B$1,1+($A231-1)*gamesPerRound,0):B230,0))),"","duplicate result")</f>
        <v/>
      </c>
    </row>
    <row r="232" spans="1:8" x14ac:dyDescent="0.3">
      <c r="A232" s="35" t="str">
        <f>Pairings!B232</f>
        <v/>
      </c>
      <c r="B232" s="89"/>
      <c r="C232" s="37"/>
      <c r="D232" s="35" t="str">
        <f ca="1">IF($B232&gt;0,VLOOKUP($B232,OFFSET(Pairings!$C$2,($A232-1)*gamesPerRound,0,gamesPerRound,3),2,FALSE),"")</f>
        <v/>
      </c>
      <c r="E232" s="35" t="str">
        <f ca="1">IF($B232&gt;0,VLOOKUP($B232,OFFSET(Pairings!$C$2,($A232-1)*gamesPerRound,0,gamesPerRound,3),3,FALSE),"")</f>
        <v/>
      </c>
      <c r="F232" s="35" t="str">
        <f t="shared" si="6"/>
        <v/>
      </c>
      <c r="G232" s="35" t="str">
        <f t="shared" si="7"/>
        <v/>
      </c>
      <c r="H232" s="110" t="str">
        <f ca="1">IF(OR(MOD(ROW(B232)-1,gamesPerRound)=1,B232="",ISNA(MATCH(B232,OFFSET($B$1,1+($A232-1)*gamesPerRound,0):B231,0))),"","duplicate result")</f>
        <v/>
      </c>
    </row>
    <row r="233" spans="1:8" x14ac:dyDescent="0.3">
      <c r="A233" s="35" t="str">
        <f>Pairings!B233</f>
        <v/>
      </c>
      <c r="B233" s="89"/>
      <c r="C233" s="37"/>
      <c r="D233" s="35" t="str">
        <f ca="1">IF($B233&gt;0,VLOOKUP($B233,OFFSET(Pairings!$C$2,($A233-1)*gamesPerRound,0,gamesPerRound,3),2,FALSE),"")</f>
        <v/>
      </c>
      <c r="E233" s="35" t="str">
        <f ca="1">IF($B233&gt;0,VLOOKUP($B233,OFFSET(Pairings!$C$2,($A233-1)*gamesPerRound,0,gamesPerRound,3),3,FALSE),"")</f>
        <v/>
      </c>
      <c r="F233" s="35" t="str">
        <f t="shared" si="6"/>
        <v/>
      </c>
      <c r="G233" s="35" t="str">
        <f t="shared" si="7"/>
        <v/>
      </c>
      <c r="H233" s="110" t="str">
        <f ca="1">IF(OR(MOD(ROW(B233)-1,gamesPerRound)=1,B233="",ISNA(MATCH(B233,OFFSET($B$1,1+($A233-1)*gamesPerRound,0):B232,0))),"","duplicate result")</f>
        <v/>
      </c>
    </row>
    <row r="234" spans="1:8" x14ac:dyDescent="0.3">
      <c r="A234" s="35" t="str">
        <f>Pairings!B234</f>
        <v/>
      </c>
      <c r="B234" s="89"/>
      <c r="C234" s="37"/>
      <c r="D234" s="35" t="str">
        <f ca="1">IF($B234&gt;0,VLOOKUP($B234,OFFSET(Pairings!$C$2,($A234-1)*gamesPerRound,0,gamesPerRound,3),2,FALSE),"")</f>
        <v/>
      </c>
      <c r="E234" s="35" t="str">
        <f ca="1">IF($B234&gt;0,VLOOKUP($B234,OFFSET(Pairings!$C$2,($A234-1)*gamesPerRound,0,gamesPerRound,3),3,FALSE),"")</f>
        <v/>
      </c>
      <c r="F234" s="35" t="str">
        <f t="shared" si="6"/>
        <v/>
      </c>
      <c r="G234" s="35" t="str">
        <f t="shared" si="7"/>
        <v/>
      </c>
      <c r="H234" s="110" t="str">
        <f ca="1">IF(OR(MOD(ROW(B234)-1,gamesPerRound)=1,B234="",ISNA(MATCH(B234,OFFSET($B$1,1+($A234-1)*gamesPerRound,0):B233,0))),"","duplicate result")</f>
        <v/>
      </c>
    </row>
    <row r="235" spans="1:8" x14ac:dyDescent="0.3">
      <c r="A235" s="35" t="str">
        <f>Pairings!B235</f>
        <v/>
      </c>
      <c r="B235" s="89"/>
      <c r="C235" s="37"/>
      <c r="D235" s="35" t="str">
        <f ca="1">IF($B235&gt;0,VLOOKUP($B235,OFFSET(Pairings!$C$2,($A235-1)*gamesPerRound,0,gamesPerRound,3),2,FALSE),"")</f>
        <v/>
      </c>
      <c r="E235" s="35" t="str">
        <f ca="1">IF($B235&gt;0,VLOOKUP($B235,OFFSET(Pairings!$C$2,($A235-1)*gamesPerRound,0,gamesPerRound,3),3,FALSE),"")</f>
        <v/>
      </c>
      <c r="F235" s="35" t="str">
        <f t="shared" si="6"/>
        <v/>
      </c>
      <c r="G235" s="35" t="str">
        <f t="shared" si="7"/>
        <v/>
      </c>
      <c r="H235" s="110" t="str">
        <f ca="1">IF(OR(MOD(ROW(B235)-1,gamesPerRound)=1,B235="",ISNA(MATCH(B235,OFFSET($B$1,1+($A235-1)*gamesPerRound,0):B234,0))),"","duplicate result")</f>
        <v/>
      </c>
    </row>
    <row r="236" spans="1:8" x14ac:dyDescent="0.3">
      <c r="A236" s="35" t="str">
        <f>Pairings!B236</f>
        <v/>
      </c>
      <c r="B236" s="89"/>
      <c r="C236" s="37"/>
      <c r="D236" s="35" t="str">
        <f ca="1">IF($B236&gt;0,VLOOKUP($B236,OFFSET(Pairings!$C$2,($A236-1)*gamesPerRound,0,gamesPerRound,3),2,FALSE),"")</f>
        <v/>
      </c>
      <c r="E236" s="35" t="str">
        <f ca="1">IF($B236&gt;0,VLOOKUP($B236,OFFSET(Pairings!$C$2,($A236-1)*gamesPerRound,0,gamesPerRound,3),3,FALSE),"")</f>
        <v/>
      </c>
      <c r="F236" s="35" t="str">
        <f t="shared" si="6"/>
        <v/>
      </c>
      <c r="G236" s="35" t="str">
        <f t="shared" si="7"/>
        <v/>
      </c>
      <c r="H236" s="110" t="str">
        <f ca="1">IF(OR(MOD(ROW(B236)-1,gamesPerRound)=1,B236="",ISNA(MATCH(B236,OFFSET($B$1,1+($A236-1)*gamesPerRound,0):B235,0))),"","duplicate result")</f>
        <v/>
      </c>
    </row>
    <row r="237" spans="1:8" x14ac:dyDescent="0.3">
      <c r="A237" s="35" t="str">
        <f>Pairings!B237</f>
        <v/>
      </c>
      <c r="B237" s="89"/>
      <c r="C237" s="37"/>
      <c r="D237" s="35" t="str">
        <f ca="1">IF($B237&gt;0,VLOOKUP($B237,OFFSET(Pairings!$C$2,($A237-1)*gamesPerRound,0,gamesPerRound,3),2,FALSE),"")</f>
        <v/>
      </c>
      <c r="E237" s="35" t="str">
        <f ca="1">IF($B237&gt;0,VLOOKUP($B237,OFFSET(Pairings!$C$2,($A237-1)*gamesPerRound,0,gamesPerRound,3),3,FALSE),"")</f>
        <v/>
      </c>
      <c r="F237" s="35" t="str">
        <f t="shared" si="6"/>
        <v/>
      </c>
      <c r="G237" s="35" t="str">
        <f t="shared" si="7"/>
        <v/>
      </c>
      <c r="H237" s="110" t="str">
        <f ca="1">IF(OR(MOD(ROW(B237)-1,gamesPerRound)=1,B237="",ISNA(MATCH(B237,OFFSET($B$1,1+($A237-1)*gamesPerRound,0):B236,0))),"","duplicate result")</f>
        <v/>
      </c>
    </row>
    <row r="238" spans="1:8" x14ac:dyDescent="0.3">
      <c r="A238" s="35" t="str">
        <f>Pairings!B238</f>
        <v/>
      </c>
      <c r="B238" s="89"/>
      <c r="C238" s="37"/>
      <c r="D238" s="35" t="str">
        <f ca="1">IF($B238&gt;0,VLOOKUP($B238,OFFSET(Pairings!$C$2,($A238-1)*gamesPerRound,0,gamesPerRound,3),2,FALSE),"")</f>
        <v/>
      </c>
      <c r="E238" s="35" t="str">
        <f ca="1">IF($B238&gt;0,VLOOKUP($B238,OFFSET(Pairings!$C$2,($A238-1)*gamesPerRound,0,gamesPerRound,3),3,FALSE),"")</f>
        <v/>
      </c>
      <c r="F238" s="35" t="str">
        <f t="shared" si="6"/>
        <v/>
      </c>
      <c r="G238" s="35" t="str">
        <f t="shared" si="7"/>
        <v/>
      </c>
      <c r="H238" s="110" t="str">
        <f ca="1">IF(OR(MOD(ROW(B238)-1,gamesPerRound)=1,B238="",ISNA(MATCH(B238,OFFSET($B$1,1+($A238-1)*gamesPerRound,0):B237,0))),"","duplicate result")</f>
        <v/>
      </c>
    </row>
    <row r="239" spans="1:8" x14ac:dyDescent="0.3">
      <c r="A239" s="35" t="str">
        <f>Pairings!B239</f>
        <v/>
      </c>
      <c r="B239" s="89"/>
      <c r="C239" s="37"/>
      <c r="D239" s="35" t="str">
        <f ca="1">IF($B239&gt;0,VLOOKUP($B239,OFFSET(Pairings!$C$2,($A239-1)*gamesPerRound,0,gamesPerRound,3),2,FALSE),"")</f>
        <v/>
      </c>
      <c r="E239" s="35" t="str">
        <f ca="1">IF($B239&gt;0,VLOOKUP($B239,OFFSET(Pairings!$C$2,($A239-1)*gamesPerRound,0,gamesPerRound,3),3,FALSE),"")</f>
        <v/>
      </c>
      <c r="F239" s="35" t="str">
        <f t="shared" si="6"/>
        <v/>
      </c>
      <c r="G239" s="35" t="str">
        <f t="shared" si="7"/>
        <v/>
      </c>
      <c r="H239" s="110" t="str">
        <f ca="1">IF(OR(MOD(ROW(B239)-1,gamesPerRound)=1,B239="",ISNA(MATCH(B239,OFFSET($B$1,1+($A239-1)*gamesPerRound,0):B238,0))),"","duplicate result")</f>
        <v/>
      </c>
    </row>
    <row r="240" spans="1:8" x14ac:dyDescent="0.3">
      <c r="A240" s="35" t="str">
        <f>Pairings!B240</f>
        <v/>
      </c>
      <c r="B240" s="89"/>
      <c r="C240" s="37"/>
      <c r="D240" s="35" t="str">
        <f ca="1">IF($B240&gt;0,VLOOKUP($B240,OFFSET(Pairings!$C$2,($A240-1)*gamesPerRound,0,gamesPerRound,3),2,FALSE),"")</f>
        <v/>
      </c>
      <c r="E240" s="35" t="str">
        <f ca="1">IF($B240&gt;0,VLOOKUP($B240,OFFSET(Pairings!$C$2,($A240-1)*gamesPerRound,0,gamesPerRound,3),3,FALSE),"")</f>
        <v/>
      </c>
      <c r="F240" s="35" t="str">
        <f t="shared" si="6"/>
        <v/>
      </c>
      <c r="G240" s="35" t="str">
        <f t="shared" si="7"/>
        <v/>
      </c>
      <c r="H240" s="110" t="str">
        <f ca="1">IF(OR(MOD(ROW(B240)-1,gamesPerRound)=1,B240="",ISNA(MATCH(B240,OFFSET($B$1,1+($A240-1)*gamesPerRound,0):B239,0))),"","duplicate result")</f>
        <v/>
      </c>
    </row>
    <row r="241" spans="1:8" x14ac:dyDescent="0.3">
      <c r="A241" s="35" t="str">
        <f>Pairings!B241</f>
        <v/>
      </c>
      <c r="B241" s="89"/>
      <c r="C241" s="37"/>
      <c r="D241" s="35" t="str">
        <f ca="1">IF($B241&gt;0,VLOOKUP($B241,OFFSET(Pairings!$C$2,($A241-1)*gamesPerRound,0,gamesPerRound,3),2,FALSE),"")</f>
        <v/>
      </c>
      <c r="E241" s="35" t="str">
        <f ca="1">IF($B241&gt;0,VLOOKUP($B241,OFFSET(Pairings!$C$2,($A241-1)*gamesPerRound,0,gamesPerRound,3),3,FALSE),"")</f>
        <v/>
      </c>
      <c r="F241" s="35" t="str">
        <f t="shared" si="6"/>
        <v/>
      </c>
      <c r="G241" s="35" t="str">
        <f t="shared" si="7"/>
        <v/>
      </c>
      <c r="H241" s="110" t="str">
        <f ca="1">IF(OR(MOD(ROW(B241)-1,gamesPerRound)=1,B241="",ISNA(MATCH(B241,OFFSET($B$1,1+($A241-1)*gamesPerRound,0):B240,0))),"","duplicate result")</f>
        <v/>
      </c>
    </row>
    <row r="242" spans="1:8" x14ac:dyDescent="0.3">
      <c r="A242" s="35" t="str">
        <f>Pairings!B242</f>
        <v/>
      </c>
      <c r="B242" s="89"/>
      <c r="C242" s="37"/>
      <c r="D242" s="35" t="str">
        <f ca="1">IF($B242&gt;0,VLOOKUP($B242,OFFSET(Pairings!$C$2,($A242-1)*gamesPerRound,0,gamesPerRound,3),2,FALSE),"")</f>
        <v/>
      </c>
      <c r="E242" s="35" t="str">
        <f ca="1">IF($B242&gt;0,VLOOKUP($B242,OFFSET(Pairings!$C$2,($A242-1)*gamesPerRound,0,gamesPerRound,3),3,FALSE),"")</f>
        <v/>
      </c>
      <c r="F242" s="35" t="str">
        <f t="shared" si="6"/>
        <v/>
      </c>
      <c r="G242" s="35" t="str">
        <f t="shared" si="7"/>
        <v/>
      </c>
      <c r="H242" s="110" t="str">
        <f ca="1">IF(OR(MOD(ROW(B242)-1,gamesPerRound)=1,B242="",ISNA(MATCH(B242,OFFSET($B$1,1+($A242-1)*gamesPerRound,0):B241,0))),"","duplicate result")</f>
        <v/>
      </c>
    </row>
    <row r="243" spans="1:8" x14ac:dyDescent="0.3">
      <c r="A243" s="35" t="str">
        <f>Pairings!B243</f>
        <v/>
      </c>
      <c r="B243" s="89"/>
      <c r="C243" s="37"/>
      <c r="D243" s="35" t="str">
        <f ca="1">IF($B243&gt;0,VLOOKUP($B243,OFFSET(Pairings!$C$2,($A243-1)*gamesPerRound,0,gamesPerRound,3),2,FALSE),"")</f>
        <v/>
      </c>
      <c r="E243" s="35" t="str">
        <f ca="1">IF($B243&gt;0,VLOOKUP($B243,OFFSET(Pairings!$C$2,($A243-1)*gamesPerRound,0,gamesPerRound,3),3,FALSE),"")</f>
        <v/>
      </c>
      <c r="F243" s="35" t="str">
        <f t="shared" si="6"/>
        <v/>
      </c>
      <c r="G243" s="35" t="str">
        <f t="shared" si="7"/>
        <v/>
      </c>
      <c r="H243" s="110" t="str">
        <f ca="1">IF(OR(MOD(ROW(B243)-1,gamesPerRound)=1,B243="",ISNA(MATCH(B243,OFFSET($B$1,1+($A243-1)*gamesPerRound,0):B242,0))),"","duplicate result")</f>
        <v/>
      </c>
    </row>
    <row r="244" spans="1:8" x14ac:dyDescent="0.3">
      <c r="A244" s="35" t="str">
        <f>Pairings!B244</f>
        <v/>
      </c>
      <c r="B244" s="89"/>
      <c r="C244" s="37"/>
      <c r="D244" s="35" t="str">
        <f ca="1">IF($B244&gt;0,VLOOKUP($B244,OFFSET(Pairings!$C$2,($A244-1)*gamesPerRound,0,gamesPerRound,3),2,FALSE),"")</f>
        <v/>
      </c>
      <c r="E244" s="35" t="str">
        <f ca="1">IF($B244&gt;0,VLOOKUP($B244,OFFSET(Pairings!$C$2,($A244-1)*gamesPerRound,0,gamesPerRound,3),3,FALSE),"")</f>
        <v/>
      </c>
      <c r="F244" s="35" t="str">
        <f t="shared" si="6"/>
        <v/>
      </c>
      <c r="G244" s="35" t="str">
        <f t="shared" si="7"/>
        <v/>
      </c>
      <c r="H244" s="110" t="str">
        <f ca="1">IF(OR(MOD(ROW(B244)-1,gamesPerRound)=1,B244="",ISNA(MATCH(B244,OFFSET($B$1,1+($A244-1)*gamesPerRound,0):B243,0))),"","duplicate result")</f>
        <v/>
      </c>
    </row>
    <row r="245" spans="1:8" x14ac:dyDescent="0.3">
      <c r="A245" s="35" t="str">
        <f>Pairings!B245</f>
        <v/>
      </c>
      <c r="B245" s="89"/>
      <c r="C245" s="37"/>
      <c r="D245" s="35" t="str">
        <f ca="1">IF($B245&gt;0,VLOOKUP($B245,OFFSET(Pairings!$C$2,($A245-1)*gamesPerRound,0,gamesPerRound,3),2,FALSE),"")</f>
        <v/>
      </c>
      <c r="E245" s="35" t="str">
        <f ca="1">IF($B245&gt;0,VLOOKUP($B245,OFFSET(Pairings!$C$2,($A245-1)*gamesPerRound,0,gamesPerRound,3),3,FALSE),"")</f>
        <v/>
      </c>
      <c r="F245" s="35" t="str">
        <f t="shared" si="6"/>
        <v/>
      </c>
      <c r="G245" s="35" t="str">
        <f t="shared" si="7"/>
        <v/>
      </c>
      <c r="H245" s="110" t="str">
        <f ca="1">IF(OR(MOD(ROW(B245)-1,gamesPerRound)=1,B245="",ISNA(MATCH(B245,OFFSET($B$1,1+($A245-1)*gamesPerRound,0):B244,0))),"","duplicate result")</f>
        <v/>
      </c>
    </row>
    <row r="246" spans="1:8" x14ac:dyDescent="0.3">
      <c r="A246" s="35" t="str">
        <f>Pairings!B246</f>
        <v/>
      </c>
      <c r="B246" s="89"/>
      <c r="C246" s="37"/>
      <c r="D246" s="35" t="str">
        <f ca="1">IF($B246&gt;0,VLOOKUP($B246,OFFSET(Pairings!$C$2,($A246-1)*gamesPerRound,0,gamesPerRound,3),2,FALSE),"")</f>
        <v/>
      </c>
      <c r="E246" s="35" t="str">
        <f ca="1">IF($B246&gt;0,VLOOKUP($B246,OFFSET(Pairings!$C$2,($A246-1)*gamesPerRound,0,gamesPerRound,3),3,FALSE),"")</f>
        <v/>
      </c>
      <c r="F246" s="35" t="str">
        <f t="shared" si="6"/>
        <v/>
      </c>
      <c r="G246" s="35" t="str">
        <f t="shared" si="7"/>
        <v/>
      </c>
      <c r="H246" s="110" t="str">
        <f ca="1">IF(OR(MOD(ROW(B246)-1,gamesPerRound)=1,B246="",ISNA(MATCH(B246,OFFSET($B$1,1+($A246-1)*gamesPerRound,0):B245,0))),"","duplicate result")</f>
        <v/>
      </c>
    </row>
    <row r="247" spans="1:8" x14ac:dyDescent="0.3">
      <c r="A247" s="35" t="str">
        <f>Pairings!B247</f>
        <v/>
      </c>
      <c r="B247" s="89"/>
      <c r="C247" s="37"/>
      <c r="D247" s="35" t="str">
        <f ca="1">IF($B247&gt;0,VLOOKUP($B247,OFFSET(Pairings!$C$2,($A247-1)*gamesPerRound,0,gamesPerRound,3),2,FALSE),"")</f>
        <v/>
      </c>
      <c r="E247" s="35" t="str">
        <f ca="1">IF($B247&gt;0,VLOOKUP($B247,OFFSET(Pairings!$C$2,($A247-1)*gamesPerRound,0,gamesPerRound,3),3,FALSE),"")</f>
        <v/>
      </c>
      <c r="F247" s="35" t="str">
        <f t="shared" si="6"/>
        <v/>
      </c>
      <c r="G247" s="35" t="str">
        <f t="shared" si="7"/>
        <v/>
      </c>
      <c r="H247" s="110" t="str">
        <f ca="1">IF(OR(MOD(ROW(B247)-1,gamesPerRound)=1,B247="",ISNA(MATCH(B247,OFFSET($B$1,1+($A247-1)*gamesPerRound,0):B246,0))),"","duplicate result")</f>
        <v/>
      </c>
    </row>
    <row r="248" spans="1:8" x14ac:dyDescent="0.3">
      <c r="A248" s="35" t="str">
        <f>Pairings!B248</f>
        <v/>
      </c>
      <c r="B248" s="89"/>
      <c r="C248" s="37"/>
      <c r="D248" s="35" t="str">
        <f ca="1">IF($B248&gt;0,VLOOKUP($B248,OFFSET(Pairings!$C$2,($A248-1)*gamesPerRound,0,gamesPerRound,3),2,FALSE),"")</f>
        <v/>
      </c>
      <c r="E248" s="35" t="str">
        <f ca="1">IF($B248&gt;0,VLOOKUP($B248,OFFSET(Pairings!$C$2,($A248-1)*gamesPerRound,0,gamesPerRound,3),3,FALSE),"")</f>
        <v/>
      </c>
      <c r="F248" s="35" t="str">
        <f t="shared" si="6"/>
        <v/>
      </c>
      <c r="G248" s="35" t="str">
        <f t="shared" si="7"/>
        <v/>
      </c>
      <c r="H248" s="110" t="str">
        <f ca="1">IF(OR(MOD(ROW(B248)-1,gamesPerRound)=1,B248="",ISNA(MATCH(B248,OFFSET($B$1,1+($A248-1)*gamesPerRound,0):B247,0))),"","duplicate result")</f>
        <v/>
      </c>
    </row>
    <row r="249" spans="1:8" x14ac:dyDescent="0.3">
      <c r="A249" s="35" t="str">
        <f>Pairings!B249</f>
        <v/>
      </c>
      <c r="B249" s="89"/>
      <c r="C249" s="37"/>
      <c r="D249" s="35" t="str">
        <f ca="1">IF($B249&gt;0,VLOOKUP($B249,OFFSET(Pairings!$C$2,($A249-1)*gamesPerRound,0,gamesPerRound,3),2,FALSE),"")</f>
        <v/>
      </c>
      <c r="E249" s="35" t="str">
        <f ca="1">IF($B249&gt;0,VLOOKUP($B249,OFFSET(Pairings!$C$2,($A249-1)*gamesPerRound,0,gamesPerRound,3),3,FALSE),"")</f>
        <v/>
      </c>
      <c r="F249" s="35" t="str">
        <f t="shared" si="6"/>
        <v/>
      </c>
      <c r="G249" s="35" t="str">
        <f t="shared" si="7"/>
        <v/>
      </c>
      <c r="H249" s="110" t="str">
        <f ca="1">IF(OR(MOD(ROW(B249)-1,gamesPerRound)=1,B249="",ISNA(MATCH(B249,OFFSET($B$1,1+($A249-1)*gamesPerRound,0):B248,0))),"","duplicate result")</f>
        <v/>
      </c>
    </row>
    <row r="250" spans="1:8" x14ac:dyDescent="0.3">
      <c r="A250" s="35" t="str">
        <f>Pairings!B250</f>
        <v/>
      </c>
      <c r="B250" s="89"/>
      <c r="C250" s="37"/>
      <c r="D250" s="35" t="str">
        <f ca="1">IF($B250&gt;0,VLOOKUP($B250,OFFSET(Pairings!$C$2,($A250-1)*gamesPerRound,0,gamesPerRound,3),2,FALSE),"")</f>
        <v/>
      </c>
      <c r="E250" s="35" t="str">
        <f ca="1">IF($B250&gt;0,VLOOKUP($B250,OFFSET(Pairings!$C$2,($A250-1)*gamesPerRound,0,gamesPerRound,3),3,FALSE),"")</f>
        <v/>
      </c>
      <c r="F250" s="35" t="str">
        <f t="shared" si="6"/>
        <v/>
      </c>
      <c r="G250" s="35" t="str">
        <f t="shared" si="7"/>
        <v/>
      </c>
      <c r="H250" s="110" t="str">
        <f ca="1">IF(OR(MOD(ROW(B250)-1,gamesPerRound)=1,B250="",ISNA(MATCH(B250,OFFSET($B$1,1+($A250-1)*gamesPerRound,0):B249,0))),"","duplicate result")</f>
        <v/>
      </c>
    </row>
    <row r="251" spans="1:8" x14ac:dyDescent="0.3">
      <c r="A251" s="35" t="str">
        <f>Pairings!B251</f>
        <v/>
      </c>
      <c r="B251" s="89"/>
      <c r="C251" s="37"/>
      <c r="D251" s="35" t="str">
        <f ca="1">IF($B251&gt;0,VLOOKUP($B251,OFFSET(Pairings!$C$2,($A251-1)*gamesPerRound,0,gamesPerRound,3),2,FALSE),"")</f>
        <v/>
      </c>
      <c r="E251" s="35" t="str">
        <f ca="1">IF($B251&gt;0,VLOOKUP($B251,OFFSET(Pairings!$C$2,($A251-1)*gamesPerRound,0,gamesPerRound,3),3,FALSE),"")</f>
        <v/>
      </c>
      <c r="F251" s="35" t="str">
        <f t="shared" si="6"/>
        <v/>
      </c>
      <c r="G251" s="35" t="str">
        <f t="shared" si="7"/>
        <v/>
      </c>
      <c r="H251" s="110" t="str">
        <f ca="1">IF(OR(MOD(ROW(B251)-1,gamesPerRound)=1,B251="",ISNA(MATCH(B251,OFFSET($B$1,1+($A251-1)*gamesPerRound,0):B250,0))),"","duplicate result")</f>
        <v/>
      </c>
    </row>
    <row r="252" spans="1:8" x14ac:dyDescent="0.3">
      <c r="A252" s="35" t="str">
        <f>Pairings!B252</f>
        <v/>
      </c>
      <c r="B252" s="89"/>
      <c r="C252" s="37"/>
      <c r="D252" s="35" t="str">
        <f ca="1">IF($B252&gt;0,VLOOKUP($B252,OFFSET(Pairings!$C$2,($A252-1)*gamesPerRound,0,gamesPerRound,3),2,FALSE),"")</f>
        <v/>
      </c>
      <c r="E252" s="35" t="str">
        <f ca="1">IF($B252&gt;0,VLOOKUP($B252,OFFSET(Pairings!$C$2,($A252-1)*gamesPerRound,0,gamesPerRound,3),3,FALSE),"")</f>
        <v/>
      </c>
      <c r="F252" s="35" t="str">
        <f t="shared" si="6"/>
        <v/>
      </c>
      <c r="G252" s="35" t="str">
        <f t="shared" si="7"/>
        <v/>
      </c>
      <c r="H252" s="110" t="str">
        <f ca="1">IF(OR(MOD(ROW(B252)-1,gamesPerRound)=1,B252="",ISNA(MATCH(B252,OFFSET($B$1,1+($A252-1)*gamesPerRound,0):B251,0))),"","duplicate result")</f>
        <v/>
      </c>
    </row>
    <row r="253" spans="1:8" x14ac:dyDescent="0.3">
      <c r="A253" s="35" t="str">
        <f>Pairings!B253</f>
        <v/>
      </c>
      <c r="B253" s="89"/>
      <c r="C253" s="37"/>
      <c r="D253" s="35" t="str">
        <f ca="1">IF($B253&gt;0,VLOOKUP($B253,OFFSET(Pairings!$C$2,($A253-1)*gamesPerRound,0,gamesPerRound,3),2,FALSE),"")</f>
        <v/>
      </c>
      <c r="E253" s="35" t="str">
        <f ca="1">IF($B253&gt;0,VLOOKUP($B253,OFFSET(Pairings!$C$2,($A253-1)*gamesPerRound,0,gamesPerRound,3),3,FALSE),"")</f>
        <v/>
      </c>
      <c r="F253" s="35" t="str">
        <f t="shared" si="6"/>
        <v/>
      </c>
      <c r="G253" s="35" t="str">
        <f t="shared" si="7"/>
        <v/>
      </c>
      <c r="H253" s="110" t="str">
        <f ca="1">IF(OR(MOD(ROW(B253)-1,gamesPerRound)=1,B253="",ISNA(MATCH(B253,OFFSET($B$1,1+($A253-1)*gamesPerRound,0):B252,0))),"","duplicate result")</f>
        <v/>
      </c>
    </row>
    <row r="254" spans="1:8" x14ac:dyDescent="0.3">
      <c r="A254" s="35" t="str">
        <f>Pairings!B254</f>
        <v/>
      </c>
      <c r="B254" s="89"/>
      <c r="C254" s="37"/>
      <c r="D254" s="35" t="str">
        <f ca="1">IF($B254&gt;0,VLOOKUP($B254,OFFSET(Pairings!$C$2,($A254-1)*gamesPerRound,0,gamesPerRound,3),2,FALSE),"")</f>
        <v/>
      </c>
      <c r="E254" s="35" t="str">
        <f ca="1">IF($B254&gt;0,VLOOKUP($B254,OFFSET(Pairings!$C$2,($A254-1)*gamesPerRound,0,gamesPerRound,3),3,FALSE),"")</f>
        <v/>
      </c>
      <c r="F254" s="35" t="str">
        <f t="shared" ref="F254:F317" si="8">IF(C254="","",IF(C254="d",0.5,C254))</f>
        <v/>
      </c>
      <c r="G254" s="35" t="str">
        <f t="shared" ref="G254:G317" si="9">IF(C254="","",1-F254)</f>
        <v/>
      </c>
      <c r="H254" s="110" t="str">
        <f ca="1">IF(OR(MOD(ROW(B254)-1,gamesPerRound)=1,B254="",ISNA(MATCH(B254,OFFSET($B$1,1+($A254-1)*gamesPerRound,0):B253,0))),"","duplicate result")</f>
        <v/>
      </c>
    </row>
    <row r="255" spans="1:8" x14ac:dyDescent="0.3">
      <c r="A255" s="35" t="str">
        <f>Pairings!B255</f>
        <v/>
      </c>
      <c r="B255" s="89"/>
      <c r="C255" s="37"/>
      <c r="D255" s="35" t="str">
        <f ca="1">IF($B255&gt;0,VLOOKUP($B255,OFFSET(Pairings!$C$2,($A255-1)*gamesPerRound,0,gamesPerRound,3),2,FALSE),"")</f>
        <v/>
      </c>
      <c r="E255" s="35" t="str">
        <f ca="1">IF($B255&gt;0,VLOOKUP($B255,OFFSET(Pairings!$C$2,($A255-1)*gamesPerRound,0,gamesPerRound,3),3,FALSE),"")</f>
        <v/>
      </c>
      <c r="F255" s="35" t="str">
        <f t="shared" si="8"/>
        <v/>
      </c>
      <c r="G255" s="35" t="str">
        <f t="shared" si="9"/>
        <v/>
      </c>
      <c r="H255" s="110" t="str">
        <f ca="1">IF(OR(MOD(ROW(B255)-1,gamesPerRound)=1,B255="",ISNA(MATCH(B255,OFFSET($B$1,1+($A255-1)*gamesPerRound,0):B254,0))),"","duplicate result")</f>
        <v/>
      </c>
    </row>
    <row r="256" spans="1:8" x14ac:dyDescent="0.3">
      <c r="A256" s="35" t="str">
        <f>Pairings!B256</f>
        <v/>
      </c>
      <c r="B256" s="89"/>
      <c r="C256" s="37"/>
      <c r="D256" s="35" t="str">
        <f ca="1">IF($B256&gt;0,VLOOKUP($B256,OFFSET(Pairings!$C$2,($A256-1)*gamesPerRound,0,gamesPerRound,3),2,FALSE),"")</f>
        <v/>
      </c>
      <c r="E256" s="35" t="str">
        <f ca="1">IF($B256&gt;0,VLOOKUP($B256,OFFSET(Pairings!$C$2,($A256-1)*gamesPerRound,0,gamesPerRound,3),3,FALSE),"")</f>
        <v/>
      </c>
      <c r="F256" s="35" t="str">
        <f t="shared" si="8"/>
        <v/>
      </c>
      <c r="G256" s="35" t="str">
        <f t="shared" si="9"/>
        <v/>
      </c>
      <c r="H256" s="110" t="str">
        <f ca="1">IF(OR(MOD(ROW(B256)-1,gamesPerRound)=1,B256="",ISNA(MATCH(B256,OFFSET($B$1,1+($A256-1)*gamesPerRound,0):B255,0))),"","duplicate result")</f>
        <v/>
      </c>
    </row>
    <row r="257" spans="1:8" x14ac:dyDescent="0.3">
      <c r="A257" s="35" t="str">
        <f>Pairings!B257</f>
        <v/>
      </c>
      <c r="B257" s="89"/>
      <c r="C257" s="37"/>
      <c r="D257" s="35" t="str">
        <f ca="1">IF($B257&gt;0,VLOOKUP($B257,OFFSET(Pairings!$C$2,($A257-1)*gamesPerRound,0,gamesPerRound,3),2,FALSE),"")</f>
        <v/>
      </c>
      <c r="E257" s="35" t="str">
        <f ca="1">IF($B257&gt;0,VLOOKUP($B257,OFFSET(Pairings!$C$2,($A257-1)*gamesPerRound,0,gamesPerRound,3),3,FALSE),"")</f>
        <v/>
      </c>
      <c r="F257" s="35" t="str">
        <f t="shared" si="8"/>
        <v/>
      </c>
      <c r="G257" s="35" t="str">
        <f t="shared" si="9"/>
        <v/>
      </c>
      <c r="H257" s="110" t="str">
        <f ca="1">IF(OR(MOD(ROW(B257)-1,gamesPerRound)=1,B257="",ISNA(MATCH(B257,OFFSET($B$1,1+($A257-1)*gamesPerRound,0):B256,0))),"","duplicate result")</f>
        <v/>
      </c>
    </row>
    <row r="258" spans="1:8" x14ac:dyDescent="0.3">
      <c r="A258" s="35" t="str">
        <f>Pairings!B258</f>
        <v/>
      </c>
      <c r="B258" s="89"/>
      <c r="C258" s="37"/>
      <c r="D258" s="35" t="str">
        <f ca="1">IF($B258&gt;0,VLOOKUP($B258,OFFSET(Pairings!$C$2,($A258-1)*gamesPerRound,0,gamesPerRound,3),2,FALSE),"")</f>
        <v/>
      </c>
      <c r="E258" s="35" t="str">
        <f ca="1">IF($B258&gt;0,VLOOKUP($B258,OFFSET(Pairings!$C$2,($A258-1)*gamesPerRound,0,gamesPerRound,3),3,FALSE),"")</f>
        <v/>
      </c>
      <c r="F258" s="35" t="str">
        <f t="shared" si="8"/>
        <v/>
      </c>
      <c r="G258" s="35" t="str">
        <f t="shared" si="9"/>
        <v/>
      </c>
      <c r="H258" s="110" t="str">
        <f ca="1">IF(OR(MOD(ROW(B258)-1,gamesPerRound)=1,B258="",ISNA(MATCH(B258,OFFSET($B$1,1+($A258-1)*gamesPerRound,0):B257,0))),"","duplicate result")</f>
        <v/>
      </c>
    </row>
    <row r="259" spans="1:8" x14ac:dyDescent="0.3">
      <c r="A259" s="35" t="str">
        <f>Pairings!B259</f>
        <v/>
      </c>
      <c r="B259" s="89"/>
      <c r="C259" s="37"/>
      <c r="D259" s="35" t="str">
        <f ca="1">IF($B259&gt;0,VLOOKUP($B259,OFFSET(Pairings!$C$2,($A259-1)*gamesPerRound,0,gamesPerRound,3),2,FALSE),"")</f>
        <v/>
      </c>
      <c r="E259" s="35" t="str">
        <f ca="1">IF($B259&gt;0,VLOOKUP($B259,OFFSET(Pairings!$C$2,($A259-1)*gamesPerRound,0,gamesPerRound,3),3,FALSE),"")</f>
        <v/>
      </c>
      <c r="F259" s="35" t="str">
        <f t="shared" si="8"/>
        <v/>
      </c>
      <c r="G259" s="35" t="str">
        <f t="shared" si="9"/>
        <v/>
      </c>
      <c r="H259" s="110" t="str">
        <f ca="1">IF(OR(MOD(ROW(B259)-1,gamesPerRound)=1,B259="",ISNA(MATCH(B259,OFFSET($B$1,1+($A259-1)*gamesPerRound,0):B258,0))),"","duplicate result")</f>
        <v/>
      </c>
    </row>
    <row r="260" spans="1:8" x14ac:dyDescent="0.3">
      <c r="A260" s="35" t="str">
        <f>Pairings!B260</f>
        <v/>
      </c>
      <c r="B260" s="89"/>
      <c r="C260" s="37"/>
      <c r="D260" s="35" t="str">
        <f ca="1">IF($B260&gt;0,VLOOKUP($B260,OFFSET(Pairings!$C$2,($A260-1)*gamesPerRound,0,gamesPerRound,3),2,FALSE),"")</f>
        <v/>
      </c>
      <c r="E260" s="35" t="str">
        <f ca="1">IF($B260&gt;0,VLOOKUP($B260,OFFSET(Pairings!$C$2,($A260-1)*gamesPerRound,0,gamesPerRound,3),3,FALSE),"")</f>
        <v/>
      </c>
      <c r="F260" s="35" t="str">
        <f t="shared" si="8"/>
        <v/>
      </c>
      <c r="G260" s="35" t="str">
        <f t="shared" si="9"/>
        <v/>
      </c>
      <c r="H260" s="110" t="str">
        <f ca="1">IF(OR(MOD(ROW(B260)-1,gamesPerRound)=1,B260="",ISNA(MATCH(B260,OFFSET($B$1,1+($A260-1)*gamesPerRound,0):B259,0))),"","duplicate result")</f>
        <v/>
      </c>
    </row>
    <row r="261" spans="1:8" x14ac:dyDescent="0.3">
      <c r="A261" s="35" t="str">
        <f>Pairings!B261</f>
        <v/>
      </c>
      <c r="B261" s="89"/>
      <c r="C261" s="37"/>
      <c r="D261" s="35" t="str">
        <f ca="1">IF($B261&gt;0,VLOOKUP($B261,OFFSET(Pairings!$C$2,($A261-1)*gamesPerRound,0,gamesPerRound,3),2,FALSE),"")</f>
        <v/>
      </c>
      <c r="E261" s="35" t="str">
        <f ca="1">IF($B261&gt;0,VLOOKUP($B261,OFFSET(Pairings!$C$2,($A261-1)*gamesPerRound,0,gamesPerRound,3),3,FALSE),"")</f>
        <v/>
      </c>
      <c r="F261" s="35" t="str">
        <f t="shared" si="8"/>
        <v/>
      </c>
      <c r="G261" s="35" t="str">
        <f t="shared" si="9"/>
        <v/>
      </c>
      <c r="H261" s="110" t="str">
        <f ca="1">IF(OR(MOD(ROW(B261)-1,gamesPerRound)=1,B261="",ISNA(MATCH(B261,OFFSET($B$1,1+($A261-1)*gamesPerRound,0):B260,0))),"","duplicate result")</f>
        <v/>
      </c>
    </row>
    <row r="262" spans="1:8" x14ac:dyDescent="0.3">
      <c r="A262" s="35" t="str">
        <f>Pairings!B262</f>
        <v/>
      </c>
      <c r="B262" s="89"/>
      <c r="C262" s="37"/>
      <c r="D262" s="35" t="str">
        <f ca="1">IF($B262&gt;0,VLOOKUP($B262,OFFSET(Pairings!$C$2,($A262-1)*gamesPerRound,0,gamesPerRound,3),2,FALSE),"")</f>
        <v/>
      </c>
      <c r="E262" s="35" t="str">
        <f ca="1">IF($B262&gt;0,VLOOKUP($B262,OFFSET(Pairings!$C$2,($A262-1)*gamesPerRound,0,gamesPerRound,3),3,FALSE),"")</f>
        <v/>
      </c>
      <c r="F262" s="35" t="str">
        <f t="shared" si="8"/>
        <v/>
      </c>
      <c r="G262" s="35" t="str">
        <f t="shared" si="9"/>
        <v/>
      </c>
      <c r="H262" s="110" t="str">
        <f ca="1">IF(OR(MOD(ROW(B262)-1,gamesPerRound)=1,B262="",ISNA(MATCH(B262,OFFSET($B$1,1+($A262-1)*gamesPerRound,0):B261,0))),"","duplicate result")</f>
        <v/>
      </c>
    </row>
    <row r="263" spans="1:8" x14ac:dyDescent="0.3">
      <c r="A263" s="35" t="str">
        <f>Pairings!B263</f>
        <v/>
      </c>
      <c r="B263" s="89"/>
      <c r="C263" s="37"/>
      <c r="D263" s="35" t="str">
        <f ca="1">IF($B263&gt;0,VLOOKUP($B263,OFFSET(Pairings!$C$2,($A263-1)*gamesPerRound,0,gamesPerRound,3),2,FALSE),"")</f>
        <v/>
      </c>
      <c r="E263" s="35" t="str">
        <f ca="1">IF($B263&gt;0,VLOOKUP($B263,OFFSET(Pairings!$C$2,($A263-1)*gamesPerRound,0,gamesPerRound,3),3,FALSE),"")</f>
        <v/>
      </c>
      <c r="F263" s="35" t="str">
        <f t="shared" si="8"/>
        <v/>
      </c>
      <c r="G263" s="35" t="str">
        <f t="shared" si="9"/>
        <v/>
      </c>
      <c r="H263" s="110" t="str">
        <f ca="1">IF(OR(MOD(ROW(B263)-1,gamesPerRound)=1,B263="",ISNA(MATCH(B263,OFFSET($B$1,1+($A263-1)*gamesPerRound,0):B262,0))),"","duplicate result")</f>
        <v/>
      </c>
    </row>
    <row r="264" spans="1:8" x14ac:dyDescent="0.3">
      <c r="A264" s="35" t="str">
        <f>Pairings!B264</f>
        <v/>
      </c>
      <c r="B264" s="89"/>
      <c r="C264" s="37"/>
      <c r="D264" s="35" t="str">
        <f ca="1">IF($B264&gt;0,VLOOKUP($B264,OFFSET(Pairings!$C$2,($A264-1)*gamesPerRound,0,gamesPerRound,3),2,FALSE),"")</f>
        <v/>
      </c>
      <c r="E264" s="35" t="str">
        <f ca="1">IF($B264&gt;0,VLOOKUP($B264,OFFSET(Pairings!$C$2,($A264-1)*gamesPerRound,0,gamesPerRound,3),3,FALSE),"")</f>
        <v/>
      </c>
      <c r="F264" s="35" t="str">
        <f t="shared" si="8"/>
        <v/>
      </c>
      <c r="G264" s="35" t="str">
        <f t="shared" si="9"/>
        <v/>
      </c>
      <c r="H264" s="110" t="str">
        <f ca="1">IF(OR(MOD(ROW(B264)-1,gamesPerRound)=1,B264="",ISNA(MATCH(B264,OFFSET($B$1,1+($A264-1)*gamesPerRound,0):B263,0))),"","duplicate result")</f>
        <v/>
      </c>
    </row>
    <row r="265" spans="1:8" x14ac:dyDescent="0.3">
      <c r="A265" s="35" t="str">
        <f>Pairings!B265</f>
        <v/>
      </c>
      <c r="B265" s="89"/>
      <c r="C265" s="37"/>
      <c r="D265" s="35" t="str">
        <f ca="1">IF($B265&gt;0,VLOOKUP($B265,OFFSET(Pairings!$C$2,($A265-1)*gamesPerRound,0,gamesPerRound,3),2,FALSE),"")</f>
        <v/>
      </c>
      <c r="E265" s="35" t="str">
        <f ca="1">IF($B265&gt;0,VLOOKUP($B265,OFFSET(Pairings!$C$2,($A265-1)*gamesPerRound,0,gamesPerRound,3),3,FALSE),"")</f>
        <v/>
      </c>
      <c r="F265" s="35" t="str">
        <f t="shared" si="8"/>
        <v/>
      </c>
      <c r="G265" s="35" t="str">
        <f t="shared" si="9"/>
        <v/>
      </c>
      <c r="H265" s="110" t="str">
        <f ca="1">IF(OR(MOD(ROW(B265)-1,gamesPerRound)=1,B265="",ISNA(MATCH(B265,OFFSET($B$1,1+($A265-1)*gamesPerRound,0):B264,0))),"","duplicate result")</f>
        <v/>
      </c>
    </row>
    <row r="266" spans="1:8" x14ac:dyDescent="0.3">
      <c r="A266" s="35" t="str">
        <f>Pairings!B266</f>
        <v/>
      </c>
      <c r="B266" s="89"/>
      <c r="C266" s="37"/>
      <c r="D266" s="35" t="str">
        <f ca="1">IF($B266&gt;0,VLOOKUP($B266,OFFSET(Pairings!$C$2,($A266-1)*gamesPerRound,0,gamesPerRound,3),2,FALSE),"")</f>
        <v/>
      </c>
      <c r="E266" s="35" t="str">
        <f ca="1">IF($B266&gt;0,VLOOKUP($B266,OFFSET(Pairings!$C$2,($A266-1)*gamesPerRound,0,gamesPerRound,3),3,FALSE),"")</f>
        <v/>
      </c>
      <c r="F266" s="35" t="str">
        <f t="shared" si="8"/>
        <v/>
      </c>
      <c r="G266" s="35" t="str">
        <f t="shared" si="9"/>
        <v/>
      </c>
      <c r="H266" s="110" t="str">
        <f ca="1">IF(OR(MOD(ROW(B266)-1,gamesPerRound)=1,B266="",ISNA(MATCH(B266,OFFSET($B$1,1+($A266-1)*gamesPerRound,0):B265,0))),"","duplicate result")</f>
        <v/>
      </c>
    </row>
    <row r="267" spans="1:8" x14ac:dyDescent="0.3">
      <c r="A267" s="35" t="str">
        <f>Pairings!B267</f>
        <v/>
      </c>
      <c r="B267" s="89"/>
      <c r="C267" s="37"/>
      <c r="D267" s="35" t="str">
        <f ca="1">IF($B267&gt;0,VLOOKUP($B267,OFFSET(Pairings!$C$2,($A267-1)*gamesPerRound,0,gamesPerRound,3),2,FALSE),"")</f>
        <v/>
      </c>
      <c r="E267" s="35" t="str">
        <f ca="1">IF($B267&gt;0,VLOOKUP($B267,OFFSET(Pairings!$C$2,($A267-1)*gamesPerRound,0,gamesPerRound,3),3,FALSE),"")</f>
        <v/>
      </c>
      <c r="F267" s="35" t="str">
        <f t="shared" si="8"/>
        <v/>
      </c>
      <c r="G267" s="35" t="str">
        <f t="shared" si="9"/>
        <v/>
      </c>
      <c r="H267" s="110" t="str">
        <f ca="1">IF(OR(MOD(ROW(B267)-1,gamesPerRound)=1,B267="",ISNA(MATCH(B267,OFFSET($B$1,1+($A267-1)*gamesPerRound,0):B266,0))),"","duplicate result")</f>
        <v/>
      </c>
    </row>
    <row r="268" spans="1:8" x14ac:dyDescent="0.3">
      <c r="A268" s="35" t="str">
        <f>Pairings!B268</f>
        <v/>
      </c>
      <c r="B268" s="89"/>
      <c r="C268" s="37"/>
      <c r="D268" s="35" t="str">
        <f ca="1">IF($B268&gt;0,VLOOKUP($B268,OFFSET(Pairings!$C$2,($A268-1)*gamesPerRound,0,gamesPerRound,3),2,FALSE),"")</f>
        <v/>
      </c>
      <c r="E268" s="35" t="str">
        <f ca="1">IF($B268&gt;0,VLOOKUP($B268,OFFSET(Pairings!$C$2,($A268-1)*gamesPerRound,0,gamesPerRound,3),3,FALSE),"")</f>
        <v/>
      </c>
      <c r="F268" s="35" t="str">
        <f t="shared" si="8"/>
        <v/>
      </c>
      <c r="G268" s="35" t="str">
        <f t="shared" si="9"/>
        <v/>
      </c>
      <c r="H268" s="110" t="str">
        <f ca="1">IF(OR(MOD(ROW(B268)-1,gamesPerRound)=1,B268="",ISNA(MATCH(B268,OFFSET($B$1,1+($A268-1)*gamesPerRound,0):B267,0))),"","duplicate result")</f>
        <v/>
      </c>
    </row>
    <row r="269" spans="1:8" x14ac:dyDescent="0.3">
      <c r="A269" s="35" t="str">
        <f>Pairings!B269</f>
        <v/>
      </c>
      <c r="B269" s="89"/>
      <c r="C269" s="37"/>
      <c r="D269" s="35" t="str">
        <f ca="1">IF($B269&gt;0,VLOOKUP($B269,OFFSET(Pairings!$C$2,($A269-1)*gamesPerRound,0,gamesPerRound,3),2,FALSE),"")</f>
        <v/>
      </c>
      <c r="E269" s="35" t="str">
        <f ca="1">IF($B269&gt;0,VLOOKUP($B269,OFFSET(Pairings!$C$2,($A269-1)*gamesPerRound,0,gamesPerRound,3),3,FALSE),"")</f>
        <v/>
      </c>
      <c r="F269" s="35" t="str">
        <f t="shared" si="8"/>
        <v/>
      </c>
      <c r="G269" s="35" t="str">
        <f t="shared" si="9"/>
        <v/>
      </c>
      <c r="H269" s="110" t="str">
        <f ca="1">IF(OR(MOD(ROW(B269)-1,gamesPerRound)=1,B269="",ISNA(MATCH(B269,OFFSET($B$1,1+($A269-1)*gamesPerRound,0):B268,0))),"","duplicate result")</f>
        <v/>
      </c>
    </row>
    <row r="270" spans="1:8" x14ac:dyDescent="0.3">
      <c r="A270" s="35" t="str">
        <f>Pairings!B270</f>
        <v/>
      </c>
      <c r="B270" s="89"/>
      <c r="C270" s="37"/>
      <c r="D270" s="35" t="str">
        <f ca="1">IF($B270&gt;0,VLOOKUP($B270,OFFSET(Pairings!$C$2,($A270-1)*gamesPerRound,0,gamesPerRound,3),2,FALSE),"")</f>
        <v/>
      </c>
      <c r="E270" s="35" t="str">
        <f ca="1">IF($B270&gt;0,VLOOKUP($B270,OFFSET(Pairings!$C$2,($A270-1)*gamesPerRound,0,gamesPerRound,3),3,FALSE),"")</f>
        <v/>
      </c>
      <c r="F270" s="35" t="str">
        <f t="shared" si="8"/>
        <v/>
      </c>
      <c r="G270" s="35" t="str">
        <f t="shared" si="9"/>
        <v/>
      </c>
      <c r="H270" s="110" t="str">
        <f ca="1">IF(OR(MOD(ROW(B270)-1,gamesPerRound)=1,B270="",ISNA(MATCH(B270,OFFSET($B$1,1+($A270-1)*gamesPerRound,0):B269,0))),"","duplicate result")</f>
        <v/>
      </c>
    </row>
    <row r="271" spans="1:8" x14ac:dyDescent="0.3">
      <c r="A271" s="35" t="str">
        <f>Pairings!B271</f>
        <v/>
      </c>
      <c r="B271" s="89"/>
      <c r="C271" s="37"/>
      <c r="D271" s="35" t="str">
        <f ca="1">IF($B271&gt;0,VLOOKUP($B271,OFFSET(Pairings!$C$2,($A271-1)*gamesPerRound,0,gamesPerRound,3),2,FALSE),"")</f>
        <v/>
      </c>
      <c r="E271" s="35" t="str">
        <f ca="1">IF($B271&gt;0,VLOOKUP($B271,OFFSET(Pairings!$C$2,($A271-1)*gamesPerRound,0,gamesPerRound,3),3,FALSE),"")</f>
        <v/>
      </c>
      <c r="F271" s="35" t="str">
        <f t="shared" si="8"/>
        <v/>
      </c>
      <c r="G271" s="35" t="str">
        <f t="shared" si="9"/>
        <v/>
      </c>
      <c r="H271" s="110" t="str">
        <f ca="1">IF(OR(MOD(ROW(B271)-1,gamesPerRound)=1,B271="",ISNA(MATCH(B271,OFFSET($B$1,1+($A271-1)*gamesPerRound,0):B270,0))),"","duplicate result")</f>
        <v/>
      </c>
    </row>
    <row r="272" spans="1:8" x14ac:dyDescent="0.3">
      <c r="A272" s="35" t="str">
        <f>Pairings!B272</f>
        <v/>
      </c>
      <c r="B272" s="89"/>
      <c r="C272" s="37"/>
      <c r="D272" s="35" t="str">
        <f ca="1">IF($B272&gt;0,VLOOKUP($B272,OFFSET(Pairings!$C$2,($A272-1)*gamesPerRound,0,gamesPerRound,3),2,FALSE),"")</f>
        <v/>
      </c>
      <c r="E272" s="35" t="str">
        <f ca="1">IF($B272&gt;0,VLOOKUP($B272,OFFSET(Pairings!$C$2,($A272-1)*gamesPerRound,0,gamesPerRound,3),3,FALSE),"")</f>
        <v/>
      </c>
      <c r="F272" s="35" t="str">
        <f t="shared" si="8"/>
        <v/>
      </c>
      <c r="G272" s="35" t="str">
        <f t="shared" si="9"/>
        <v/>
      </c>
      <c r="H272" s="110" t="str">
        <f ca="1">IF(OR(MOD(ROW(B272)-1,gamesPerRound)=1,B272="",ISNA(MATCH(B272,OFFSET($B$1,1+($A272-1)*gamesPerRound,0):B271,0))),"","duplicate result")</f>
        <v/>
      </c>
    </row>
    <row r="273" spans="1:8" x14ac:dyDescent="0.3">
      <c r="A273" s="35" t="str">
        <f>Pairings!B273</f>
        <v/>
      </c>
      <c r="B273" s="89"/>
      <c r="C273" s="37"/>
      <c r="D273" s="35" t="str">
        <f ca="1">IF($B273&gt;0,VLOOKUP($B273,OFFSET(Pairings!$C$2,($A273-1)*gamesPerRound,0,gamesPerRound,3),2,FALSE),"")</f>
        <v/>
      </c>
      <c r="E273" s="35" t="str">
        <f ca="1">IF($B273&gt;0,VLOOKUP($B273,OFFSET(Pairings!$C$2,($A273-1)*gamesPerRound,0,gamesPerRound,3),3,FALSE),"")</f>
        <v/>
      </c>
      <c r="F273" s="35" t="str">
        <f t="shared" si="8"/>
        <v/>
      </c>
      <c r="G273" s="35" t="str">
        <f t="shared" si="9"/>
        <v/>
      </c>
      <c r="H273" s="110" t="str">
        <f ca="1">IF(OR(MOD(ROW(B273)-1,gamesPerRound)=1,B273="",ISNA(MATCH(B273,OFFSET($B$1,1+($A273-1)*gamesPerRound,0):B272,0))),"","duplicate result")</f>
        <v/>
      </c>
    </row>
    <row r="274" spans="1:8" x14ac:dyDescent="0.3">
      <c r="A274" s="35" t="str">
        <f>Pairings!B274</f>
        <v/>
      </c>
      <c r="B274" s="89"/>
      <c r="C274" s="37"/>
      <c r="D274" s="35" t="str">
        <f ca="1">IF($B274&gt;0,VLOOKUP($B274,OFFSET(Pairings!$C$2,($A274-1)*gamesPerRound,0,gamesPerRound,3),2,FALSE),"")</f>
        <v/>
      </c>
      <c r="E274" s="35" t="str">
        <f ca="1">IF($B274&gt;0,VLOOKUP($B274,OFFSET(Pairings!$C$2,($A274-1)*gamesPerRound,0,gamesPerRound,3),3,FALSE),"")</f>
        <v/>
      </c>
      <c r="F274" s="35" t="str">
        <f t="shared" si="8"/>
        <v/>
      </c>
      <c r="G274" s="35" t="str">
        <f t="shared" si="9"/>
        <v/>
      </c>
      <c r="H274" s="110" t="str">
        <f ca="1">IF(OR(MOD(ROW(B274)-1,gamesPerRound)=1,B274="",ISNA(MATCH(B274,OFFSET($B$1,1+($A274-1)*gamesPerRound,0):B273,0))),"","duplicate result")</f>
        <v/>
      </c>
    </row>
    <row r="275" spans="1:8" x14ac:dyDescent="0.3">
      <c r="A275" s="35" t="str">
        <f>Pairings!B275</f>
        <v/>
      </c>
      <c r="B275" s="89"/>
      <c r="C275" s="37"/>
      <c r="D275" s="35" t="str">
        <f ca="1">IF($B275&gt;0,VLOOKUP($B275,OFFSET(Pairings!$C$2,($A275-1)*gamesPerRound,0,gamesPerRound,3),2,FALSE),"")</f>
        <v/>
      </c>
      <c r="E275" s="35" t="str">
        <f ca="1">IF($B275&gt;0,VLOOKUP($B275,OFFSET(Pairings!$C$2,($A275-1)*gamesPerRound,0,gamesPerRound,3),3,FALSE),"")</f>
        <v/>
      </c>
      <c r="F275" s="35" t="str">
        <f t="shared" si="8"/>
        <v/>
      </c>
      <c r="G275" s="35" t="str">
        <f t="shared" si="9"/>
        <v/>
      </c>
      <c r="H275" s="110" t="str">
        <f ca="1">IF(OR(MOD(ROW(B275)-1,gamesPerRound)=1,B275="",ISNA(MATCH(B275,OFFSET($B$1,1+($A275-1)*gamesPerRound,0):B274,0))),"","duplicate result")</f>
        <v/>
      </c>
    </row>
    <row r="276" spans="1:8" x14ac:dyDescent="0.3">
      <c r="A276" s="35" t="str">
        <f>Pairings!B276</f>
        <v/>
      </c>
      <c r="B276" s="89"/>
      <c r="C276" s="37"/>
      <c r="D276" s="35" t="str">
        <f ca="1">IF($B276&gt;0,VLOOKUP($B276,OFFSET(Pairings!$C$2,($A276-1)*gamesPerRound,0,gamesPerRound,3),2,FALSE),"")</f>
        <v/>
      </c>
      <c r="E276" s="35" t="str">
        <f ca="1">IF($B276&gt;0,VLOOKUP($B276,OFFSET(Pairings!$C$2,($A276-1)*gamesPerRound,0,gamesPerRound,3),3,FALSE),"")</f>
        <v/>
      </c>
      <c r="F276" s="35" t="str">
        <f t="shared" si="8"/>
        <v/>
      </c>
      <c r="G276" s="35" t="str">
        <f t="shared" si="9"/>
        <v/>
      </c>
      <c r="H276" s="110" t="str">
        <f ca="1">IF(OR(MOD(ROW(B276)-1,gamesPerRound)=1,B276="",ISNA(MATCH(B276,OFFSET($B$1,1+($A276-1)*gamesPerRound,0):B275,0))),"","duplicate result")</f>
        <v/>
      </c>
    </row>
    <row r="277" spans="1:8" x14ac:dyDescent="0.3">
      <c r="A277" s="35" t="str">
        <f>Pairings!B277</f>
        <v/>
      </c>
      <c r="B277" s="89"/>
      <c r="C277" s="37"/>
      <c r="D277" s="35" t="str">
        <f ca="1">IF($B277&gt;0,VLOOKUP($B277,OFFSET(Pairings!$C$2,($A277-1)*gamesPerRound,0,gamesPerRound,3),2,FALSE),"")</f>
        <v/>
      </c>
      <c r="E277" s="35" t="str">
        <f ca="1">IF($B277&gt;0,VLOOKUP($B277,OFFSET(Pairings!$C$2,($A277-1)*gamesPerRound,0,gamesPerRound,3),3,FALSE),"")</f>
        <v/>
      </c>
      <c r="F277" s="35" t="str">
        <f t="shared" si="8"/>
        <v/>
      </c>
      <c r="G277" s="35" t="str">
        <f t="shared" si="9"/>
        <v/>
      </c>
      <c r="H277" s="110" t="str">
        <f ca="1">IF(OR(MOD(ROW(B277)-1,gamesPerRound)=1,B277="",ISNA(MATCH(B277,OFFSET($B$1,1+($A277-1)*gamesPerRound,0):B276,0))),"","duplicate result")</f>
        <v/>
      </c>
    </row>
    <row r="278" spans="1:8" x14ac:dyDescent="0.3">
      <c r="A278" s="35" t="str">
        <f>Pairings!B278</f>
        <v/>
      </c>
      <c r="B278" s="89"/>
      <c r="C278" s="37"/>
      <c r="D278" s="35" t="str">
        <f ca="1">IF($B278&gt;0,VLOOKUP($B278,OFFSET(Pairings!$C$2,($A278-1)*gamesPerRound,0,gamesPerRound,3),2,FALSE),"")</f>
        <v/>
      </c>
      <c r="E278" s="35" t="str">
        <f ca="1">IF($B278&gt;0,VLOOKUP($B278,OFFSET(Pairings!$C$2,($A278-1)*gamesPerRound,0,gamesPerRound,3),3,FALSE),"")</f>
        <v/>
      </c>
      <c r="F278" s="35" t="str">
        <f t="shared" si="8"/>
        <v/>
      </c>
      <c r="G278" s="35" t="str">
        <f t="shared" si="9"/>
        <v/>
      </c>
      <c r="H278" s="110" t="str">
        <f ca="1">IF(OR(MOD(ROW(B278)-1,gamesPerRound)=1,B278="",ISNA(MATCH(B278,OFFSET($B$1,1+($A278-1)*gamesPerRound,0):B277,0))),"","duplicate result")</f>
        <v/>
      </c>
    </row>
    <row r="279" spans="1:8" x14ac:dyDescent="0.3">
      <c r="A279" s="35" t="str">
        <f>Pairings!B279</f>
        <v/>
      </c>
      <c r="B279" s="89"/>
      <c r="C279" s="37"/>
      <c r="D279" s="35" t="str">
        <f ca="1">IF($B279&gt;0,VLOOKUP($B279,OFFSET(Pairings!$C$2,($A279-1)*gamesPerRound,0,gamesPerRound,3),2,FALSE),"")</f>
        <v/>
      </c>
      <c r="E279" s="35" t="str">
        <f ca="1">IF($B279&gt;0,VLOOKUP($B279,OFFSET(Pairings!$C$2,($A279-1)*gamesPerRound,0,gamesPerRound,3),3,FALSE),"")</f>
        <v/>
      </c>
      <c r="F279" s="35" t="str">
        <f t="shared" si="8"/>
        <v/>
      </c>
      <c r="G279" s="35" t="str">
        <f t="shared" si="9"/>
        <v/>
      </c>
      <c r="H279" s="110" t="str">
        <f ca="1">IF(OR(MOD(ROW(B279)-1,gamesPerRound)=1,B279="",ISNA(MATCH(B279,OFFSET($B$1,1+($A279-1)*gamesPerRound,0):B278,0))),"","duplicate result")</f>
        <v/>
      </c>
    </row>
    <row r="280" spans="1:8" x14ac:dyDescent="0.3">
      <c r="A280" s="35" t="str">
        <f>Pairings!B280</f>
        <v/>
      </c>
      <c r="B280" s="89"/>
      <c r="C280" s="37"/>
      <c r="D280" s="35" t="str">
        <f ca="1">IF($B280&gt;0,VLOOKUP($B280,OFFSET(Pairings!$C$2,($A280-1)*gamesPerRound,0,gamesPerRound,3),2,FALSE),"")</f>
        <v/>
      </c>
      <c r="E280" s="35" t="str">
        <f ca="1">IF($B280&gt;0,VLOOKUP($B280,OFFSET(Pairings!$C$2,($A280-1)*gamesPerRound,0,gamesPerRound,3),3,FALSE),"")</f>
        <v/>
      </c>
      <c r="F280" s="35" t="str">
        <f t="shared" si="8"/>
        <v/>
      </c>
      <c r="G280" s="35" t="str">
        <f t="shared" si="9"/>
        <v/>
      </c>
      <c r="H280" s="110" t="str">
        <f ca="1">IF(OR(MOD(ROW(B280)-1,gamesPerRound)=1,B280="",ISNA(MATCH(B280,OFFSET($B$1,1+($A280-1)*gamesPerRound,0):B279,0))),"","duplicate result")</f>
        <v/>
      </c>
    </row>
    <row r="281" spans="1:8" x14ac:dyDescent="0.3">
      <c r="A281" s="35" t="str">
        <f>Pairings!B281</f>
        <v/>
      </c>
      <c r="B281" s="89"/>
      <c r="C281" s="37"/>
      <c r="D281" s="35" t="str">
        <f ca="1">IF($B281&gt;0,VLOOKUP($B281,OFFSET(Pairings!$C$2,($A281-1)*gamesPerRound,0,gamesPerRound,3),2,FALSE),"")</f>
        <v/>
      </c>
      <c r="E281" s="35" t="str">
        <f ca="1">IF($B281&gt;0,VLOOKUP($B281,OFFSET(Pairings!$C$2,($A281-1)*gamesPerRound,0,gamesPerRound,3),3,FALSE),"")</f>
        <v/>
      </c>
      <c r="F281" s="35" t="str">
        <f t="shared" si="8"/>
        <v/>
      </c>
      <c r="G281" s="35" t="str">
        <f t="shared" si="9"/>
        <v/>
      </c>
      <c r="H281" s="110" t="str">
        <f ca="1">IF(OR(MOD(ROW(B281)-1,gamesPerRound)=1,B281="",ISNA(MATCH(B281,OFFSET($B$1,1+($A281-1)*gamesPerRound,0):B280,0))),"","duplicate result")</f>
        <v/>
      </c>
    </row>
    <row r="282" spans="1:8" x14ac:dyDescent="0.3">
      <c r="A282" s="35" t="str">
        <f>Pairings!B282</f>
        <v/>
      </c>
      <c r="B282" s="89"/>
      <c r="C282" s="37"/>
      <c r="D282" s="35" t="str">
        <f ca="1">IF($B282&gt;0,VLOOKUP($B282,OFFSET(Pairings!$C$2,($A282-1)*gamesPerRound,0,gamesPerRound,3),2,FALSE),"")</f>
        <v/>
      </c>
      <c r="E282" s="35" t="str">
        <f ca="1">IF($B282&gt;0,VLOOKUP($B282,OFFSET(Pairings!$C$2,($A282-1)*gamesPerRound,0,gamesPerRound,3),3,FALSE),"")</f>
        <v/>
      </c>
      <c r="F282" s="35" t="str">
        <f t="shared" si="8"/>
        <v/>
      </c>
      <c r="G282" s="35" t="str">
        <f t="shared" si="9"/>
        <v/>
      </c>
      <c r="H282" s="110" t="str">
        <f ca="1">IF(OR(MOD(ROW(B282)-1,gamesPerRound)=1,B282="",ISNA(MATCH(B282,OFFSET($B$1,1+($A282-1)*gamesPerRound,0):B281,0))),"","duplicate result")</f>
        <v/>
      </c>
    </row>
    <row r="283" spans="1:8" x14ac:dyDescent="0.3">
      <c r="A283" s="35" t="str">
        <f>Pairings!B283</f>
        <v/>
      </c>
      <c r="B283" s="89"/>
      <c r="C283" s="37"/>
      <c r="D283" s="35" t="str">
        <f ca="1">IF($B283&gt;0,VLOOKUP($B283,OFFSET(Pairings!$C$2,($A283-1)*gamesPerRound,0,gamesPerRound,3),2,FALSE),"")</f>
        <v/>
      </c>
      <c r="E283" s="35" t="str">
        <f ca="1">IF($B283&gt;0,VLOOKUP($B283,OFFSET(Pairings!$C$2,($A283-1)*gamesPerRound,0,gamesPerRound,3),3,FALSE),"")</f>
        <v/>
      </c>
      <c r="F283" s="35" t="str">
        <f t="shared" si="8"/>
        <v/>
      </c>
      <c r="G283" s="35" t="str">
        <f t="shared" si="9"/>
        <v/>
      </c>
      <c r="H283" s="110" t="str">
        <f ca="1">IF(OR(MOD(ROW(B283)-1,gamesPerRound)=1,B283="",ISNA(MATCH(B283,OFFSET($B$1,1+($A283-1)*gamesPerRound,0):B282,0))),"","duplicate result")</f>
        <v/>
      </c>
    </row>
    <row r="284" spans="1:8" x14ac:dyDescent="0.3">
      <c r="A284" s="35" t="str">
        <f>Pairings!B284</f>
        <v/>
      </c>
      <c r="B284" s="89"/>
      <c r="C284" s="37"/>
      <c r="D284" s="35" t="str">
        <f ca="1">IF($B284&gt;0,VLOOKUP($B284,OFFSET(Pairings!$C$2,($A284-1)*gamesPerRound,0,gamesPerRound,3),2,FALSE),"")</f>
        <v/>
      </c>
      <c r="E284" s="35" t="str">
        <f ca="1">IF($B284&gt;0,VLOOKUP($B284,OFFSET(Pairings!$C$2,($A284-1)*gamesPerRound,0,gamesPerRound,3),3,FALSE),"")</f>
        <v/>
      </c>
      <c r="F284" s="35" t="str">
        <f t="shared" si="8"/>
        <v/>
      </c>
      <c r="G284" s="35" t="str">
        <f t="shared" si="9"/>
        <v/>
      </c>
      <c r="H284" s="110" t="str">
        <f ca="1">IF(OR(MOD(ROW(B284)-1,gamesPerRound)=1,B284="",ISNA(MATCH(B284,OFFSET($B$1,1+($A284-1)*gamesPerRound,0):B283,0))),"","duplicate result")</f>
        <v/>
      </c>
    </row>
    <row r="285" spans="1:8" x14ac:dyDescent="0.3">
      <c r="A285" s="35" t="str">
        <f>Pairings!B285</f>
        <v/>
      </c>
      <c r="B285" s="89"/>
      <c r="C285" s="37"/>
      <c r="D285" s="35" t="str">
        <f ca="1">IF($B285&gt;0,VLOOKUP($B285,OFFSET(Pairings!$C$2,($A285-1)*gamesPerRound,0,gamesPerRound,3),2,FALSE),"")</f>
        <v/>
      </c>
      <c r="E285" s="35" t="str">
        <f ca="1">IF($B285&gt;0,VLOOKUP($B285,OFFSET(Pairings!$C$2,($A285-1)*gamesPerRound,0,gamesPerRound,3),3,FALSE),"")</f>
        <v/>
      </c>
      <c r="F285" s="35" t="str">
        <f t="shared" si="8"/>
        <v/>
      </c>
      <c r="G285" s="35" t="str">
        <f t="shared" si="9"/>
        <v/>
      </c>
      <c r="H285" s="110" t="str">
        <f ca="1">IF(OR(MOD(ROW(B285)-1,gamesPerRound)=1,B285="",ISNA(MATCH(B285,OFFSET($B$1,1+($A285-1)*gamesPerRound,0):B284,0))),"","duplicate result")</f>
        <v/>
      </c>
    </row>
    <row r="286" spans="1:8" x14ac:dyDescent="0.3">
      <c r="A286" s="35" t="str">
        <f>Pairings!B286</f>
        <v/>
      </c>
      <c r="B286" s="89"/>
      <c r="C286" s="37"/>
      <c r="D286" s="35" t="str">
        <f ca="1">IF($B286&gt;0,VLOOKUP($B286,OFFSET(Pairings!$C$2,($A286-1)*gamesPerRound,0,gamesPerRound,3),2,FALSE),"")</f>
        <v/>
      </c>
      <c r="E286" s="35" t="str">
        <f ca="1">IF($B286&gt;0,VLOOKUP($B286,OFFSET(Pairings!$C$2,($A286-1)*gamesPerRound,0,gamesPerRound,3),3,FALSE),"")</f>
        <v/>
      </c>
      <c r="F286" s="35" t="str">
        <f t="shared" si="8"/>
        <v/>
      </c>
      <c r="G286" s="35" t="str">
        <f t="shared" si="9"/>
        <v/>
      </c>
      <c r="H286" s="110" t="str">
        <f ca="1">IF(OR(MOD(ROW(B286)-1,gamesPerRound)=1,B286="",ISNA(MATCH(B286,OFFSET($B$1,1+($A286-1)*gamesPerRound,0):B285,0))),"","duplicate result")</f>
        <v/>
      </c>
    </row>
    <row r="287" spans="1:8" x14ac:dyDescent="0.3">
      <c r="A287" s="35" t="str">
        <f>Pairings!B287</f>
        <v/>
      </c>
      <c r="B287" s="89"/>
      <c r="C287" s="37"/>
      <c r="D287" s="35" t="str">
        <f ca="1">IF($B287&gt;0,VLOOKUP($B287,OFFSET(Pairings!$C$2,($A287-1)*gamesPerRound,0,gamesPerRound,3),2,FALSE),"")</f>
        <v/>
      </c>
      <c r="E287" s="35" t="str">
        <f ca="1">IF($B287&gt;0,VLOOKUP($B287,OFFSET(Pairings!$C$2,($A287-1)*gamesPerRound,0,gamesPerRound,3),3,FALSE),"")</f>
        <v/>
      </c>
      <c r="F287" s="35" t="str">
        <f t="shared" si="8"/>
        <v/>
      </c>
      <c r="G287" s="35" t="str">
        <f t="shared" si="9"/>
        <v/>
      </c>
      <c r="H287" s="110" t="str">
        <f ca="1">IF(OR(MOD(ROW(B287)-1,gamesPerRound)=1,B287="",ISNA(MATCH(B287,OFFSET($B$1,1+($A287-1)*gamesPerRound,0):B286,0))),"","duplicate result")</f>
        <v/>
      </c>
    </row>
    <row r="288" spans="1:8" x14ac:dyDescent="0.3">
      <c r="A288" s="35" t="str">
        <f>Pairings!B288</f>
        <v/>
      </c>
      <c r="B288" s="89"/>
      <c r="C288" s="37"/>
      <c r="D288" s="35" t="str">
        <f ca="1">IF($B288&gt;0,VLOOKUP($B288,OFFSET(Pairings!$C$2,($A288-1)*gamesPerRound,0,gamesPerRound,3),2,FALSE),"")</f>
        <v/>
      </c>
      <c r="E288" s="35" t="str">
        <f ca="1">IF($B288&gt;0,VLOOKUP($B288,OFFSET(Pairings!$C$2,($A288-1)*gamesPerRound,0,gamesPerRound,3),3,FALSE),"")</f>
        <v/>
      </c>
      <c r="F288" s="35" t="str">
        <f t="shared" si="8"/>
        <v/>
      </c>
      <c r="G288" s="35" t="str">
        <f t="shared" si="9"/>
        <v/>
      </c>
      <c r="H288" s="110" t="str">
        <f ca="1">IF(OR(MOD(ROW(B288)-1,gamesPerRound)=1,B288="",ISNA(MATCH(B288,OFFSET($B$1,1+($A288-1)*gamesPerRound,0):B287,0))),"","duplicate result")</f>
        <v/>
      </c>
    </row>
    <row r="289" spans="1:8" x14ac:dyDescent="0.3">
      <c r="A289" s="35" t="str">
        <f>Pairings!B289</f>
        <v/>
      </c>
      <c r="B289" s="89"/>
      <c r="C289" s="37"/>
      <c r="D289" s="35" t="str">
        <f ca="1">IF($B289&gt;0,VLOOKUP($B289,OFFSET(Pairings!$C$2,($A289-1)*gamesPerRound,0,gamesPerRound,3),2,FALSE),"")</f>
        <v/>
      </c>
      <c r="E289" s="35" t="str">
        <f ca="1">IF($B289&gt;0,VLOOKUP($B289,OFFSET(Pairings!$C$2,($A289-1)*gamesPerRound,0,gamesPerRound,3),3,FALSE),"")</f>
        <v/>
      </c>
      <c r="F289" s="35" t="str">
        <f t="shared" si="8"/>
        <v/>
      </c>
      <c r="G289" s="35" t="str">
        <f t="shared" si="9"/>
        <v/>
      </c>
      <c r="H289" s="110" t="str">
        <f ca="1">IF(OR(MOD(ROW(B289)-1,gamesPerRound)=1,B289="",ISNA(MATCH(B289,OFFSET($B$1,1+($A289-1)*gamesPerRound,0):B288,0))),"","duplicate result")</f>
        <v/>
      </c>
    </row>
    <row r="290" spans="1:8" x14ac:dyDescent="0.3">
      <c r="A290" s="35" t="str">
        <f>Pairings!B290</f>
        <v/>
      </c>
      <c r="B290" s="89"/>
      <c r="C290" s="37"/>
      <c r="D290" s="35" t="str">
        <f ca="1">IF($B290&gt;0,VLOOKUP($B290,OFFSET(Pairings!$C$2,($A290-1)*gamesPerRound,0,gamesPerRound,3),2,FALSE),"")</f>
        <v/>
      </c>
      <c r="E290" s="35" t="str">
        <f ca="1">IF($B290&gt;0,VLOOKUP($B290,OFFSET(Pairings!$C$2,($A290-1)*gamesPerRound,0,gamesPerRound,3),3,FALSE),"")</f>
        <v/>
      </c>
      <c r="F290" s="35" t="str">
        <f t="shared" si="8"/>
        <v/>
      </c>
      <c r="G290" s="35" t="str">
        <f t="shared" si="9"/>
        <v/>
      </c>
      <c r="H290" s="110" t="str">
        <f ca="1">IF(OR(MOD(ROW(B290)-1,gamesPerRound)=1,B290="",ISNA(MATCH(B290,OFFSET($B$1,1+($A290-1)*gamesPerRound,0):B289,0))),"","duplicate result")</f>
        <v/>
      </c>
    </row>
    <row r="291" spans="1:8" x14ac:dyDescent="0.3">
      <c r="A291" s="35" t="str">
        <f>Pairings!B291</f>
        <v/>
      </c>
      <c r="B291" s="89"/>
      <c r="C291" s="37"/>
      <c r="D291" s="35" t="str">
        <f ca="1">IF($B291&gt;0,VLOOKUP($B291,OFFSET(Pairings!$C$2,($A291-1)*gamesPerRound,0,gamesPerRound,3),2,FALSE),"")</f>
        <v/>
      </c>
      <c r="E291" s="35" t="str">
        <f ca="1">IF($B291&gt;0,VLOOKUP($B291,OFFSET(Pairings!$C$2,($A291-1)*gamesPerRound,0,gamesPerRound,3),3,FALSE),"")</f>
        <v/>
      </c>
      <c r="F291" s="35" t="str">
        <f t="shared" si="8"/>
        <v/>
      </c>
      <c r="G291" s="35" t="str">
        <f t="shared" si="9"/>
        <v/>
      </c>
      <c r="H291" s="110" t="str">
        <f ca="1">IF(OR(MOD(ROW(B291)-1,gamesPerRound)=1,B291="",ISNA(MATCH(B291,OFFSET($B$1,1+($A291-1)*gamesPerRound,0):B290,0))),"","duplicate result")</f>
        <v/>
      </c>
    </row>
    <row r="292" spans="1:8" x14ac:dyDescent="0.3">
      <c r="A292" s="35" t="str">
        <f>Pairings!B292</f>
        <v/>
      </c>
      <c r="B292" s="89"/>
      <c r="C292" s="37"/>
      <c r="D292" s="35" t="str">
        <f ca="1">IF($B292&gt;0,VLOOKUP($B292,OFFSET(Pairings!$C$2,($A292-1)*gamesPerRound,0,gamesPerRound,3),2,FALSE),"")</f>
        <v/>
      </c>
      <c r="E292" s="35" t="str">
        <f ca="1">IF($B292&gt;0,VLOOKUP($B292,OFFSET(Pairings!$C$2,($A292-1)*gamesPerRound,0,gamesPerRound,3),3,FALSE),"")</f>
        <v/>
      </c>
      <c r="F292" s="35" t="str">
        <f t="shared" si="8"/>
        <v/>
      </c>
      <c r="G292" s="35" t="str">
        <f t="shared" si="9"/>
        <v/>
      </c>
      <c r="H292" s="110" t="str">
        <f ca="1">IF(OR(MOD(ROW(B292)-1,gamesPerRound)=1,B292="",ISNA(MATCH(B292,OFFSET($B$1,1+($A292-1)*gamesPerRound,0):B291,0))),"","duplicate result")</f>
        <v/>
      </c>
    </row>
    <row r="293" spans="1:8" x14ac:dyDescent="0.3">
      <c r="A293" s="35" t="str">
        <f>Pairings!B293</f>
        <v/>
      </c>
      <c r="B293" s="89"/>
      <c r="C293" s="37"/>
      <c r="D293" s="35" t="str">
        <f ca="1">IF($B293&gt;0,VLOOKUP($B293,OFFSET(Pairings!$C$2,($A293-1)*gamesPerRound,0,gamesPerRound,3),2,FALSE),"")</f>
        <v/>
      </c>
      <c r="E293" s="35" t="str">
        <f ca="1">IF($B293&gt;0,VLOOKUP($B293,OFFSET(Pairings!$C$2,($A293-1)*gamesPerRound,0,gamesPerRound,3),3,FALSE),"")</f>
        <v/>
      </c>
      <c r="F293" s="35" t="str">
        <f t="shared" si="8"/>
        <v/>
      </c>
      <c r="G293" s="35" t="str">
        <f t="shared" si="9"/>
        <v/>
      </c>
      <c r="H293" s="110" t="str">
        <f ca="1">IF(OR(MOD(ROW(B293)-1,gamesPerRound)=1,B293="",ISNA(MATCH(B293,OFFSET($B$1,1+($A293-1)*gamesPerRound,0):B292,0))),"","duplicate result")</f>
        <v/>
      </c>
    </row>
    <row r="294" spans="1:8" x14ac:dyDescent="0.3">
      <c r="A294" s="35" t="str">
        <f>Pairings!B294</f>
        <v/>
      </c>
      <c r="B294" s="89"/>
      <c r="C294" s="37"/>
      <c r="D294" s="35" t="str">
        <f ca="1">IF($B294&gt;0,VLOOKUP($B294,OFFSET(Pairings!$C$2,($A294-1)*gamesPerRound,0,gamesPerRound,3),2,FALSE),"")</f>
        <v/>
      </c>
      <c r="E294" s="35" t="str">
        <f ca="1">IF($B294&gt;0,VLOOKUP($B294,OFFSET(Pairings!$C$2,($A294-1)*gamesPerRound,0,gamesPerRound,3),3,FALSE),"")</f>
        <v/>
      </c>
      <c r="F294" s="35" t="str">
        <f t="shared" si="8"/>
        <v/>
      </c>
      <c r="G294" s="35" t="str">
        <f t="shared" si="9"/>
        <v/>
      </c>
      <c r="H294" s="110" t="str">
        <f ca="1">IF(OR(MOD(ROW(B294)-1,gamesPerRound)=1,B294="",ISNA(MATCH(B294,OFFSET($B$1,1+($A294-1)*gamesPerRound,0):B293,0))),"","duplicate result")</f>
        <v/>
      </c>
    </row>
    <row r="295" spans="1:8" x14ac:dyDescent="0.3">
      <c r="A295" s="35" t="str">
        <f>Pairings!B295</f>
        <v/>
      </c>
      <c r="B295" s="89"/>
      <c r="C295" s="37"/>
      <c r="D295" s="35" t="str">
        <f ca="1">IF($B295&gt;0,VLOOKUP($B295,OFFSET(Pairings!$C$2,($A295-1)*gamesPerRound,0,gamesPerRound,3),2,FALSE),"")</f>
        <v/>
      </c>
      <c r="E295" s="35" t="str">
        <f ca="1">IF($B295&gt;0,VLOOKUP($B295,OFFSET(Pairings!$C$2,($A295-1)*gamesPerRound,0,gamesPerRound,3),3,FALSE),"")</f>
        <v/>
      </c>
      <c r="F295" s="35" t="str">
        <f t="shared" si="8"/>
        <v/>
      </c>
      <c r="G295" s="35" t="str">
        <f t="shared" si="9"/>
        <v/>
      </c>
      <c r="H295" s="110" t="str">
        <f ca="1">IF(OR(MOD(ROW(B295)-1,gamesPerRound)=1,B295="",ISNA(MATCH(B295,OFFSET($B$1,1+($A295-1)*gamesPerRound,0):B294,0))),"","duplicate result")</f>
        <v/>
      </c>
    </row>
    <row r="296" spans="1:8" x14ac:dyDescent="0.3">
      <c r="A296" s="35" t="str">
        <f>Pairings!B296</f>
        <v/>
      </c>
      <c r="B296" s="89"/>
      <c r="C296" s="37"/>
      <c r="D296" s="35" t="str">
        <f ca="1">IF($B296&gt;0,VLOOKUP($B296,OFFSET(Pairings!$C$2,($A296-1)*gamesPerRound,0,gamesPerRound,3),2,FALSE),"")</f>
        <v/>
      </c>
      <c r="E296" s="35" t="str">
        <f ca="1">IF($B296&gt;0,VLOOKUP($B296,OFFSET(Pairings!$C$2,($A296-1)*gamesPerRound,0,gamesPerRound,3),3,FALSE),"")</f>
        <v/>
      </c>
      <c r="F296" s="35" t="str">
        <f t="shared" si="8"/>
        <v/>
      </c>
      <c r="G296" s="35" t="str">
        <f t="shared" si="9"/>
        <v/>
      </c>
      <c r="H296" s="110" t="str">
        <f ca="1">IF(OR(MOD(ROW(B296)-1,gamesPerRound)=1,B296="",ISNA(MATCH(B296,OFFSET($B$1,1+($A296-1)*gamesPerRound,0):B295,0))),"","duplicate result")</f>
        <v/>
      </c>
    </row>
    <row r="297" spans="1:8" x14ac:dyDescent="0.3">
      <c r="A297" s="35" t="str">
        <f>Pairings!B297</f>
        <v/>
      </c>
      <c r="B297" s="89"/>
      <c r="C297" s="37"/>
      <c r="D297" s="35" t="str">
        <f ca="1">IF($B297&gt;0,VLOOKUP($B297,OFFSET(Pairings!$C$2,($A297-1)*gamesPerRound,0,gamesPerRound,3),2,FALSE),"")</f>
        <v/>
      </c>
      <c r="E297" s="35" t="str">
        <f ca="1">IF($B297&gt;0,VLOOKUP($B297,OFFSET(Pairings!$C$2,($A297-1)*gamesPerRound,0,gamesPerRound,3),3,FALSE),"")</f>
        <v/>
      </c>
      <c r="F297" s="35" t="str">
        <f t="shared" si="8"/>
        <v/>
      </c>
      <c r="G297" s="35" t="str">
        <f t="shared" si="9"/>
        <v/>
      </c>
      <c r="H297" s="110" t="str">
        <f ca="1">IF(OR(MOD(ROW(B297)-1,gamesPerRound)=1,B297="",ISNA(MATCH(B297,OFFSET($B$1,1+($A297-1)*gamesPerRound,0):B296,0))),"","duplicate result")</f>
        <v/>
      </c>
    </row>
    <row r="298" spans="1:8" x14ac:dyDescent="0.3">
      <c r="A298" s="35" t="str">
        <f>Pairings!B298</f>
        <v/>
      </c>
      <c r="B298" s="89"/>
      <c r="C298" s="37"/>
      <c r="D298" s="35" t="str">
        <f ca="1">IF($B298&gt;0,VLOOKUP($B298,OFFSET(Pairings!$C$2,($A298-1)*gamesPerRound,0,gamesPerRound,3),2,FALSE),"")</f>
        <v/>
      </c>
      <c r="E298" s="35" t="str">
        <f ca="1">IF($B298&gt;0,VLOOKUP($B298,OFFSET(Pairings!$C$2,($A298-1)*gamesPerRound,0,gamesPerRound,3),3,FALSE),"")</f>
        <v/>
      </c>
      <c r="F298" s="35" t="str">
        <f t="shared" si="8"/>
        <v/>
      </c>
      <c r="G298" s="35" t="str">
        <f t="shared" si="9"/>
        <v/>
      </c>
      <c r="H298" s="110" t="str">
        <f ca="1">IF(OR(MOD(ROW(B298)-1,gamesPerRound)=1,B298="",ISNA(MATCH(B298,OFFSET($B$1,1+($A298-1)*gamesPerRound,0):B297,0))),"","duplicate result")</f>
        <v/>
      </c>
    </row>
    <row r="299" spans="1:8" x14ac:dyDescent="0.3">
      <c r="A299" s="35" t="str">
        <f>Pairings!B299</f>
        <v/>
      </c>
      <c r="B299" s="89"/>
      <c r="C299" s="37"/>
      <c r="D299" s="35" t="str">
        <f ca="1">IF($B299&gt;0,VLOOKUP($B299,OFFSET(Pairings!$C$2,($A299-1)*gamesPerRound,0,gamesPerRound,3),2,FALSE),"")</f>
        <v/>
      </c>
      <c r="E299" s="35" t="str">
        <f ca="1">IF($B299&gt;0,VLOOKUP($B299,OFFSET(Pairings!$C$2,($A299-1)*gamesPerRound,0,gamesPerRound,3),3,FALSE),"")</f>
        <v/>
      </c>
      <c r="F299" s="35" t="str">
        <f t="shared" si="8"/>
        <v/>
      </c>
      <c r="G299" s="35" t="str">
        <f t="shared" si="9"/>
        <v/>
      </c>
      <c r="H299" s="110" t="str">
        <f ca="1">IF(OR(MOD(ROW(B299)-1,gamesPerRound)=1,B299="",ISNA(MATCH(B299,OFFSET($B$1,1+($A299-1)*gamesPerRound,0):B298,0))),"","duplicate result")</f>
        <v/>
      </c>
    </row>
    <row r="300" spans="1:8" x14ac:dyDescent="0.3">
      <c r="A300" s="35" t="str">
        <f>Pairings!B300</f>
        <v/>
      </c>
      <c r="B300" s="89"/>
      <c r="C300" s="37"/>
      <c r="D300" s="35" t="str">
        <f ca="1">IF($B300&gt;0,VLOOKUP($B300,OFFSET(Pairings!$C$2,($A300-1)*gamesPerRound,0,gamesPerRound,3),2,FALSE),"")</f>
        <v/>
      </c>
      <c r="E300" s="35" t="str">
        <f ca="1">IF($B300&gt;0,VLOOKUP($B300,OFFSET(Pairings!$C$2,($A300-1)*gamesPerRound,0,gamesPerRound,3),3,FALSE),"")</f>
        <v/>
      </c>
      <c r="F300" s="35" t="str">
        <f t="shared" si="8"/>
        <v/>
      </c>
      <c r="G300" s="35" t="str">
        <f t="shared" si="9"/>
        <v/>
      </c>
      <c r="H300" s="110" t="str">
        <f ca="1">IF(OR(MOD(ROW(B300)-1,gamesPerRound)=1,B300="",ISNA(MATCH(B300,OFFSET($B$1,1+($A300-1)*gamesPerRound,0):B299,0))),"","duplicate result")</f>
        <v/>
      </c>
    </row>
    <row r="301" spans="1:8" x14ac:dyDescent="0.3">
      <c r="A301" s="35" t="str">
        <f>Pairings!B301</f>
        <v/>
      </c>
      <c r="B301" s="89"/>
      <c r="C301" s="37"/>
      <c r="D301" s="35" t="str">
        <f ca="1">IF($B301&gt;0,VLOOKUP($B301,OFFSET(Pairings!$C$2,($A301-1)*gamesPerRound,0,gamesPerRound,3),2,FALSE),"")</f>
        <v/>
      </c>
      <c r="E301" s="35" t="str">
        <f ca="1">IF($B301&gt;0,VLOOKUP($B301,OFFSET(Pairings!$C$2,($A301-1)*gamesPerRound,0,gamesPerRound,3),3,FALSE),"")</f>
        <v/>
      </c>
      <c r="F301" s="35" t="str">
        <f t="shared" si="8"/>
        <v/>
      </c>
      <c r="G301" s="35" t="str">
        <f t="shared" si="9"/>
        <v/>
      </c>
      <c r="H301" s="110" t="str">
        <f ca="1">IF(OR(MOD(ROW(B301)-1,gamesPerRound)=1,B301="",ISNA(MATCH(B301,OFFSET($B$1,1+($A301-1)*gamesPerRound,0):B300,0))),"","duplicate result")</f>
        <v/>
      </c>
    </row>
    <row r="302" spans="1:8" x14ac:dyDescent="0.3">
      <c r="A302" s="35" t="str">
        <f>Pairings!B302</f>
        <v/>
      </c>
      <c r="B302" s="89"/>
      <c r="C302" s="37"/>
      <c r="D302" s="35" t="str">
        <f ca="1">IF($B302&gt;0,VLOOKUP($B302,OFFSET(Pairings!$C$2,($A302-1)*gamesPerRound,0,gamesPerRound,3),2,FALSE),"")</f>
        <v/>
      </c>
      <c r="E302" s="35" t="str">
        <f ca="1">IF($B302&gt;0,VLOOKUP($B302,OFFSET(Pairings!$C$2,($A302-1)*gamesPerRound,0,gamesPerRound,3),3,FALSE),"")</f>
        <v/>
      </c>
      <c r="F302" s="35" t="str">
        <f t="shared" si="8"/>
        <v/>
      </c>
      <c r="G302" s="35" t="str">
        <f t="shared" si="9"/>
        <v/>
      </c>
      <c r="H302" s="110" t="str">
        <f ca="1">IF(OR(MOD(ROW(B302)-1,gamesPerRound)=1,B302="",ISNA(MATCH(B302,OFFSET($B$1,1+($A302-1)*gamesPerRound,0):B301,0))),"","duplicate result")</f>
        <v/>
      </c>
    </row>
    <row r="303" spans="1:8" x14ac:dyDescent="0.3">
      <c r="A303" s="35" t="str">
        <f>Pairings!B303</f>
        <v/>
      </c>
      <c r="B303" s="89"/>
      <c r="C303" s="37"/>
      <c r="D303" s="35" t="str">
        <f ca="1">IF($B303&gt;0,VLOOKUP($B303,OFFSET(Pairings!$C$2,($A303-1)*gamesPerRound,0,gamesPerRound,3),2,FALSE),"")</f>
        <v/>
      </c>
      <c r="E303" s="35" t="str">
        <f ca="1">IF($B303&gt;0,VLOOKUP($B303,OFFSET(Pairings!$C$2,($A303-1)*gamesPerRound,0,gamesPerRound,3),3,FALSE),"")</f>
        <v/>
      </c>
      <c r="F303" s="35" t="str">
        <f t="shared" si="8"/>
        <v/>
      </c>
      <c r="G303" s="35" t="str">
        <f t="shared" si="9"/>
        <v/>
      </c>
      <c r="H303" s="110" t="str">
        <f ca="1">IF(OR(MOD(ROW(B303)-1,gamesPerRound)=1,B303="",ISNA(MATCH(B303,OFFSET($B$1,1+($A303-1)*gamesPerRound,0):B302,0))),"","duplicate result")</f>
        <v/>
      </c>
    </row>
    <row r="304" spans="1:8" x14ac:dyDescent="0.3">
      <c r="A304" s="35" t="str">
        <f>Pairings!B304</f>
        <v/>
      </c>
      <c r="B304" s="89"/>
      <c r="C304" s="37"/>
      <c r="D304" s="35" t="str">
        <f ca="1">IF($B304&gt;0,VLOOKUP($B304,OFFSET(Pairings!$C$2,($A304-1)*gamesPerRound,0,gamesPerRound,3),2,FALSE),"")</f>
        <v/>
      </c>
      <c r="E304" s="35" t="str">
        <f ca="1">IF($B304&gt;0,VLOOKUP($B304,OFFSET(Pairings!$C$2,($A304-1)*gamesPerRound,0,gamesPerRound,3),3,FALSE),"")</f>
        <v/>
      </c>
      <c r="F304" s="35" t="str">
        <f t="shared" si="8"/>
        <v/>
      </c>
      <c r="G304" s="35" t="str">
        <f t="shared" si="9"/>
        <v/>
      </c>
      <c r="H304" s="110" t="str">
        <f ca="1">IF(OR(MOD(ROW(B304)-1,gamesPerRound)=1,B304="",ISNA(MATCH(B304,OFFSET($B$1,1+($A304-1)*gamesPerRound,0):B303,0))),"","duplicate result")</f>
        <v/>
      </c>
    </row>
    <row r="305" spans="1:8" x14ac:dyDescent="0.3">
      <c r="A305" s="35" t="str">
        <f>Pairings!B305</f>
        <v/>
      </c>
      <c r="B305" s="89"/>
      <c r="C305" s="37"/>
      <c r="D305" s="35" t="str">
        <f ca="1">IF($B305&gt;0,VLOOKUP($B305,OFFSET(Pairings!$C$2,($A305-1)*gamesPerRound,0,gamesPerRound,3),2,FALSE),"")</f>
        <v/>
      </c>
      <c r="E305" s="35" t="str">
        <f ca="1">IF($B305&gt;0,VLOOKUP($B305,OFFSET(Pairings!$C$2,($A305-1)*gamesPerRound,0,gamesPerRound,3),3,FALSE),"")</f>
        <v/>
      </c>
      <c r="F305" s="35" t="str">
        <f t="shared" si="8"/>
        <v/>
      </c>
      <c r="G305" s="35" t="str">
        <f t="shared" si="9"/>
        <v/>
      </c>
      <c r="H305" s="110" t="str">
        <f ca="1">IF(OR(MOD(ROW(B305)-1,gamesPerRound)=1,B305="",ISNA(MATCH(B305,OFFSET($B$1,1+($A305-1)*gamesPerRound,0):B304,0))),"","duplicate result")</f>
        <v/>
      </c>
    </row>
    <row r="306" spans="1:8" x14ac:dyDescent="0.3">
      <c r="A306" s="35" t="str">
        <f>Pairings!B306</f>
        <v/>
      </c>
      <c r="B306" s="89"/>
      <c r="C306" s="37"/>
      <c r="D306" s="35" t="str">
        <f ca="1">IF($B306&gt;0,VLOOKUP($B306,OFFSET(Pairings!$C$2,($A306-1)*gamesPerRound,0,gamesPerRound,3),2,FALSE),"")</f>
        <v/>
      </c>
      <c r="E306" s="35" t="str">
        <f ca="1">IF($B306&gt;0,VLOOKUP($B306,OFFSET(Pairings!$C$2,($A306-1)*gamesPerRound,0,gamesPerRound,3),3,FALSE),"")</f>
        <v/>
      </c>
      <c r="F306" s="35" t="str">
        <f t="shared" si="8"/>
        <v/>
      </c>
      <c r="G306" s="35" t="str">
        <f t="shared" si="9"/>
        <v/>
      </c>
      <c r="H306" s="110" t="str">
        <f ca="1">IF(OR(MOD(ROW(B306)-1,gamesPerRound)=1,B306="",ISNA(MATCH(B306,OFFSET($B$1,1+($A306-1)*gamesPerRound,0):B305,0))),"","duplicate result")</f>
        <v/>
      </c>
    </row>
    <row r="307" spans="1:8" x14ac:dyDescent="0.3">
      <c r="A307" s="35" t="str">
        <f>Pairings!B307</f>
        <v/>
      </c>
      <c r="B307" s="89"/>
      <c r="C307" s="37"/>
      <c r="D307" s="35" t="str">
        <f ca="1">IF($B307&gt;0,VLOOKUP($B307,OFFSET(Pairings!$C$2,($A307-1)*gamesPerRound,0,gamesPerRound,3),2,FALSE),"")</f>
        <v/>
      </c>
      <c r="E307" s="35" t="str">
        <f ca="1">IF($B307&gt;0,VLOOKUP($B307,OFFSET(Pairings!$C$2,($A307-1)*gamesPerRound,0,gamesPerRound,3),3,FALSE),"")</f>
        <v/>
      </c>
      <c r="F307" s="35" t="str">
        <f t="shared" si="8"/>
        <v/>
      </c>
      <c r="G307" s="35" t="str">
        <f t="shared" si="9"/>
        <v/>
      </c>
      <c r="H307" s="110" t="str">
        <f ca="1">IF(OR(MOD(ROW(B307)-1,gamesPerRound)=1,B307="",ISNA(MATCH(B307,OFFSET($B$1,1+($A307-1)*gamesPerRound,0):B306,0))),"","duplicate result")</f>
        <v/>
      </c>
    </row>
    <row r="308" spans="1:8" x14ac:dyDescent="0.3">
      <c r="A308" s="35" t="str">
        <f>Pairings!B308</f>
        <v/>
      </c>
      <c r="B308" s="89"/>
      <c r="C308" s="37"/>
      <c r="D308" s="35" t="str">
        <f ca="1">IF($B308&gt;0,VLOOKUP($B308,OFFSET(Pairings!$C$2,($A308-1)*gamesPerRound,0,gamesPerRound,3),2,FALSE),"")</f>
        <v/>
      </c>
      <c r="E308" s="35" t="str">
        <f ca="1">IF($B308&gt;0,VLOOKUP($B308,OFFSET(Pairings!$C$2,($A308-1)*gamesPerRound,0,gamesPerRound,3),3,FALSE),"")</f>
        <v/>
      </c>
      <c r="F308" s="35" t="str">
        <f t="shared" si="8"/>
        <v/>
      </c>
      <c r="G308" s="35" t="str">
        <f t="shared" si="9"/>
        <v/>
      </c>
      <c r="H308" s="110" t="str">
        <f ca="1">IF(OR(MOD(ROW(B308)-1,gamesPerRound)=1,B308="",ISNA(MATCH(B308,OFFSET($B$1,1+($A308-1)*gamesPerRound,0):B307,0))),"","duplicate result")</f>
        <v/>
      </c>
    </row>
    <row r="309" spans="1:8" x14ac:dyDescent="0.3">
      <c r="A309" s="35" t="str">
        <f>Pairings!B309</f>
        <v/>
      </c>
      <c r="B309" s="89"/>
      <c r="C309" s="37"/>
      <c r="D309" s="35" t="str">
        <f ca="1">IF($B309&gt;0,VLOOKUP($B309,OFFSET(Pairings!$C$2,($A309-1)*gamesPerRound,0,gamesPerRound,3),2,FALSE),"")</f>
        <v/>
      </c>
      <c r="E309" s="35" t="str">
        <f ca="1">IF($B309&gt;0,VLOOKUP($B309,OFFSET(Pairings!$C$2,($A309-1)*gamesPerRound,0,gamesPerRound,3),3,FALSE),"")</f>
        <v/>
      </c>
      <c r="F309" s="35" t="str">
        <f t="shared" si="8"/>
        <v/>
      </c>
      <c r="G309" s="35" t="str">
        <f t="shared" si="9"/>
        <v/>
      </c>
      <c r="H309" s="110" t="str">
        <f ca="1">IF(OR(MOD(ROW(B309)-1,gamesPerRound)=1,B309="",ISNA(MATCH(B309,OFFSET($B$1,1+($A309-1)*gamesPerRound,0):B308,0))),"","duplicate result")</f>
        <v/>
      </c>
    </row>
    <row r="310" spans="1:8" x14ac:dyDescent="0.3">
      <c r="A310" s="35" t="str">
        <f>Pairings!B310</f>
        <v/>
      </c>
      <c r="B310" s="89"/>
      <c r="C310" s="37"/>
      <c r="D310" s="35" t="str">
        <f ca="1">IF($B310&gt;0,VLOOKUP($B310,OFFSET(Pairings!$C$2,($A310-1)*gamesPerRound,0,gamesPerRound,3),2,FALSE),"")</f>
        <v/>
      </c>
      <c r="E310" s="35" t="str">
        <f ca="1">IF($B310&gt;0,VLOOKUP($B310,OFFSET(Pairings!$C$2,($A310-1)*gamesPerRound,0,gamesPerRound,3),3,FALSE),"")</f>
        <v/>
      </c>
      <c r="F310" s="35" t="str">
        <f t="shared" si="8"/>
        <v/>
      </c>
      <c r="G310" s="35" t="str">
        <f t="shared" si="9"/>
        <v/>
      </c>
      <c r="H310" s="110" t="str">
        <f ca="1">IF(OR(MOD(ROW(B310)-1,gamesPerRound)=1,B310="",ISNA(MATCH(B310,OFFSET($B$1,1+($A310-1)*gamesPerRound,0):B309,0))),"","duplicate result")</f>
        <v/>
      </c>
    </row>
    <row r="311" spans="1:8" x14ac:dyDescent="0.3">
      <c r="A311" s="35" t="str">
        <f>Pairings!B311</f>
        <v/>
      </c>
      <c r="B311" s="89"/>
      <c r="C311" s="37"/>
      <c r="D311" s="35" t="str">
        <f ca="1">IF($B311&gt;0,VLOOKUP($B311,OFFSET(Pairings!$C$2,($A311-1)*gamesPerRound,0,gamesPerRound,3),2,FALSE),"")</f>
        <v/>
      </c>
      <c r="E311" s="35" t="str">
        <f ca="1">IF($B311&gt;0,VLOOKUP($B311,OFFSET(Pairings!$C$2,($A311-1)*gamesPerRound,0,gamesPerRound,3),3,FALSE),"")</f>
        <v/>
      </c>
      <c r="F311" s="35" t="str">
        <f t="shared" si="8"/>
        <v/>
      </c>
      <c r="G311" s="35" t="str">
        <f t="shared" si="9"/>
        <v/>
      </c>
      <c r="H311" s="110" t="str">
        <f ca="1">IF(OR(MOD(ROW(B311)-1,gamesPerRound)=1,B311="",ISNA(MATCH(B311,OFFSET($B$1,1+($A311-1)*gamesPerRound,0):B310,0))),"","duplicate result")</f>
        <v/>
      </c>
    </row>
    <row r="312" spans="1:8" x14ac:dyDescent="0.3">
      <c r="A312" s="35" t="str">
        <f>Pairings!B312</f>
        <v/>
      </c>
      <c r="B312" s="89"/>
      <c r="C312" s="37"/>
      <c r="D312" s="35" t="str">
        <f ca="1">IF($B312&gt;0,VLOOKUP($B312,OFFSET(Pairings!$C$2,($A312-1)*gamesPerRound,0,gamesPerRound,3),2,FALSE),"")</f>
        <v/>
      </c>
      <c r="E312" s="35" t="str">
        <f ca="1">IF($B312&gt;0,VLOOKUP($B312,OFFSET(Pairings!$C$2,($A312-1)*gamesPerRound,0,gamesPerRound,3),3,FALSE),"")</f>
        <v/>
      </c>
      <c r="F312" s="35" t="str">
        <f t="shared" si="8"/>
        <v/>
      </c>
      <c r="G312" s="35" t="str">
        <f t="shared" si="9"/>
        <v/>
      </c>
      <c r="H312" s="110" t="str">
        <f ca="1">IF(OR(MOD(ROW(B312)-1,gamesPerRound)=1,B312="",ISNA(MATCH(B312,OFFSET($B$1,1+($A312-1)*gamesPerRound,0):B311,0))),"","duplicate result")</f>
        <v/>
      </c>
    </row>
    <row r="313" spans="1:8" x14ac:dyDescent="0.3">
      <c r="A313" s="35" t="str">
        <f>Pairings!B313</f>
        <v/>
      </c>
      <c r="B313" s="89"/>
      <c r="C313" s="37"/>
      <c r="D313" s="35" t="str">
        <f ca="1">IF($B313&gt;0,VLOOKUP($B313,OFFSET(Pairings!$C$2,($A313-1)*gamesPerRound,0,gamesPerRound,3),2,FALSE),"")</f>
        <v/>
      </c>
      <c r="E313" s="35" t="str">
        <f ca="1">IF($B313&gt;0,VLOOKUP($B313,OFFSET(Pairings!$C$2,($A313-1)*gamesPerRound,0,gamesPerRound,3),3,FALSE),"")</f>
        <v/>
      </c>
      <c r="F313" s="35" t="str">
        <f t="shared" si="8"/>
        <v/>
      </c>
      <c r="G313" s="35" t="str">
        <f t="shared" si="9"/>
        <v/>
      </c>
      <c r="H313" s="110" t="str">
        <f ca="1">IF(OR(MOD(ROW(B313)-1,gamesPerRound)=1,B313="",ISNA(MATCH(B313,OFFSET($B$1,1+($A313-1)*gamesPerRound,0):B312,0))),"","duplicate result")</f>
        <v/>
      </c>
    </row>
    <row r="314" spans="1:8" x14ac:dyDescent="0.3">
      <c r="A314" s="35" t="str">
        <f>Pairings!B314</f>
        <v/>
      </c>
      <c r="B314" s="89"/>
      <c r="C314" s="37"/>
      <c r="D314" s="35" t="str">
        <f ca="1">IF($B314&gt;0,VLOOKUP($B314,OFFSET(Pairings!$C$2,($A314-1)*gamesPerRound,0,gamesPerRound,3),2,FALSE),"")</f>
        <v/>
      </c>
      <c r="E314" s="35" t="str">
        <f ca="1">IF($B314&gt;0,VLOOKUP($B314,OFFSET(Pairings!$C$2,($A314-1)*gamesPerRound,0,gamesPerRound,3),3,FALSE),"")</f>
        <v/>
      </c>
      <c r="F314" s="35" t="str">
        <f t="shared" si="8"/>
        <v/>
      </c>
      <c r="G314" s="35" t="str">
        <f t="shared" si="9"/>
        <v/>
      </c>
      <c r="H314" s="110" t="str">
        <f ca="1">IF(OR(MOD(ROW(B314)-1,gamesPerRound)=1,B314="",ISNA(MATCH(B314,OFFSET($B$1,1+($A314-1)*gamesPerRound,0):B313,0))),"","duplicate result")</f>
        <v/>
      </c>
    </row>
    <row r="315" spans="1:8" x14ac:dyDescent="0.3">
      <c r="A315" s="35" t="str">
        <f>Pairings!B315</f>
        <v/>
      </c>
      <c r="B315" s="89"/>
      <c r="C315" s="37"/>
      <c r="D315" s="35" t="str">
        <f ca="1">IF($B315&gt;0,VLOOKUP($B315,OFFSET(Pairings!$C$2,($A315-1)*gamesPerRound,0,gamesPerRound,3),2,FALSE),"")</f>
        <v/>
      </c>
      <c r="E315" s="35" t="str">
        <f ca="1">IF($B315&gt;0,VLOOKUP($B315,OFFSET(Pairings!$C$2,($A315-1)*gamesPerRound,0,gamesPerRound,3),3,FALSE),"")</f>
        <v/>
      </c>
      <c r="F315" s="35" t="str">
        <f t="shared" si="8"/>
        <v/>
      </c>
      <c r="G315" s="35" t="str">
        <f t="shared" si="9"/>
        <v/>
      </c>
      <c r="H315" s="110" t="str">
        <f ca="1">IF(OR(MOD(ROW(B315)-1,gamesPerRound)=1,B315="",ISNA(MATCH(B315,OFFSET($B$1,1+($A315-1)*gamesPerRound,0):B314,0))),"","duplicate result")</f>
        <v/>
      </c>
    </row>
    <row r="316" spans="1:8" x14ac:dyDescent="0.3">
      <c r="A316" s="35" t="str">
        <f>Pairings!B316</f>
        <v/>
      </c>
      <c r="B316" s="89"/>
      <c r="C316" s="37"/>
      <c r="D316" s="35" t="str">
        <f ca="1">IF($B316&gt;0,VLOOKUP($B316,OFFSET(Pairings!$C$2,($A316-1)*gamesPerRound,0,gamesPerRound,3),2,FALSE),"")</f>
        <v/>
      </c>
      <c r="E316" s="35" t="str">
        <f ca="1">IF($B316&gt;0,VLOOKUP($B316,OFFSET(Pairings!$C$2,($A316-1)*gamesPerRound,0,gamesPerRound,3),3,FALSE),"")</f>
        <v/>
      </c>
      <c r="F316" s="35" t="str">
        <f t="shared" si="8"/>
        <v/>
      </c>
      <c r="G316" s="35" t="str">
        <f t="shared" si="9"/>
        <v/>
      </c>
      <c r="H316" s="110" t="str">
        <f ca="1">IF(OR(MOD(ROW(B316)-1,gamesPerRound)=1,B316="",ISNA(MATCH(B316,OFFSET($B$1,1+($A316-1)*gamesPerRound,0):B315,0))),"","duplicate result")</f>
        <v/>
      </c>
    </row>
    <row r="317" spans="1:8" x14ac:dyDescent="0.3">
      <c r="A317" s="35" t="str">
        <f>Pairings!B317</f>
        <v/>
      </c>
      <c r="B317" s="89"/>
      <c r="C317" s="37"/>
      <c r="D317" s="35" t="str">
        <f ca="1">IF($B317&gt;0,VLOOKUP($B317,OFFSET(Pairings!$C$2,($A317-1)*gamesPerRound,0,gamesPerRound,3),2,FALSE),"")</f>
        <v/>
      </c>
      <c r="E317" s="35" t="str">
        <f ca="1">IF($B317&gt;0,VLOOKUP($B317,OFFSET(Pairings!$C$2,($A317-1)*gamesPerRound,0,gamesPerRound,3),3,FALSE),"")</f>
        <v/>
      </c>
      <c r="F317" s="35" t="str">
        <f t="shared" si="8"/>
        <v/>
      </c>
      <c r="G317" s="35" t="str">
        <f t="shared" si="9"/>
        <v/>
      </c>
      <c r="H317" s="110" t="str">
        <f ca="1">IF(OR(MOD(ROW(B317)-1,gamesPerRound)=1,B317="",ISNA(MATCH(B317,OFFSET($B$1,1+($A317-1)*gamesPerRound,0):B316,0))),"","duplicate result")</f>
        <v/>
      </c>
    </row>
    <row r="318" spans="1:8" x14ac:dyDescent="0.3">
      <c r="A318" s="35" t="str">
        <f>Pairings!B318</f>
        <v/>
      </c>
      <c r="B318" s="89"/>
      <c r="C318" s="37"/>
      <c r="D318" s="35" t="str">
        <f ca="1">IF($B318&gt;0,VLOOKUP($B318,OFFSET(Pairings!$C$2,($A318-1)*gamesPerRound,0,gamesPerRound,3),2,FALSE),"")</f>
        <v/>
      </c>
      <c r="E318" s="35" t="str">
        <f ca="1">IF($B318&gt;0,VLOOKUP($B318,OFFSET(Pairings!$C$2,($A318-1)*gamesPerRound,0,gamesPerRound,3),3,FALSE),"")</f>
        <v/>
      </c>
      <c r="F318" s="35" t="str">
        <f t="shared" ref="F318:F360" si="10">IF(C318="","",IF(C318="d",0.5,C318))</f>
        <v/>
      </c>
      <c r="G318" s="35" t="str">
        <f t="shared" ref="G318:G360" si="11">IF(C318="","",1-F318)</f>
        <v/>
      </c>
      <c r="H318" s="110" t="str">
        <f ca="1">IF(OR(MOD(ROW(B318)-1,gamesPerRound)=1,B318="",ISNA(MATCH(B318,OFFSET($B$1,1+($A318-1)*gamesPerRound,0):B317,0))),"","duplicate result")</f>
        <v/>
      </c>
    </row>
    <row r="319" spans="1:8" x14ac:dyDescent="0.3">
      <c r="A319" s="35" t="str">
        <f>Pairings!B319</f>
        <v/>
      </c>
      <c r="B319" s="89"/>
      <c r="C319" s="37"/>
      <c r="D319" s="35" t="str">
        <f ca="1">IF($B319&gt;0,VLOOKUP($B319,OFFSET(Pairings!$C$2,($A319-1)*gamesPerRound,0,gamesPerRound,3),2,FALSE),"")</f>
        <v/>
      </c>
      <c r="E319" s="35" t="str">
        <f ca="1">IF($B319&gt;0,VLOOKUP($B319,OFFSET(Pairings!$C$2,($A319-1)*gamesPerRound,0,gamesPerRound,3),3,FALSE),"")</f>
        <v/>
      </c>
      <c r="F319" s="35" t="str">
        <f t="shared" si="10"/>
        <v/>
      </c>
      <c r="G319" s="35" t="str">
        <f t="shared" si="11"/>
        <v/>
      </c>
      <c r="H319" s="110" t="str">
        <f ca="1">IF(OR(MOD(ROW(B319)-1,gamesPerRound)=1,B319="",ISNA(MATCH(B319,OFFSET($B$1,1+($A319-1)*gamesPerRound,0):B318,0))),"","duplicate result")</f>
        <v/>
      </c>
    </row>
    <row r="320" spans="1:8" x14ac:dyDescent="0.3">
      <c r="A320" s="35" t="str">
        <f>Pairings!B320</f>
        <v/>
      </c>
      <c r="B320" s="89"/>
      <c r="C320" s="37"/>
      <c r="D320" s="35" t="str">
        <f ca="1">IF($B320&gt;0,VLOOKUP($B320,OFFSET(Pairings!$C$2,($A320-1)*gamesPerRound,0,gamesPerRound,3),2,FALSE),"")</f>
        <v/>
      </c>
      <c r="E320" s="35" t="str">
        <f ca="1">IF($B320&gt;0,VLOOKUP($B320,OFFSET(Pairings!$C$2,($A320-1)*gamesPerRound,0,gamesPerRound,3),3,FALSE),"")</f>
        <v/>
      </c>
      <c r="F320" s="35" t="str">
        <f t="shared" si="10"/>
        <v/>
      </c>
      <c r="G320" s="35" t="str">
        <f t="shared" si="11"/>
        <v/>
      </c>
      <c r="H320" s="110" t="str">
        <f ca="1">IF(OR(MOD(ROW(B320)-1,gamesPerRound)=1,B320="",ISNA(MATCH(B320,OFFSET($B$1,1+($A320-1)*gamesPerRound,0):B319,0))),"","duplicate result")</f>
        <v/>
      </c>
    </row>
    <row r="321" spans="1:8" x14ac:dyDescent="0.3">
      <c r="A321" s="35" t="str">
        <f>Pairings!B321</f>
        <v/>
      </c>
      <c r="B321" s="89"/>
      <c r="C321" s="37"/>
      <c r="D321" s="35" t="str">
        <f ca="1">IF($B321&gt;0,VLOOKUP($B321,OFFSET(Pairings!$C$2,($A321-1)*gamesPerRound,0,gamesPerRound,3),2,FALSE),"")</f>
        <v/>
      </c>
      <c r="E321" s="35" t="str">
        <f ca="1">IF($B321&gt;0,VLOOKUP($B321,OFFSET(Pairings!$C$2,($A321-1)*gamesPerRound,0,gamesPerRound,3),3,FALSE),"")</f>
        <v/>
      </c>
      <c r="F321" s="35" t="str">
        <f t="shared" si="10"/>
        <v/>
      </c>
      <c r="G321" s="35" t="str">
        <f t="shared" si="11"/>
        <v/>
      </c>
      <c r="H321" s="110" t="str">
        <f ca="1">IF(OR(MOD(ROW(B321)-1,gamesPerRound)=1,B321="",ISNA(MATCH(B321,OFFSET($B$1,1+($A321-1)*gamesPerRound,0):B320,0))),"","duplicate result")</f>
        <v/>
      </c>
    </row>
    <row r="322" spans="1:8" x14ac:dyDescent="0.3">
      <c r="A322" s="35" t="str">
        <f>Pairings!B322</f>
        <v/>
      </c>
      <c r="B322" s="89"/>
      <c r="C322" s="37"/>
      <c r="D322" s="35" t="str">
        <f ca="1">IF($B322&gt;0,VLOOKUP($B322,OFFSET(Pairings!$C$2,($A322-1)*gamesPerRound,0,gamesPerRound,3),2,FALSE),"")</f>
        <v/>
      </c>
      <c r="E322" s="35" t="str">
        <f ca="1">IF($B322&gt;0,VLOOKUP($B322,OFFSET(Pairings!$C$2,($A322-1)*gamesPerRound,0,gamesPerRound,3),3,FALSE),"")</f>
        <v/>
      </c>
      <c r="F322" s="35" t="str">
        <f t="shared" si="10"/>
        <v/>
      </c>
      <c r="G322" s="35" t="str">
        <f t="shared" si="11"/>
        <v/>
      </c>
      <c r="H322" s="110" t="str">
        <f ca="1">IF(OR(MOD(ROW(B322)-1,gamesPerRound)=1,B322="",ISNA(MATCH(B322,OFFSET($B$1,1+($A322-1)*gamesPerRound,0):B321,0))),"","duplicate result")</f>
        <v/>
      </c>
    </row>
    <row r="323" spans="1:8" x14ac:dyDescent="0.3">
      <c r="A323" s="35" t="str">
        <f>Pairings!B323</f>
        <v/>
      </c>
      <c r="B323" s="89"/>
      <c r="C323" s="37"/>
      <c r="D323" s="35" t="str">
        <f ca="1">IF($B323&gt;0,VLOOKUP($B323,OFFSET(Pairings!$C$2,($A323-1)*gamesPerRound,0,gamesPerRound,3),2,FALSE),"")</f>
        <v/>
      </c>
      <c r="E323" s="35" t="str">
        <f ca="1">IF($B323&gt;0,VLOOKUP($B323,OFFSET(Pairings!$C$2,($A323-1)*gamesPerRound,0,gamesPerRound,3),3,FALSE),"")</f>
        <v/>
      </c>
      <c r="F323" s="35" t="str">
        <f t="shared" si="10"/>
        <v/>
      </c>
      <c r="G323" s="35" t="str">
        <f t="shared" si="11"/>
        <v/>
      </c>
      <c r="H323" s="110" t="str">
        <f ca="1">IF(OR(MOD(ROW(B323)-1,gamesPerRound)=1,B323="",ISNA(MATCH(B323,OFFSET($B$1,1+($A323-1)*gamesPerRound,0):B322,0))),"","duplicate result")</f>
        <v/>
      </c>
    </row>
    <row r="324" spans="1:8" x14ac:dyDescent="0.3">
      <c r="A324" s="35" t="str">
        <f>Pairings!B324</f>
        <v/>
      </c>
      <c r="B324" s="89"/>
      <c r="C324" s="37"/>
      <c r="D324" s="35" t="str">
        <f ca="1">IF($B324&gt;0,VLOOKUP($B324,OFFSET(Pairings!$C$2,($A324-1)*gamesPerRound,0,gamesPerRound,3),2,FALSE),"")</f>
        <v/>
      </c>
      <c r="E324" s="35" t="str">
        <f ca="1">IF($B324&gt;0,VLOOKUP($B324,OFFSET(Pairings!$C$2,($A324-1)*gamesPerRound,0,gamesPerRound,3),3,FALSE),"")</f>
        <v/>
      </c>
      <c r="F324" s="35" t="str">
        <f t="shared" si="10"/>
        <v/>
      </c>
      <c r="G324" s="35" t="str">
        <f t="shared" si="11"/>
        <v/>
      </c>
      <c r="H324" s="110" t="str">
        <f ca="1">IF(OR(MOD(ROW(B324)-1,gamesPerRound)=1,B324="",ISNA(MATCH(B324,OFFSET($B$1,1+($A324-1)*gamesPerRound,0):B323,0))),"","duplicate result")</f>
        <v/>
      </c>
    </row>
    <row r="325" spans="1:8" x14ac:dyDescent="0.3">
      <c r="A325" s="35" t="str">
        <f>Pairings!B325</f>
        <v/>
      </c>
      <c r="B325" s="89"/>
      <c r="C325" s="37"/>
      <c r="D325" s="35" t="str">
        <f ca="1">IF($B325&gt;0,VLOOKUP($B325,OFFSET(Pairings!$C$2,($A325-1)*gamesPerRound,0,gamesPerRound,3),2,FALSE),"")</f>
        <v/>
      </c>
      <c r="E325" s="35" t="str">
        <f ca="1">IF($B325&gt;0,VLOOKUP($B325,OFFSET(Pairings!$C$2,($A325-1)*gamesPerRound,0,gamesPerRound,3),3,FALSE),"")</f>
        <v/>
      </c>
      <c r="F325" s="35" t="str">
        <f t="shared" si="10"/>
        <v/>
      </c>
      <c r="G325" s="35" t="str">
        <f t="shared" si="11"/>
        <v/>
      </c>
      <c r="H325" s="110" t="str">
        <f ca="1">IF(OR(MOD(ROW(B325)-1,gamesPerRound)=1,B325="",ISNA(MATCH(B325,OFFSET($B$1,1+($A325-1)*gamesPerRound,0):B324,0))),"","duplicate result")</f>
        <v/>
      </c>
    </row>
    <row r="326" spans="1:8" x14ac:dyDescent="0.3">
      <c r="A326" s="35" t="str">
        <f>Pairings!B326</f>
        <v/>
      </c>
      <c r="B326" s="89"/>
      <c r="C326" s="37"/>
      <c r="D326" s="35" t="str">
        <f ca="1">IF($B326&gt;0,VLOOKUP($B326,OFFSET(Pairings!$C$2,($A326-1)*gamesPerRound,0,gamesPerRound,3),2,FALSE),"")</f>
        <v/>
      </c>
      <c r="E326" s="35" t="str">
        <f ca="1">IF($B326&gt;0,VLOOKUP($B326,OFFSET(Pairings!$C$2,($A326-1)*gamesPerRound,0,gamesPerRound,3),3,FALSE),"")</f>
        <v/>
      </c>
      <c r="F326" s="35" t="str">
        <f t="shared" si="10"/>
        <v/>
      </c>
      <c r="G326" s="35" t="str">
        <f t="shared" si="11"/>
        <v/>
      </c>
      <c r="H326" s="110" t="str">
        <f ca="1">IF(OR(MOD(ROW(B326)-1,gamesPerRound)=1,B326="",ISNA(MATCH(B326,OFFSET($B$1,1+($A326-1)*gamesPerRound,0):B325,0))),"","duplicate result")</f>
        <v/>
      </c>
    </row>
    <row r="327" spans="1:8" x14ac:dyDescent="0.3">
      <c r="A327" s="35" t="str">
        <f>Pairings!B327</f>
        <v/>
      </c>
      <c r="B327" s="89"/>
      <c r="C327" s="37"/>
      <c r="D327" s="35" t="str">
        <f ca="1">IF($B327&gt;0,VLOOKUP($B327,OFFSET(Pairings!$C$2,($A327-1)*gamesPerRound,0,gamesPerRound,3),2,FALSE),"")</f>
        <v/>
      </c>
      <c r="E327" s="35" t="str">
        <f ca="1">IF($B327&gt;0,VLOOKUP($B327,OFFSET(Pairings!$C$2,($A327-1)*gamesPerRound,0,gamesPerRound,3),3,FALSE),"")</f>
        <v/>
      </c>
      <c r="F327" s="35" t="str">
        <f t="shared" si="10"/>
        <v/>
      </c>
      <c r="G327" s="35" t="str">
        <f t="shared" si="11"/>
        <v/>
      </c>
      <c r="H327" s="110" t="str">
        <f ca="1">IF(OR(MOD(ROW(B327)-1,gamesPerRound)=1,B327="",ISNA(MATCH(B327,OFFSET($B$1,1+($A327-1)*gamesPerRound,0):B326,0))),"","duplicate result")</f>
        <v/>
      </c>
    </row>
    <row r="328" spans="1:8" x14ac:dyDescent="0.3">
      <c r="A328" s="35" t="str">
        <f>Pairings!B328</f>
        <v/>
      </c>
      <c r="B328" s="89"/>
      <c r="C328" s="37"/>
      <c r="D328" s="35" t="str">
        <f ca="1">IF($B328&gt;0,VLOOKUP($B328,OFFSET(Pairings!$C$2,($A328-1)*gamesPerRound,0,gamesPerRound,3),2,FALSE),"")</f>
        <v/>
      </c>
      <c r="E328" s="35" t="str">
        <f ca="1">IF($B328&gt;0,VLOOKUP($B328,OFFSET(Pairings!$C$2,($A328-1)*gamesPerRound,0,gamesPerRound,3),3,FALSE),"")</f>
        <v/>
      </c>
      <c r="F328" s="35" t="str">
        <f t="shared" si="10"/>
        <v/>
      </c>
      <c r="G328" s="35" t="str">
        <f t="shared" si="11"/>
        <v/>
      </c>
      <c r="H328" s="110" t="str">
        <f ca="1">IF(OR(MOD(ROW(B328)-1,gamesPerRound)=1,B328="",ISNA(MATCH(B328,OFFSET($B$1,1+($A328-1)*gamesPerRound,0):B327,0))),"","duplicate result")</f>
        <v/>
      </c>
    </row>
    <row r="329" spans="1:8" x14ac:dyDescent="0.3">
      <c r="A329" s="35" t="str">
        <f>Pairings!B329</f>
        <v/>
      </c>
      <c r="B329" s="89"/>
      <c r="C329" s="37"/>
      <c r="D329" s="35" t="str">
        <f ca="1">IF($B329&gt;0,VLOOKUP($B329,OFFSET(Pairings!$C$2,($A329-1)*gamesPerRound,0,gamesPerRound,3),2,FALSE),"")</f>
        <v/>
      </c>
      <c r="E329" s="35" t="str">
        <f ca="1">IF($B329&gt;0,VLOOKUP($B329,OFFSET(Pairings!$C$2,($A329-1)*gamesPerRound,0,gamesPerRound,3),3,FALSE),"")</f>
        <v/>
      </c>
      <c r="F329" s="35" t="str">
        <f t="shared" si="10"/>
        <v/>
      </c>
      <c r="G329" s="35" t="str">
        <f t="shared" si="11"/>
        <v/>
      </c>
      <c r="H329" s="110" t="str">
        <f ca="1">IF(OR(MOD(ROW(B329)-1,gamesPerRound)=1,B329="",ISNA(MATCH(B329,OFFSET($B$1,1+($A329-1)*gamesPerRound,0):B328,0))),"","duplicate result")</f>
        <v/>
      </c>
    </row>
    <row r="330" spans="1:8" x14ac:dyDescent="0.3">
      <c r="A330" s="35" t="str">
        <f>Pairings!B330</f>
        <v/>
      </c>
      <c r="B330" s="89"/>
      <c r="C330" s="37"/>
      <c r="D330" s="35" t="str">
        <f ca="1">IF($B330&gt;0,VLOOKUP($B330,OFFSET(Pairings!$C$2,($A330-1)*gamesPerRound,0,gamesPerRound,3),2,FALSE),"")</f>
        <v/>
      </c>
      <c r="E330" s="35" t="str">
        <f ca="1">IF($B330&gt;0,VLOOKUP($B330,OFFSET(Pairings!$C$2,($A330-1)*gamesPerRound,0,gamesPerRound,3),3,FALSE),"")</f>
        <v/>
      </c>
      <c r="F330" s="35" t="str">
        <f t="shared" si="10"/>
        <v/>
      </c>
      <c r="G330" s="35" t="str">
        <f t="shared" si="11"/>
        <v/>
      </c>
      <c r="H330" s="110" t="str">
        <f ca="1">IF(OR(MOD(ROW(B330)-1,gamesPerRound)=1,B330="",ISNA(MATCH(B330,OFFSET($B$1,1+($A330-1)*gamesPerRound,0):B329,0))),"","duplicate result")</f>
        <v/>
      </c>
    </row>
    <row r="331" spans="1:8" x14ac:dyDescent="0.3">
      <c r="A331" s="35" t="str">
        <f>Pairings!B331</f>
        <v/>
      </c>
      <c r="B331" s="89"/>
      <c r="C331" s="37"/>
      <c r="D331" s="35" t="str">
        <f ca="1">IF($B331&gt;0,VLOOKUP($B331,OFFSET(Pairings!$C$2,($A331-1)*gamesPerRound,0,gamesPerRound,3),2,FALSE),"")</f>
        <v/>
      </c>
      <c r="E331" s="35" t="str">
        <f ca="1">IF($B331&gt;0,VLOOKUP($B331,OFFSET(Pairings!$C$2,($A331-1)*gamesPerRound,0,gamesPerRound,3),3,FALSE),"")</f>
        <v/>
      </c>
      <c r="F331" s="35" t="str">
        <f t="shared" si="10"/>
        <v/>
      </c>
      <c r="G331" s="35" t="str">
        <f t="shared" si="11"/>
        <v/>
      </c>
      <c r="H331" s="110" t="str">
        <f ca="1">IF(OR(MOD(ROW(B331)-1,gamesPerRound)=1,B331="",ISNA(MATCH(B331,OFFSET($B$1,1+($A331-1)*gamesPerRound,0):B330,0))),"","duplicate result")</f>
        <v/>
      </c>
    </row>
    <row r="332" spans="1:8" x14ac:dyDescent="0.3">
      <c r="A332" s="35" t="str">
        <f>Pairings!B332</f>
        <v/>
      </c>
      <c r="B332" s="89"/>
      <c r="C332" s="37"/>
      <c r="D332" s="35" t="str">
        <f ca="1">IF($B332&gt;0,VLOOKUP($B332,OFFSET(Pairings!$C$2,($A332-1)*gamesPerRound,0,gamesPerRound,3),2,FALSE),"")</f>
        <v/>
      </c>
      <c r="E332" s="35" t="str">
        <f ca="1">IF($B332&gt;0,VLOOKUP($B332,OFFSET(Pairings!$C$2,($A332-1)*gamesPerRound,0,gamesPerRound,3),3,FALSE),"")</f>
        <v/>
      </c>
      <c r="F332" s="35" t="str">
        <f t="shared" si="10"/>
        <v/>
      </c>
      <c r="G332" s="35" t="str">
        <f t="shared" si="11"/>
        <v/>
      </c>
      <c r="H332" s="110" t="str">
        <f ca="1">IF(OR(MOD(ROW(B332)-1,gamesPerRound)=1,B332="",ISNA(MATCH(B332,OFFSET($B$1,1+($A332-1)*gamesPerRound,0):B331,0))),"","duplicate result")</f>
        <v/>
      </c>
    </row>
    <row r="333" spans="1:8" x14ac:dyDescent="0.3">
      <c r="A333" s="35" t="str">
        <f>Pairings!B333</f>
        <v/>
      </c>
      <c r="B333" s="89"/>
      <c r="C333" s="37"/>
      <c r="D333" s="35" t="str">
        <f ca="1">IF($B333&gt;0,VLOOKUP($B333,OFFSET(Pairings!$C$2,($A333-1)*gamesPerRound,0,gamesPerRound,3),2,FALSE),"")</f>
        <v/>
      </c>
      <c r="E333" s="35" t="str">
        <f ca="1">IF($B333&gt;0,VLOOKUP($B333,OFFSET(Pairings!$C$2,($A333-1)*gamesPerRound,0,gamesPerRound,3),3,FALSE),"")</f>
        <v/>
      </c>
      <c r="F333" s="35" t="str">
        <f t="shared" si="10"/>
        <v/>
      </c>
      <c r="G333" s="35" t="str">
        <f t="shared" si="11"/>
        <v/>
      </c>
      <c r="H333" s="110" t="str">
        <f ca="1">IF(OR(MOD(ROW(B333)-1,gamesPerRound)=1,B333="",ISNA(MATCH(B333,OFFSET($B$1,1+($A333-1)*gamesPerRound,0):B332,0))),"","duplicate result")</f>
        <v/>
      </c>
    </row>
    <row r="334" spans="1:8" x14ac:dyDescent="0.3">
      <c r="A334" s="35" t="str">
        <f>Pairings!B334</f>
        <v/>
      </c>
      <c r="B334" s="89"/>
      <c r="C334" s="37"/>
      <c r="D334" s="35" t="str">
        <f ca="1">IF($B334&gt;0,VLOOKUP($B334,OFFSET(Pairings!$C$2,($A334-1)*gamesPerRound,0,gamesPerRound,3),2,FALSE),"")</f>
        <v/>
      </c>
      <c r="E334" s="35" t="str">
        <f ca="1">IF($B334&gt;0,VLOOKUP($B334,OFFSET(Pairings!$C$2,($A334-1)*gamesPerRound,0,gamesPerRound,3),3,FALSE),"")</f>
        <v/>
      </c>
      <c r="F334" s="35" t="str">
        <f t="shared" si="10"/>
        <v/>
      </c>
      <c r="G334" s="35" t="str">
        <f t="shared" si="11"/>
        <v/>
      </c>
      <c r="H334" s="110" t="str">
        <f ca="1">IF(OR(MOD(ROW(B334)-1,gamesPerRound)=1,B334="",ISNA(MATCH(B334,OFFSET($B$1,1+($A334-1)*gamesPerRound,0):B333,0))),"","duplicate result")</f>
        <v/>
      </c>
    </row>
    <row r="335" spans="1:8" x14ac:dyDescent="0.3">
      <c r="A335" s="35" t="str">
        <f>Pairings!B335</f>
        <v/>
      </c>
      <c r="B335" s="89"/>
      <c r="C335" s="37"/>
      <c r="D335" s="35" t="str">
        <f ca="1">IF($B335&gt;0,VLOOKUP($B335,OFFSET(Pairings!$C$2,($A335-1)*gamesPerRound,0,gamesPerRound,3),2,FALSE),"")</f>
        <v/>
      </c>
      <c r="E335" s="35" t="str">
        <f ca="1">IF($B335&gt;0,VLOOKUP($B335,OFFSET(Pairings!$C$2,($A335-1)*gamesPerRound,0,gamesPerRound,3),3,FALSE),"")</f>
        <v/>
      </c>
      <c r="F335" s="35" t="str">
        <f t="shared" si="10"/>
        <v/>
      </c>
      <c r="G335" s="35" t="str">
        <f t="shared" si="11"/>
        <v/>
      </c>
      <c r="H335" s="110" t="str">
        <f ca="1">IF(OR(MOD(ROW(B335)-1,gamesPerRound)=1,B335="",ISNA(MATCH(B335,OFFSET($B$1,1+($A335-1)*gamesPerRound,0):B334,0))),"","duplicate result")</f>
        <v/>
      </c>
    </row>
    <row r="336" spans="1:8" x14ac:dyDescent="0.3">
      <c r="A336" s="35" t="str">
        <f>Pairings!B336</f>
        <v/>
      </c>
      <c r="B336" s="89"/>
      <c r="C336" s="37"/>
      <c r="D336" s="35" t="str">
        <f ca="1">IF($B336&gt;0,VLOOKUP($B336,OFFSET(Pairings!$C$2,($A336-1)*gamesPerRound,0,gamesPerRound,3),2,FALSE),"")</f>
        <v/>
      </c>
      <c r="E336" s="35" t="str">
        <f ca="1">IF($B336&gt;0,VLOOKUP($B336,OFFSET(Pairings!$C$2,($A336-1)*gamesPerRound,0,gamesPerRound,3),3,FALSE),"")</f>
        <v/>
      </c>
      <c r="F336" s="35" t="str">
        <f t="shared" si="10"/>
        <v/>
      </c>
      <c r="G336" s="35" t="str">
        <f t="shared" si="11"/>
        <v/>
      </c>
      <c r="H336" s="110" t="str">
        <f ca="1">IF(OR(MOD(ROW(B336)-1,gamesPerRound)=1,B336="",ISNA(MATCH(B336,OFFSET($B$1,1+($A336-1)*gamesPerRound,0):B335,0))),"","duplicate result")</f>
        <v/>
      </c>
    </row>
    <row r="337" spans="1:8" x14ac:dyDescent="0.3">
      <c r="A337" s="35" t="str">
        <f>Pairings!B337</f>
        <v/>
      </c>
      <c r="B337" s="89"/>
      <c r="C337" s="37"/>
      <c r="D337" s="35" t="str">
        <f ca="1">IF($B337&gt;0,VLOOKUP($B337,OFFSET(Pairings!$C$2,($A337-1)*gamesPerRound,0,gamesPerRound,3),2,FALSE),"")</f>
        <v/>
      </c>
      <c r="E337" s="35" t="str">
        <f ca="1">IF($B337&gt;0,VLOOKUP($B337,OFFSET(Pairings!$C$2,($A337-1)*gamesPerRound,0,gamesPerRound,3),3,FALSE),"")</f>
        <v/>
      </c>
      <c r="F337" s="35" t="str">
        <f t="shared" si="10"/>
        <v/>
      </c>
      <c r="G337" s="35" t="str">
        <f t="shared" si="11"/>
        <v/>
      </c>
      <c r="H337" s="110" t="str">
        <f ca="1">IF(OR(MOD(ROW(B337)-1,gamesPerRound)=1,B337="",ISNA(MATCH(B337,OFFSET($B$1,1+($A337-1)*gamesPerRound,0):B336,0))),"","duplicate result")</f>
        <v/>
      </c>
    </row>
    <row r="338" spans="1:8" x14ac:dyDescent="0.3">
      <c r="A338" s="35" t="str">
        <f>Pairings!B338</f>
        <v/>
      </c>
      <c r="B338" s="89"/>
      <c r="C338" s="37"/>
      <c r="D338" s="35" t="str">
        <f ca="1">IF($B338&gt;0,VLOOKUP($B338,OFFSET(Pairings!$C$2,($A338-1)*gamesPerRound,0,gamesPerRound,3),2,FALSE),"")</f>
        <v/>
      </c>
      <c r="E338" s="35" t="str">
        <f ca="1">IF($B338&gt;0,VLOOKUP($B338,OFFSET(Pairings!$C$2,($A338-1)*gamesPerRound,0,gamesPerRound,3),3,FALSE),"")</f>
        <v/>
      </c>
      <c r="F338" s="35" t="str">
        <f t="shared" si="10"/>
        <v/>
      </c>
      <c r="G338" s="35" t="str">
        <f t="shared" si="11"/>
        <v/>
      </c>
      <c r="H338" s="110" t="str">
        <f ca="1">IF(OR(MOD(ROW(B338)-1,gamesPerRound)=1,B338="",ISNA(MATCH(B338,OFFSET($B$1,1+($A338-1)*gamesPerRound,0):B337,0))),"","duplicate result")</f>
        <v/>
      </c>
    </row>
    <row r="339" spans="1:8" x14ac:dyDescent="0.3">
      <c r="A339" s="35" t="str">
        <f>Pairings!B339</f>
        <v/>
      </c>
      <c r="B339" s="89"/>
      <c r="C339" s="37"/>
      <c r="D339" s="35" t="str">
        <f ca="1">IF($B339&gt;0,VLOOKUP($B339,OFFSET(Pairings!$C$2,($A339-1)*gamesPerRound,0,gamesPerRound,3),2,FALSE),"")</f>
        <v/>
      </c>
      <c r="E339" s="35" t="str">
        <f ca="1">IF($B339&gt;0,VLOOKUP($B339,OFFSET(Pairings!$C$2,($A339-1)*gamesPerRound,0,gamesPerRound,3),3,FALSE),"")</f>
        <v/>
      </c>
      <c r="F339" s="35" t="str">
        <f t="shared" si="10"/>
        <v/>
      </c>
      <c r="G339" s="35" t="str">
        <f t="shared" si="11"/>
        <v/>
      </c>
      <c r="H339" s="110" t="str">
        <f ca="1">IF(OR(MOD(ROW(B339)-1,gamesPerRound)=1,B339="",ISNA(MATCH(B339,OFFSET($B$1,1+($A339-1)*gamesPerRound,0):B338,0))),"","duplicate result")</f>
        <v/>
      </c>
    </row>
    <row r="340" spans="1:8" x14ac:dyDescent="0.3">
      <c r="A340" s="35" t="str">
        <f>Pairings!B340</f>
        <v/>
      </c>
      <c r="B340" s="89"/>
      <c r="C340" s="37"/>
      <c r="D340" s="35" t="str">
        <f ca="1">IF($B340&gt;0,VLOOKUP($B340,OFFSET(Pairings!$C$2,($A340-1)*gamesPerRound,0,gamesPerRound,3),2,FALSE),"")</f>
        <v/>
      </c>
      <c r="E340" s="35" t="str">
        <f ca="1">IF($B340&gt;0,VLOOKUP($B340,OFFSET(Pairings!$C$2,($A340-1)*gamesPerRound,0,gamesPerRound,3),3,FALSE),"")</f>
        <v/>
      </c>
      <c r="F340" s="35" t="str">
        <f t="shared" si="10"/>
        <v/>
      </c>
      <c r="G340" s="35" t="str">
        <f t="shared" si="11"/>
        <v/>
      </c>
      <c r="H340" s="110" t="str">
        <f ca="1">IF(OR(MOD(ROW(B340)-1,gamesPerRound)=1,B340="",ISNA(MATCH(B340,OFFSET($B$1,1+($A340-1)*gamesPerRound,0):B339,0))),"","duplicate result")</f>
        <v/>
      </c>
    </row>
    <row r="341" spans="1:8" x14ac:dyDescent="0.3">
      <c r="A341" s="35" t="str">
        <f>Pairings!B341</f>
        <v/>
      </c>
      <c r="B341" s="89"/>
      <c r="C341" s="37"/>
      <c r="D341" s="35" t="str">
        <f ca="1">IF($B341&gt;0,VLOOKUP($B341,OFFSET(Pairings!$C$2,($A341-1)*gamesPerRound,0,gamesPerRound,3),2,FALSE),"")</f>
        <v/>
      </c>
      <c r="E341" s="35" t="str">
        <f ca="1">IF($B341&gt;0,VLOOKUP($B341,OFFSET(Pairings!$C$2,($A341-1)*gamesPerRound,0,gamesPerRound,3),3,FALSE),"")</f>
        <v/>
      </c>
      <c r="F341" s="35" t="str">
        <f t="shared" si="10"/>
        <v/>
      </c>
      <c r="G341" s="35" t="str">
        <f t="shared" si="11"/>
        <v/>
      </c>
      <c r="H341" s="110" t="str">
        <f ca="1">IF(OR(MOD(ROW(B341)-1,gamesPerRound)=1,B341="",ISNA(MATCH(B341,OFFSET($B$1,1+($A341-1)*gamesPerRound,0):B340,0))),"","duplicate result")</f>
        <v/>
      </c>
    </row>
    <row r="342" spans="1:8" x14ac:dyDescent="0.3">
      <c r="A342" s="35" t="str">
        <f>Pairings!B342</f>
        <v/>
      </c>
      <c r="B342" s="89"/>
      <c r="C342" s="37"/>
      <c r="D342" s="35" t="str">
        <f ca="1">IF($B342&gt;0,VLOOKUP($B342,OFFSET(Pairings!$C$2,($A342-1)*gamesPerRound,0,gamesPerRound,3),2,FALSE),"")</f>
        <v/>
      </c>
      <c r="E342" s="35" t="str">
        <f ca="1">IF($B342&gt;0,VLOOKUP($B342,OFFSET(Pairings!$C$2,($A342-1)*gamesPerRound,0,gamesPerRound,3),3,FALSE),"")</f>
        <v/>
      </c>
      <c r="F342" s="35" t="str">
        <f t="shared" si="10"/>
        <v/>
      </c>
      <c r="G342" s="35" t="str">
        <f t="shared" si="11"/>
        <v/>
      </c>
      <c r="H342" s="110" t="str">
        <f ca="1">IF(OR(MOD(ROW(B342)-1,gamesPerRound)=1,B342="",ISNA(MATCH(B342,OFFSET($B$1,1+($A342-1)*gamesPerRound,0):B341,0))),"","duplicate result")</f>
        <v/>
      </c>
    </row>
    <row r="343" spans="1:8" x14ac:dyDescent="0.3">
      <c r="A343" s="35" t="str">
        <f>Pairings!B343</f>
        <v/>
      </c>
      <c r="B343" s="89"/>
      <c r="C343" s="37"/>
      <c r="D343" s="35" t="str">
        <f ca="1">IF($B343&gt;0,VLOOKUP($B343,OFFSET(Pairings!$C$2,($A343-1)*gamesPerRound,0,gamesPerRound,3),2,FALSE),"")</f>
        <v/>
      </c>
      <c r="E343" s="35" t="str">
        <f ca="1">IF($B343&gt;0,VLOOKUP($B343,OFFSET(Pairings!$C$2,($A343-1)*gamesPerRound,0,gamesPerRound,3),3,FALSE),"")</f>
        <v/>
      </c>
      <c r="F343" s="35" t="str">
        <f t="shared" si="10"/>
        <v/>
      </c>
      <c r="G343" s="35" t="str">
        <f t="shared" si="11"/>
        <v/>
      </c>
      <c r="H343" s="110" t="str">
        <f ca="1">IF(OR(MOD(ROW(B343)-1,gamesPerRound)=1,B343="",ISNA(MATCH(B343,OFFSET($B$1,1+($A343-1)*gamesPerRound,0):B342,0))),"","duplicate result")</f>
        <v/>
      </c>
    </row>
    <row r="344" spans="1:8" x14ac:dyDescent="0.3">
      <c r="A344" s="35" t="str">
        <f>Pairings!B344</f>
        <v/>
      </c>
      <c r="B344" s="89"/>
      <c r="C344" s="37"/>
      <c r="D344" s="35" t="str">
        <f ca="1">IF($B344&gt;0,VLOOKUP($B344,OFFSET(Pairings!$C$2,($A344-1)*gamesPerRound,0,gamesPerRound,3),2,FALSE),"")</f>
        <v/>
      </c>
      <c r="E344" s="35" t="str">
        <f ca="1">IF($B344&gt;0,VLOOKUP($B344,OFFSET(Pairings!$C$2,($A344-1)*gamesPerRound,0,gamesPerRound,3),3,FALSE),"")</f>
        <v/>
      </c>
      <c r="F344" s="35" t="str">
        <f t="shared" si="10"/>
        <v/>
      </c>
      <c r="G344" s="35" t="str">
        <f t="shared" si="11"/>
        <v/>
      </c>
      <c r="H344" s="110" t="str">
        <f ca="1">IF(OR(MOD(ROW(B344)-1,gamesPerRound)=1,B344="",ISNA(MATCH(B344,OFFSET($B$1,1+($A344-1)*gamesPerRound,0):B343,0))),"","duplicate result")</f>
        <v/>
      </c>
    </row>
    <row r="345" spans="1:8" x14ac:dyDescent="0.3">
      <c r="A345" s="35" t="str">
        <f>Pairings!B345</f>
        <v/>
      </c>
      <c r="B345" s="89"/>
      <c r="C345" s="37"/>
      <c r="D345" s="35" t="str">
        <f ca="1">IF($B345&gt;0,VLOOKUP($B345,OFFSET(Pairings!$C$2,($A345-1)*gamesPerRound,0,gamesPerRound,3),2,FALSE),"")</f>
        <v/>
      </c>
      <c r="E345" s="35" t="str">
        <f ca="1">IF($B345&gt;0,VLOOKUP($B345,OFFSET(Pairings!$C$2,($A345-1)*gamesPerRound,0,gamesPerRound,3),3,FALSE),"")</f>
        <v/>
      </c>
      <c r="F345" s="35" t="str">
        <f t="shared" si="10"/>
        <v/>
      </c>
      <c r="G345" s="35" t="str">
        <f t="shared" si="11"/>
        <v/>
      </c>
      <c r="H345" s="110" t="str">
        <f ca="1">IF(OR(MOD(ROW(B345)-1,gamesPerRound)=1,B345="",ISNA(MATCH(B345,OFFSET($B$1,1+($A345-1)*gamesPerRound,0):B344,0))),"","duplicate result")</f>
        <v/>
      </c>
    </row>
    <row r="346" spans="1:8" x14ac:dyDescent="0.3">
      <c r="A346" s="35" t="str">
        <f>Pairings!B346</f>
        <v/>
      </c>
      <c r="B346" s="89"/>
      <c r="C346" s="37"/>
      <c r="D346" s="35" t="str">
        <f ca="1">IF($B346&gt;0,VLOOKUP($B346,OFFSET(Pairings!$C$2,($A346-1)*gamesPerRound,0,gamesPerRound,3),2,FALSE),"")</f>
        <v/>
      </c>
      <c r="E346" s="35" t="str">
        <f ca="1">IF($B346&gt;0,VLOOKUP($B346,OFFSET(Pairings!$C$2,($A346-1)*gamesPerRound,0,gamesPerRound,3),3,FALSE),"")</f>
        <v/>
      </c>
      <c r="F346" s="35" t="str">
        <f t="shared" si="10"/>
        <v/>
      </c>
      <c r="G346" s="35" t="str">
        <f t="shared" si="11"/>
        <v/>
      </c>
      <c r="H346" s="110" t="str">
        <f ca="1">IF(OR(MOD(ROW(B346)-1,gamesPerRound)=1,B346="",ISNA(MATCH(B346,OFFSET($B$1,1+($A346-1)*gamesPerRound,0):B345,0))),"","duplicate result")</f>
        <v/>
      </c>
    </row>
    <row r="347" spans="1:8" x14ac:dyDescent="0.3">
      <c r="A347" s="35" t="str">
        <f>Pairings!B347</f>
        <v/>
      </c>
      <c r="B347" s="89"/>
      <c r="C347" s="37"/>
      <c r="D347" s="35" t="str">
        <f ca="1">IF($B347&gt;0,VLOOKUP($B347,OFFSET(Pairings!$C$2,($A347-1)*gamesPerRound,0,gamesPerRound,3),2,FALSE),"")</f>
        <v/>
      </c>
      <c r="E347" s="35" t="str">
        <f ca="1">IF($B347&gt;0,VLOOKUP($B347,OFFSET(Pairings!$C$2,($A347-1)*gamesPerRound,0,gamesPerRound,3),3,FALSE),"")</f>
        <v/>
      </c>
      <c r="F347" s="35" t="str">
        <f t="shared" si="10"/>
        <v/>
      </c>
      <c r="G347" s="35" t="str">
        <f t="shared" si="11"/>
        <v/>
      </c>
      <c r="H347" s="110" t="str">
        <f ca="1">IF(OR(MOD(ROW(B347)-1,gamesPerRound)=1,B347="",ISNA(MATCH(B347,OFFSET($B$1,1+($A347-1)*gamesPerRound,0):B346,0))),"","duplicate result")</f>
        <v/>
      </c>
    </row>
    <row r="348" spans="1:8" x14ac:dyDescent="0.3">
      <c r="A348" s="35" t="str">
        <f>Pairings!B348</f>
        <v/>
      </c>
      <c r="B348" s="89"/>
      <c r="C348" s="37"/>
      <c r="D348" s="35" t="str">
        <f ca="1">IF($B348&gt;0,VLOOKUP($B348,OFFSET(Pairings!$C$2,($A348-1)*gamesPerRound,0,gamesPerRound,3),2,FALSE),"")</f>
        <v/>
      </c>
      <c r="E348" s="35" t="str">
        <f ca="1">IF($B348&gt;0,VLOOKUP($B348,OFFSET(Pairings!$C$2,($A348-1)*gamesPerRound,0,gamesPerRound,3),3,FALSE),"")</f>
        <v/>
      </c>
      <c r="F348" s="35" t="str">
        <f t="shared" si="10"/>
        <v/>
      </c>
      <c r="G348" s="35" t="str">
        <f t="shared" si="11"/>
        <v/>
      </c>
      <c r="H348" s="110" t="str">
        <f ca="1">IF(OR(MOD(ROW(B348)-1,gamesPerRound)=1,B348="",ISNA(MATCH(B348,OFFSET($B$1,1+($A348-1)*gamesPerRound,0):B347,0))),"","duplicate result")</f>
        <v/>
      </c>
    </row>
    <row r="349" spans="1:8" x14ac:dyDescent="0.3">
      <c r="A349" s="35" t="str">
        <f>Pairings!B349</f>
        <v/>
      </c>
      <c r="B349" s="89"/>
      <c r="C349" s="37"/>
      <c r="D349" s="35" t="str">
        <f ca="1">IF($B349&gt;0,VLOOKUP($B349,OFFSET(Pairings!$C$2,($A349-1)*gamesPerRound,0,gamesPerRound,3),2,FALSE),"")</f>
        <v/>
      </c>
      <c r="E349" s="35" t="str">
        <f ca="1">IF($B349&gt;0,VLOOKUP($B349,OFFSET(Pairings!$C$2,($A349-1)*gamesPerRound,0,gamesPerRound,3),3,FALSE),"")</f>
        <v/>
      </c>
      <c r="F349" s="35" t="str">
        <f t="shared" si="10"/>
        <v/>
      </c>
      <c r="G349" s="35" t="str">
        <f t="shared" si="11"/>
        <v/>
      </c>
      <c r="H349" s="110" t="str">
        <f ca="1">IF(OR(MOD(ROW(B349)-1,gamesPerRound)=1,B349="",ISNA(MATCH(B349,OFFSET($B$1,1+($A349-1)*gamesPerRound,0):B348,0))),"","duplicate result")</f>
        <v/>
      </c>
    </row>
    <row r="350" spans="1:8" x14ac:dyDescent="0.3">
      <c r="A350" s="35" t="str">
        <f>Pairings!B350</f>
        <v/>
      </c>
      <c r="B350" s="89"/>
      <c r="C350" s="37"/>
      <c r="D350" s="35" t="str">
        <f ca="1">IF($B350&gt;0,VLOOKUP($B350,OFFSET(Pairings!$C$2,($A350-1)*gamesPerRound,0,gamesPerRound,3),2,FALSE),"")</f>
        <v/>
      </c>
      <c r="E350" s="35" t="str">
        <f ca="1">IF($B350&gt;0,VLOOKUP($B350,OFFSET(Pairings!$C$2,($A350-1)*gamesPerRound,0,gamesPerRound,3),3,FALSE),"")</f>
        <v/>
      </c>
      <c r="F350" s="35" t="str">
        <f t="shared" si="10"/>
        <v/>
      </c>
      <c r="G350" s="35" t="str">
        <f t="shared" si="11"/>
        <v/>
      </c>
      <c r="H350" s="110" t="str">
        <f ca="1">IF(OR(MOD(ROW(B350)-1,gamesPerRound)=1,B350="",ISNA(MATCH(B350,OFFSET($B$1,1+($A350-1)*gamesPerRound,0):B349,0))),"","duplicate result")</f>
        <v/>
      </c>
    </row>
    <row r="351" spans="1:8" x14ac:dyDescent="0.3">
      <c r="A351" s="35" t="str">
        <f>Pairings!B351</f>
        <v/>
      </c>
      <c r="B351" s="89"/>
      <c r="C351" s="37"/>
      <c r="D351" s="35" t="str">
        <f ca="1">IF($B351&gt;0,VLOOKUP($B351,OFFSET(Pairings!$C$2,($A351-1)*gamesPerRound,0,gamesPerRound,3),2,FALSE),"")</f>
        <v/>
      </c>
      <c r="E351" s="35" t="str">
        <f ca="1">IF($B351&gt;0,VLOOKUP($B351,OFFSET(Pairings!$C$2,($A351-1)*gamesPerRound,0,gamesPerRound,3),3,FALSE),"")</f>
        <v/>
      </c>
      <c r="F351" s="35" t="str">
        <f t="shared" si="10"/>
        <v/>
      </c>
      <c r="G351" s="35" t="str">
        <f t="shared" si="11"/>
        <v/>
      </c>
      <c r="H351" s="110" t="str">
        <f ca="1">IF(OR(MOD(ROW(B351)-1,gamesPerRound)=1,B351="",ISNA(MATCH(B351,OFFSET($B$1,1+($A351-1)*gamesPerRound,0):B350,0))),"","duplicate result")</f>
        <v/>
      </c>
    </row>
    <row r="352" spans="1:8" x14ac:dyDescent="0.3">
      <c r="A352" s="35" t="str">
        <f>Pairings!B352</f>
        <v/>
      </c>
      <c r="B352" s="89"/>
      <c r="C352" s="37"/>
      <c r="D352" s="35" t="str">
        <f ca="1">IF($B352&gt;0,VLOOKUP($B352,OFFSET(Pairings!$C$2,($A352-1)*gamesPerRound,0,gamesPerRound,3),2,FALSE),"")</f>
        <v/>
      </c>
      <c r="E352" s="35" t="str">
        <f ca="1">IF($B352&gt;0,VLOOKUP($B352,OFFSET(Pairings!$C$2,($A352-1)*gamesPerRound,0,gamesPerRound,3),3,FALSE),"")</f>
        <v/>
      </c>
      <c r="F352" s="35" t="str">
        <f t="shared" si="10"/>
        <v/>
      </c>
      <c r="G352" s="35" t="str">
        <f t="shared" si="11"/>
        <v/>
      </c>
      <c r="H352" s="110" t="str">
        <f ca="1">IF(OR(MOD(ROW(B352)-1,gamesPerRound)=1,B352="",ISNA(MATCH(B352,OFFSET($B$1,1+($A352-1)*gamesPerRound,0):B351,0))),"","duplicate result")</f>
        <v/>
      </c>
    </row>
    <row r="353" spans="1:8" x14ac:dyDescent="0.3">
      <c r="A353" s="35" t="str">
        <f>Pairings!B353</f>
        <v/>
      </c>
      <c r="B353" s="89"/>
      <c r="C353" s="37"/>
      <c r="D353" s="35" t="str">
        <f ca="1">IF($B353&gt;0,VLOOKUP($B353,OFFSET(Pairings!$C$2,($A353-1)*gamesPerRound,0,gamesPerRound,3),2,FALSE),"")</f>
        <v/>
      </c>
      <c r="E353" s="35" t="str">
        <f ca="1">IF($B353&gt;0,VLOOKUP($B353,OFFSET(Pairings!$C$2,($A353-1)*gamesPerRound,0,gamesPerRound,3),3,FALSE),"")</f>
        <v/>
      </c>
      <c r="F353" s="35" t="str">
        <f t="shared" si="10"/>
        <v/>
      </c>
      <c r="G353" s="35" t="str">
        <f t="shared" si="11"/>
        <v/>
      </c>
      <c r="H353" s="110" t="str">
        <f ca="1">IF(OR(MOD(ROW(B353)-1,gamesPerRound)=1,B353="",ISNA(MATCH(B353,OFFSET($B$1,1+($A353-1)*gamesPerRound,0):B352,0))),"","duplicate result")</f>
        <v/>
      </c>
    </row>
    <row r="354" spans="1:8" x14ac:dyDescent="0.3">
      <c r="A354" s="35" t="str">
        <f>Pairings!B354</f>
        <v/>
      </c>
      <c r="B354" s="89"/>
      <c r="C354" s="37"/>
      <c r="D354" s="35" t="str">
        <f ca="1">IF($B354&gt;0,VLOOKUP($B354,OFFSET(Pairings!$C$2,($A354-1)*gamesPerRound,0,gamesPerRound,3),2,FALSE),"")</f>
        <v/>
      </c>
      <c r="E354" s="35" t="str">
        <f ca="1">IF($B354&gt;0,VLOOKUP($B354,OFFSET(Pairings!$C$2,($A354-1)*gamesPerRound,0,gamesPerRound,3),3,FALSE),"")</f>
        <v/>
      </c>
      <c r="F354" s="35" t="str">
        <f t="shared" si="10"/>
        <v/>
      </c>
      <c r="G354" s="35" t="str">
        <f t="shared" si="11"/>
        <v/>
      </c>
      <c r="H354" s="110" t="str">
        <f ca="1">IF(OR(MOD(ROW(B354)-1,gamesPerRound)=1,B354="",ISNA(MATCH(B354,OFFSET($B$1,1+($A354-1)*gamesPerRound,0):B353,0))),"","duplicate result")</f>
        <v/>
      </c>
    </row>
    <row r="355" spans="1:8" x14ac:dyDescent="0.3">
      <c r="A355" s="35" t="str">
        <f>Pairings!B355</f>
        <v/>
      </c>
      <c r="B355" s="89"/>
      <c r="C355" s="37"/>
      <c r="D355" s="35" t="str">
        <f ca="1">IF($B355&gt;0,VLOOKUP($B355,OFFSET(Pairings!$C$2,($A355-1)*gamesPerRound,0,gamesPerRound,3),2,FALSE),"")</f>
        <v/>
      </c>
      <c r="E355" s="35" t="str">
        <f ca="1">IF($B355&gt;0,VLOOKUP($B355,OFFSET(Pairings!$C$2,($A355-1)*gamesPerRound,0,gamesPerRound,3),3,FALSE),"")</f>
        <v/>
      </c>
      <c r="F355" s="35" t="str">
        <f t="shared" si="10"/>
        <v/>
      </c>
      <c r="G355" s="35" t="str">
        <f t="shared" si="11"/>
        <v/>
      </c>
      <c r="H355" s="110" t="str">
        <f ca="1">IF(OR(MOD(ROW(B355)-1,gamesPerRound)=1,B355="",ISNA(MATCH(B355,OFFSET($B$1,1+($A355-1)*gamesPerRound,0):B354,0))),"","duplicate result")</f>
        <v/>
      </c>
    </row>
    <row r="356" spans="1:8" x14ac:dyDescent="0.3">
      <c r="A356" s="35" t="str">
        <f>Pairings!B356</f>
        <v/>
      </c>
      <c r="B356" s="89"/>
      <c r="C356" s="37"/>
      <c r="D356" s="35" t="str">
        <f ca="1">IF($B356&gt;0,VLOOKUP($B356,OFFSET(Pairings!$C$2,($A356-1)*gamesPerRound,0,gamesPerRound,3),2,FALSE),"")</f>
        <v/>
      </c>
      <c r="E356" s="35" t="str">
        <f ca="1">IF($B356&gt;0,VLOOKUP($B356,OFFSET(Pairings!$C$2,($A356-1)*gamesPerRound,0,gamesPerRound,3),3,FALSE),"")</f>
        <v/>
      </c>
      <c r="F356" s="35" t="str">
        <f t="shared" si="10"/>
        <v/>
      </c>
      <c r="G356" s="35" t="str">
        <f t="shared" si="11"/>
        <v/>
      </c>
      <c r="H356" s="110" t="str">
        <f ca="1">IF(OR(MOD(ROW(B356)-1,gamesPerRound)=1,B356="",ISNA(MATCH(B356,OFFSET($B$1,1+($A356-1)*gamesPerRound,0):B355,0))),"","duplicate result")</f>
        <v/>
      </c>
    </row>
    <row r="357" spans="1:8" x14ac:dyDescent="0.3">
      <c r="A357" s="35" t="str">
        <f>Pairings!B357</f>
        <v/>
      </c>
      <c r="B357" s="89"/>
      <c r="C357" s="37"/>
      <c r="D357" s="35" t="str">
        <f ca="1">IF($B357&gt;0,VLOOKUP($B357,OFFSET(Pairings!$C$2,($A357-1)*gamesPerRound,0,gamesPerRound,3),2,FALSE),"")</f>
        <v/>
      </c>
      <c r="E357" s="35" t="str">
        <f ca="1">IF($B357&gt;0,VLOOKUP($B357,OFFSET(Pairings!$C$2,($A357-1)*gamesPerRound,0,gamesPerRound,3),3,FALSE),"")</f>
        <v/>
      </c>
      <c r="F357" s="35" t="str">
        <f t="shared" si="10"/>
        <v/>
      </c>
      <c r="G357" s="35" t="str">
        <f t="shared" si="11"/>
        <v/>
      </c>
      <c r="H357" s="110" t="str">
        <f ca="1">IF(OR(MOD(ROW(B357)-1,gamesPerRound)=1,B357="",ISNA(MATCH(B357,OFFSET($B$1,1+($A357-1)*gamesPerRound,0):B356,0))),"","duplicate result")</f>
        <v/>
      </c>
    </row>
    <row r="358" spans="1:8" x14ac:dyDescent="0.3">
      <c r="A358" s="35" t="str">
        <f>Pairings!B358</f>
        <v/>
      </c>
      <c r="B358" s="89"/>
      <c r="C358" s="37"/>
      <c r="D358" s="35" t="str">
        <f ca="1">IF($B358&gt;0,VLOOKUP($B358,OFFSET(Pairings!$C$2,($A358-1)*gamesPerRound,0,gamesPerRound,3),2,FALSE),"")</f>
        <v/>
      </c>
      <c r="E358" s="35" t="str">
        <f ca="1">IF($B358&gt;0,VLOOKUP($B358,OFFSET(Pairings!$C$2,($A358-1)*gamesPerRound,0,gamesPerRound,3),3,FALSE),"")</f>
        <v/>
      </c>
      <c r="F358" s="35" t="str">
        <f t="shared" si="10"/>
        <v/>
      </c>
      <c r="G358" s="35" t="str">
        <f t="shared" si="11"/>
        <v/>
      </c>
      <c r="H358" s="110" t="str">
        <f ca="1">IF(OR(MOD(ROW(B358)-1,gamesPerRound)=1,B358="",ISNA(MATCH(B358,OFFSET($B$1,1+($A358-1)*gamesPerRound,0):B357,0))),"","duplicate result")</f>
        <v/>
      </c>
    </row>
    <row r="359" spans="1:8" x14ac:dyDescent="0.3">
      <c r="A359" s="35" t="str">
        <f>Pairings!B359</f>
        <v/>
      </c>
      <c r="B359" s="89"/>
      <c r="C359" s="37"/>
      <c r="D359" s="35" t="str">
        <f ca="1">IF($B359&gt;0,VLOOKUP($B359,OFFSET(Pairings!$C$2,($A359-1)*gamesPerRound,0,gamesPerRound,3),2,FALSE),"")</f>
        <v/>
      </c>
      <c r="E359" s="35" t="str">
        <f ca="1">IF($B359&gt;0,VLOOKUP($B359,OFFSET(Pairings!$C$2,($A359-1)*gamesPerRound,0,gamesPerRound,3),3,FALSE),"")</f>
        <v/>
      </c>
      <c r="F359" s="35" t="str">
        <f t="shared" si="10"/>
        <v/>
      </c>
      <c r="G359" s="35" t="str">
        <f t="shared" si="11"/>
        <v/>
      </c>
      <c r="H359" s="110" t="str">
        <f ca="1">IF(OR(MOD(ROW(B359)-1,gamesPerRound)=1,B359="",ISNA(MATCH(B359,OFFSET($B$1,1+($A359-1)*gamesPerRound,0):B358,0))),"","duplicate result")</f>
        <v/>
      </c>
    </row>
    <row r="360" spans="1:8" x14ac:dyDescent="0.3">
      <c r="A360" s="35" t="str">
        <f>Pairings!B360</f>
        <v/>
      </c>
      <c r="B360" s="89"/>
      <c r="C360" s="37"/>
      <c r="D360" s="35" t="str">
        <f ca="1">IF($B360&gt;0,VLOOKUP($B360,OFFSET(Pairings!$C$2,($A360-1)*gamesPerRound,0,gamesPerRound,3),2,FALSE),"")</f>
        <v/>
      </c>
      <c r="E360" s="35" t="str">
        <f ca="1">IF($B360&gt;0,VLOOKUP($B360,OFFSET(Pairings!$C$2,($A360-1)*gamesPerRound,0,gamesPerRound,3),3,FALSE),"")</f>
        <v/>
      </c>
      <c r="F360" s="35" t="str">
        <f t="shared" si="10"/>
        <v/>
      </c>
      <c r="G360" s="35" t="str">
        <f t="shared" si="11"/>
        <v/>
      </c>
      <c r="H360" s="110" t="str">
        <f ca="1">IF(OR(MOD(ROW(B360)-1,gamesPerRound)=1,B360="",ISNA(MATCH(B360,OFFSET($B$1,1+($A360-1)*gamesPerRound,0):B359,0))),"","duplicate result")</f>
        <v/>
      </c>
    </row>
    <row r="361" spans="1:8" x14ac:dyDescent="0.3">
      <c r="A361" s="35" t="str">
        <f>Pairings!B361</f>
        <v/>
      </c>
      <c r="B361" s="89"/>
      <c r="C361" s="37"/>
      <c r="D361" s="35" t="str">
        <f ca="1">IF($B361&gt;0,VLOOKUP($B361,OFFSET(Pairings!$C$2,($A361-1)*gamesPerRound,0,gamesPerRound,3),2,FALSE),"")</f>
        <v/>
      </c>
      <c r="E361" s="35" t="str">
        <f ca="1">IF($B361&gt;0,VLOOKUP($B361,OFFSET(Pairings!$C$2,($A361-1)*gamesPerRound,0,gamesPerRound,3),3,FALSE),"")</f>
        <v/>
      </c>
      <c r="F361" s="35" t="str">
        <f t="shared" ref="F361" si="12">IF(C361="","",IF(C361="d",0.5,C361))</f>
        <v/>
      </c>
      <c r="G361" s="35" t="str">
        <f t="shared" ref="G361" si="13">IF(C361="","",1-F361)</f>
        <v/>
      </c>
      <c r="H361" s="110" t="str">
        <f ca="1">IF(OR(MOD(ROW(B361)-1,gamesPerRound)=1,B361="",ISNA(MATCH(B361,OFFSET($B$1,1+($A361-1)*gamesPerRound,0):B360,0))),"","duplicate result")</f>
        <v/>
      </c>
    </row>
  </sheetData>
  <sheetProtection sheet="1" objects="1" scenarios="1" sort="0"/>
  <phoneticPr fontId="9" type="noConversion"/>
  <conditionalFormatting sqref="B2:B361">
    <cfRule type="expression" dxfId="2" priority="1" stopIfTrue="1">
      <formula>IF(H2="duplicate result","true","false")</formula>
    </cfRule>
  </conditionalFormatting>
  <conditionalFormatting sqref="J1 L1 N1">
    <cfRule type="cellIs" dxfId="1" priority="2" stopIfTrue="1" operator="equal">
      <formula>$P$7</formula>
    </cfRule>
  </conditionalFormatting>
  <dataValidations count="1">
    <dataValidation type="list" allowBlank="1" showInputMessage="1" showErrorMessage="1" sqref="C2:C361" xr:uid="{00000000-0002-0000-0300-000000000000}">
      <formula1>$J$2:$J$4</formula1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D121"/>
  <sheetViews>
    <sheetView view="pageLayout" topLeftCell="A2" zoomScaleNormal="100" workbookViewId="0">
      <selection activeCell="A2" sqref="A2"/>
    </sheetView>
  </sheetViews>
  <sheetFormatPr defaultColWidth="9.1796875" defaultRowHeight="15" x14ac:dyDescent="0.3"/>
  <cols>
    <col min="1" max="1" width="4.1796875" style="6" customWidth="1"/>
    <col min="2" max="2" width="14.453125" style="7" customWidth="1"/>
    <col min="3" max="14" width="5.81640625" style="38" customWidth="1"/>
    <col min="15" max="15" width="6.81640625" style="38" customWidth="1"/>
    <col min="16" max="16" width="4.81640625" style="38" customWidth="1"/>
    <col min="17" max="17" width="9.1796875" style="6"/>
    <col min="18" max="29" width="5.81640625" style="92" customWidth="1"/>
    <col min="30" max="30" width="6.81640625" style="92" customWidth="1"/>
    <col min="31" max="16384" width="9.1796875" style="6"/>
  </cols>
  <sheetData>
    <row r="1" spans="1:30" hidden="1" x14ac:dyDescent="0.3">
      <c r="C1" s="39">
        <v>1</v>
      </c>
      <c r="D1" s="39">
        <v>2</v>
      </c>
      <c r="E1" s="39">
        <v>3</v>
      </c>
      <c r="F1" s="39">
        <v>4</v>
      </c>
      <c r="G1" s="39">
        <v>5</v>
      </c>
      <c r="H1" s="39">
        <v>6</v>
      </c>
      <c r="I1" s="39">
        <v>7</v>
      </c>
      <c r="J1" s="39">
        <v>8</v>
      </c>
      <c r="K1" s="39">
        <v>9</v>
      </c>
      <c r="L1" s="39">
        <v>10</v>
      </c>
      <c r="M1" s="39">
        <v>11</v>
      </c>
      <c r="N1" s="39">
        <v>12</v>
      </c>
      <c r="R1" s="91">
        <v>1</v>
      </c>
      <c r="S1" s="91">
        <v>2</v>
      </c>
      <c r="T1" s="91">
        <v>3</v>
      </c>
      <c r="U1" s="91">
        <v>4</v>
      </c>
      <c r="V1" s="91">
        <v>5</v>
      </c>
      <c r="W1" s="91">
        <v>6</v>
      </c>
      <c r="X1" s="91">
        <v>7</v>
      </c>
      <c r="Y1" s="91">
        <v>8</v>
      </c>
      <c r="Z1" s="91">
        <v>9</v>
      </c>
      <c r="AA1" s="91">
        <v>10</v>
      </c>
      <c r="AB1" s="91">
        <v>11</v>
      </c>
      <c r="AC1" s="91">
        <v>12</v>
      </c>
    </row>
    <row r="2" spans="1:30" ht="15.5" thickBot="1" x14ac:dyDescent="0.35"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R2" s="93" t="s">
        <v>236</v>
      </c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</row>
    <row r="3" spans="1:30" s="9" customFormat="1" x14ac:dyDescent="0.3">
      <c r="A3" s="9" t="s">
        <v>8</v>
      </c>
      <c r="B3" s="10">
        <f>VLOOKUP(A3,TeamLookup,2,FALSE)</f>
        <v>0</v>
      </c>
      <c r="C3" s="40" t="str">
        <f t="shared" ref="C3:N3" si="0">$A3&amp;"."&amp;TEXT(C$1,"00")</f>
        <v>A.01</v>
      </c>
      <c r="D3" s="41" t="str">
        <f t="shared" si="0"/>
        <v>A.02</v>
      </c>
      <c r="E3" s="41" t="str">
        <f t="shared" si="0"/>
        <v>A.03</v>
      </c>
      <c r="F3" s="41" t="str">
        <f t="shared" si="0"/>
        <v>A.04</v>
      </c>
      <c r="G3" s="41" t="str">
        <f t="shared" si="0"/>
        <v>A.05</v>
      </c>
      <c r="H3" s="41" t="str">
        <f t="shared" si="0"/>
        <v>A.06</v>
      </c>
      <c r="I3" s="41" t="str">
        <f t="shared" si="0"/>
        <v>A.07</v>
      </c>
      <c r="J3" s="41" t="str">
        <f t="shared" si="0"/>
        <v>A.08</v>
      </c>
      <c r="K3" s="41" t="str">
        <f t="shared" si="0"/>
        <v>A.09</v>
      </c>
      <c r="L3" s="41" t="str">
        <f t="shared" si="0"/>
        <v>A.10</v>
      </c>
      <c r="M3" s="41" t="str">
        <f t="shared" si="0"/>
        <v>A.11</v>
      </c>
      <c r="N3" s="41" t="str">
        <f t="shared" si="0"/>
        <v>A.12</v>
      </c>
      <c r="O3" s="42" t="s">
        <v>22</v>
      </c>
      <c r="P3" s="43" t="s">
        <v>30</v>
      </c>
      <c r="R3" s="94" t="str">
        <f t="shared" ref="R3:AC3" si="1">$A3&amp;"."&amp;TEXT(R$1,"00")</f>
        <v>A.01</v>
      </c>
      <c r="S3" s="95" t="str">
        <f t="shared" si="1"/>
        <v>A.02</v>
      </c>
      <c r="T3" s="95" t="str">
        <f t="shared" si="1"/>
        <v>A.03</v>
      </c>
      <c r="U3" s="95" t="str">
        <f t="shared" si="1"/>
        <v>A.04</v>
      </c>
      <c r="V3" s="95" t="str">
        <f t="shared" si="1"/>
        <v>A.05</v>
      </c>
      <c r="W3" s="95" t="str">
        <f t="shared" si="1"/>
        <v>A.06</v>
      </c>
      <c r="X3" s="95" t="str">
        <f t="shared" si="1"/>
        <v>A.07</v>
      </c>
      <c r="Y3" s="95" t="str">
        <f t="shared" si="1"/>
        <v>A.08</v>
      </c>
      <c r="Z3" s="95" t="str">
        <f t="shared" si="1"/>
        <v>A.09</v>
      </c>
      <c r="AA3" s="95" t="str">
        <f t="shared" si="1"/>
        <v>A.10</v>
      </c>
      <c r="AB3" s="95" t="str">
        <f t="shared" si="1"/>
        <v>A.11</v>
      </c>
      <c r="AC3" s="95" t="str">
        <f t="shared" si="1"/>
        <v>A.12</v>
      </c>
      <c r="AD3" s="96" t="s">
        <v>22</v>
      </c>
    </row>
    <row r="4" spans="1:30" x14ac:dyDescent="0.3">
      <c r="B4" s="44">
        <v>1</v>
      </c>
      <c r="C4" s="45" t="str">
        <f t="shared" ref="C4:N6" ca="1" si="2">IF(ISNA(R4),"",R4)</f>
        <v/>
      </c>
      <c r="D4" s="46" t="str">
        <f t="shared" ca="1" si="2"/>
        <v/>
      </c>
      <c r="E4" s="46" t="str">
        <f t="shared" ca="1" si="2"/>
        <v/>
      </c>
      <c r="F4" s="46" t="str">
        <f t="shared" ca="1" si="2"/>
        <v/>
      </c>
      <c r="G4" s="46" t="str">
        <f t="shared" ca="1" si="2"/>
        <v/>
      </c>
      <c r="H4" s="46" t="str">
        <f t="shared" ca="1" si="2"/>
        <v/>
      </c>
      <c r="I4" s="46" t="str">
        <f t="shared" ca="1" si="2"/>
        <v/>
      </c>
      <c r="J4" s="46" t="str">
        <f t="shared" ca="1" si="2"/>
        <v/>
      </c>
      <c r="K4" s="46" t="str">
        <f t="shared" ca="1" si="2"/>
        <v/>
      </c>
      <c r="L4" s="46" t="str">
        <f t="shared" ca="1" si="2"/>
        <v/>
      </c>
      <c r="M4" s="46" t="str">
        <f t="shared" ca="1" si="2"/>
        <v/>
      </c>
      <c r="N4" s="47" t="str">
        <f t="shared" ca="1" si="2"/>
        <v/>
      </c>
      <c r="O4" s="48">
        <f ca="1">SUM(C4:N4)</f>
        <v>0</v>
      </c>
      <c r="P4" s="49"/>
      <c r="R4" s="97" t="e">
        <f ca="1">IF(ISNA(VLOOKUP(R3,OFFSET(Pairings!$D$2,($B4-1)*gamesPerRound,0,gamesPerRound,3),3,FALSE)),VLOOKUP(R3,OFFSET(Pairings!$E$2,($B4-1)*gamesPerRound,0,gamesPerRound,3),3,FALSE),VLOOKUP(R3,OFFSET(Pairings!$D$2,($B4-1)*gamesPerRound,0,gamesPerRound,3),3,FALSE))</f>
        <v>#N/A</v>
      </c>
      <c r="S4" s="97" t="e">
        <f ca="1">IF(ISNA(VLOOKUP(S3,OFFSET(Pairings!$D$2,($B4-1)*gamesPerRound,0,gamesPerRound,3),3,FALSE)),VLOOKUP(S3,OFFSET(Pairings!$E$2,($B4-1)*gamesPerRound,0,gamesPerRound,3),3,FALSE),VLOOKUP(S3,OFFSET(Pairings!$D$2,($B4-1)*gamesPerRound,0,gamesPerRound,3),3,FALSE))</f>
        <v>#N/A</v>
      </c>
      <c r="T4" s="97" t="e">
        <f ca="1">IF(ISNA(VLOOKUP(T3,OFFSET(Pairings!$D$2,($B4-1)*gamesPerRound,0,gamesPerRound,3),3,FALSE)),VLOOKUP(T3,OFFSET(Pairings!$E$2,($B4-1)*gamesPerRound,0,gamesPerRound,3),3,FALSE),VLOOKUP(T3,OFFSET(Pairings!$D$2,($B4-1)*gamesPerRound,0,gamesPerRound,3),3,FALSE))</f>
        <v>#N/A</v>
      </c>
      <c r="U4" s="97" t="e">
        <f ca="1">IF(ISNA(VLOOKUP(U3,OFFSET(Pairings!$D$2,($B4-1)*gamesPerRound,0,gamesPerRound,3),3,FALSE)),VLOOKUP(U3,OFFSET(Pairings!$E$2,($B4-1)*gamesPerRound,0,gamesPerRound,3),3,FALSE),VLOOKUP(U3,OFFSET(Pairings!$D$2,($B4-1)*gamesPerRound,0,gamesPerRound,3),3,FALSE))</f>
        <v>#N/A</v>
      </c>
      <c r="V4" s="97" t="e">
        <f ca="1">IF(ISNA(VLOOKUP(V3,OFFSET(Pairings!$D$2,($B4-1)*gamesPerRound,0,gamesPerRound,3),3,FALSE)),VLOOKUP(V3,OFFSET(Pairings!$E$2,($B4-1)*gamesPerRound,0,gamesPerRound,3),3,FALSE),VLOOKUP(V3,OFFSET(Pairings!$D$2,($B4-1)*gamesPerRound,0,gamesPerRound,3),3,FALSE))</f>
        <v>#N/A</v>
      </c>
      <c r="W4" s="97" t="e">
        <f ca="1">IF(ISNA(VLOOKUP(W3,OFFSET(Pairings!$D$2,($B4-1)*gamesPerRound,0,gamesPerRound,3),3,FALSE)),VLOOKUP(W3,OFFSET(Pairings!$E$2,($B4-1)*gamesPerRound,0,gamesPerRound,3),3,FALSE),VLOOKUP(W3,OFFSET(Pairings!$D$2,($B4-1)*gamesPerRound,0,gamesPerRound,3),3,FALSE))</f>
        <v>#N/A</v>
      </c>
      <c r="X4" s="97" t="e">
        <f ca="1">IF(ISNA(VLOOKUP(X3,OFFSET(Pairings!$D$2,($B4-1)*gamesPerRound,0,gamesPerRound,3),3,FALSE)),VLOOKUP(X3,OFFSET(Pairings!$E$2,($B4-1)*gamesPerRound,0,gamesPerRound,3),3,FALSE),VLOOKUP(X3,OFFSET(Pairings!$D$2,($B4-1)*gamesPerRound,0,gamesPerRound,3),3,FALSE))</f>
        <v>#N/A</v>
      </c>
      <c r="Y4" s="97" t="e">
        <f ca="1">IF(ISNA(VLOOKUP(Y3,OFFSET(Pairings!$D$2,($B4-1)*gamesPerRound,0,gamesPerRound,3),3,FALSE)),VLOOKUP(Y3,OFFSET(Pairings!$E$2,($B4-1)*gamesPerRound,0,gamesPerRound,3),3,FALSE),VLOOKUP(Y3,OFFSET(Pairings!$D$2,($B4-1)*gamesPerRound,0,gamesPerRound,3),3,FALSE))</f>
        <v>#N/A</v>
      </c>
      <c r="Z4" s="97" t="e">
        <f ca="1">IF(ISNA(VLOOKUP(Z3,OFFSET(Pairings!$D$2,($B4-1)*gamesPerRound,0,gamesPerRound,3),3,FALSE)),VLOOKUP(Z3,OFFSET(Pairings!$E$2,($B4-1)*gamesPerRound,0,gamesPerRound,3),3,FALSE),VLOOKUP(Z3,OFFSET(Pairings!$D$2,($B4-1)*gamesPerRound,0,gamesPerRound,3),3,FALSE))</f>
        <v>#N/A</v>
      </c>
      <c r="AA4" s="97" t="e">
        <f ca="1">IF(ISNA(VLOOKUP(AA3,OFFSET(Pairings!$D$2,($B4-1)*gamesPerRound,0,gamesPerRound,3),3,FALSE)),VLOOKUP(AA3,OFFSET(Pairings!$E$2,($B4-1)*gamesPerRound,0,gamesPerRound,3),3,FALSE),VLOOKUP(AA3,OFFSET(Pairings!$D$2,($B4-1)*gamesPerRound,0,gamesPerRound,3),3,FALSE))</f>
        <v>#N/A</v>
      </c>
      <c r="AB4" s="97" t="e">
        <f ca="1">IF(ISNA(VLOOKUP(AB3,OFFSET(Pairings!$D$2,($B4-1)*gamesPerRound,0,gamesPerRound,3),3,FALSE)),VLOOKUP(AB3,OFFSET(Pairings!$E$2,($B4-1)*gamesPerRound,0,gamesPerRound,3),3,FALSE),VLOOKUP(AB3,OFFSET(Pairings!$D$2,($B4-1)*gamesPerRound,0,gamesPerRound,3),3,FALSE))</f>
        <v>#N/A</v>
      </c>
      <c r="AC4" s="98" t="e">
        <f ca="1">IF(ISNA(VLOOKUP(AC3,OFFSET(Pairings!$D$2,($B4-1)*gamesPerRound,0,gamesPerRound,3),3,FALSE)),VLOOKUP(AC3,OFFSET(Pairings!$E$2,($B4-1)*gamesPerRound,0,gamesPerRound,3),3,FALSE),VLOOKUP(AC3,OFFSET(Pairings!$D$2,($B4-1)*gamesPerRound,0,gamesPerRound,3),3,FALSE))</f>
        <v>#N/A</v>
      </c>
      <c r="AD4" s="99" t="e">
        <f ca="1">SUM(R4:AC4)</f>
        <v>#N/A</v>
      </c>
    </row>
    <row r="5" spans="1:30" x14ac:dyDescent="0.3">
      <c r="B5" s="44">
        <v>2</v>
      </c>
      <c r="C5" s="50" t="str">
        <f t="shared" ca="1" si="2"/>
        <v/>
      </c>
      <c r="D5" s="35" t="str">
        <f t="shared" ca="1" si="2"/>
        <v/>
      </c>
      <c r="E5" s="35" t="str">
        <f t="shared" ca="1" si="2"/>
        <v/>
      </c>
      <c r="F5" s="35" t="str">
        <f t="shared" ca="1" si="2"/>
        <v/>
      </c>
      <c r="G5" s="35" t="str">
        <f t="shared" ca="1" si="2"/>
        <v/>
      </c>
      <c r="H5" s="35" t="str">
        <f t="shared" ca="1" si="2"/>
        <v/>
      </c>
      <c r="I5" s="35" t="str">
        <f t="shared" ca="1" si="2"/>
        <v/>
      </c>
      <c r="J5" s="35" t="str">
        <f t="shared" ca="1" si="2"/>
        <v/>
      </c>
      <c r="K5" s="35" t="str">
        <f t="shared" ca="1" si="2"/>
        <v/>
      </c>
      <c r="L5" s="35" t="str">
        <f t="shared" ca="1" si="2"/>
        <v/>
      </c>
      <c r="M5" s="35" t="str">
        <f t="shared" ca="1" si="2"/>
        <v/>
      </c>
      <c r="N5" s="51" t="str">
        <f t="shared" ca="1" si="2"/>
        <v/>
      </c>
      <c r="O5" s="52">
        <f ca="1">SUM(C5:N5)</f>
        <v>0</v>
      </c>
      <c r="P5" s="49"/>
      <c r="R5" s="100" t="e">
        <f ca="1">IF(ISNA(VLOOKUP(R3,OFFSET(Pairings!$D$2,($B5-1)*gamesPerRound,0,gamesPerRound,3),3,FALSE)),VLOOKUP(R3,OFFSET(Pairings!$E$2,($B5-1)*gamesPerRound,0,gamesPerRound,3),3,FALSE),VLOOKUP(R3,OFFSET(Pairings!$D$2,($B5-1)*gamesPerRound,0,gamesPerRound,3),3,FALSE))</f>
        <v>#N/A</v>
      </c>
      <c r="S5" s="101" t="e">
        <f ca="1">IF(ISNA(VLOOKUP(S3,OFFSET(Pairings!$D$2,($B5-1)*gamesPerRound,0,gamesPerRound,3),3,FALSE)),VLOOKUP(S3,OFFSET(Pairings!$E$2,($B5-1)*gamesPerRound,0,gamesPerRound,3),3,FALSE),VLOOKUP(S3,OFFSET(Pairings!$D$2,($B5-1)*gamesPerRound,0,gamesPerRound,3),3,FALSE))</f>
        <v>#N/A</v>
      </c>
      <c r="T5" s="101" t="e">
        <f ca="1">IF(ISNA(VLOOKUP(T3,OFFSET(Pairings!$D$2,($B5-1)*gamesPerRound,0,gamesPerRound,3),3,FALSE)),VLOOKUP(T3,OFFSET(Pairings!$E$2,($B5-1)*gamesPerRound,0,gamesPerRound,3),3,FALSE),VLOOKUP(T3,OFFSET(Pairings!$D$2,($B5-1)*gamesPerRound,0,gamesPerRound,3),3,FALSE))</f>
        <v>#N/A</v>
      </c>
      <c r="U5" s="101" t="e">
        <f ca="1">IF(ISNA(VLOOKUP(U3,OFFSET(Pairings!$D$2,($B5-1)*gamesPerRound,0,gamesPerRound,3),3,FALSE)),VLOOKUP(U3,OFFSET(Pairings!$E$2,($B5-1)*gamesPerRound,0,gamesPerRound,3),3,FALSE),VLOOKUP(U3,OFFSET(Pairings!$D$2,($B5-1)*gamesPerRound,0,gamesPerRound,3),3,FALSE))</f>
        <v>#N/A</v>
      </c>
      <c r="V5" s="101" t="e">
        <f ca="1">IF(ISNA(VLOOKUP(V3,OFFSET(Pairings!$D$2,($B5-1)*gamesPerRound,0,gamesPerRound,3),3,FALSE)),VLOOKUP(V3,OFFSET(Pairings!$E$2,($B5-1)*gamesPerRound,0,gamesPerRound,3),3,FALSE),VLOOKUP(V3,OFFSET(Pairings!$D$2,($B5-1)*gamesPerRound,0,gamesPerRound,3),3,FALSE))</f>
        <v>#N/A</v>
      </c>
      <c r="W5" s="101" t="e">
        <f ca="1">IF(ISNA(VLOOKUP(W3,OFFSET(Pairings!$D$2,($B5-1)*gamesPerRound,0,gamesPerRound,3),3,FALSE)),VLOOKUP(W3,OFFSET(Pairings!$E$2,($B5-1)*gamesPerRound,0,gamesPerRound,3),3,FALSE),VLOOKUP(W3,OFFSET(Pairings!$D$2,($B5-1)*gamesPerRound,0,gamesPerRound,3),3,FALSE))</f>
        <v>#N/A</v>
      </c>
      <c r="X5" s="101" t="e">
        <f ca="1">IF(ISNA(VLOOKUP(X3,OFFSET(Pairings!$D$2,($B5-1)*gamesPerRound,0,gamesPerRound,3),3,FALSE)),VLOOKUP(X3,OFFSET(Pairings!$E$2,($B5-1)*gamesPerRound,0,gamesPerRound,3),3,FALSE),VLOOKUP(X3,OFFSET(Pairings!$D$2,($B5-1)*gamesPerRound,0,gamesPerRound,3),3,FALSE))</f>
        <v>#N/A</v>
      </c>
      <c r="Y5" s="101" t="e">
        <f ca="1">IF(ISNA(VLOOKUP(Y3,OFFSET(Pairings!$D$2,($B5-1)*gamesPerRound,0,gamesPerRound,3),3,FALSE)),VLOOKUP(Y3,OFFSET(Pairings!$E$2,($B5-1)*gamesPerRound,0,gamesPerRound,3),3,FALSE),VLOOKUP(Y3,OFFSET(Pairings!$D$2,($B5-1)*gamesPerRound,0,gamesPerRound,3),3,FALSE))</f>
        <v>#N/A</v>
      </c>
      <c r="Z5" s="101" t="e">
        <f ca="1">IF(ISNA(VLOOKUP(Z3,OFFSET(Pairings!$D$2,($B5-1)*gamesPerRound,0,gamesPerRound,3),3,FALSE)),VLOOKUP(Z3,OFFSET(Pairings!$E$2,($B5-1)*gamesPerRound,0,gamesPerRound,3),3,FALSE),VLOOKUP(Z3,OFFSET(Pairings!$D$2,($B5-1)*gamesPerRound,0,gamesPerRound,3),3,FALSE))</f>
        <v>#N/A</v>
      </c>
      <c r="AA5" s="101" t="e">
        <f ca="1">IF(ISNA(VLOOKUP(AA3,OFFSET(Pairings!$D$2,($B5-1)*gamesPerRound,0,gamesPerRound,3),3,FALSE)),VLOOKUP(AA3,OFFSET(Pairings!$E$2,($B5-1)*gamesPerRound,0,gamesPerRound,3),3,FALSE),VLOOKUP(AA3,OFFSET(Pairings!$D$2,($B5-1)*gamesPerRound,0,gamesPerRound,3),3,FALSE))</f>
        <v>#N/A</v>
      </c>
      <c r="AB5" s="101" t="e">
        <f ca="1">IF(ISNA(VLOOKUP(AB3,OFFSET(Pairings!$D$2,($B5-1)*gamesPerRound,0,gamesPerRound,3),3,FALSE)),VLOOKUP(AB3,OFFSET(Pairings!$E$2,($B5-1)*gamesPerRound,0,gamesPerRound,3),3,FALSE),VLOOKUP(AB3,OFFSET(Pairings!$D$2,($B5-1)*gamesPerRound,0,gamesPerRound,3),3,FALSE))</f>
        <v>#N/A</v>
      </c>
      <c r="AC5" s="102" t="e">
        <f ca="1">IF(ISNA(VLOOKUP(AC3,OFFSET(Pairings!$D$2,($B5-1)*gamesPerRound,0,gamesPerRound,3),3,FALSE)),VLOOKUP(AC3,OFFSET(Pairings!$E$2,($B5-1)*gamesPerRound,0,gamesPerRound,3),3,FALSE),VLOOKUP(AC3,OFFSET(Pairings!$D$2,($B5-1)*gamesPerRound,0,gamesPerRound,3),3,FALSE))</f>
        <v>#N/A</v>
      </c>
      <c r="AD5" s="99" t="e">
        <f ca="1">SUM(R5:AC5)</f>
        <v>#N/A</v>
      </c>
    </row>
    <row r="6" spans="1:30" x14ac:dyDescent="0.3">
      <c r="B6" s="44">
        <v>3</v>
      </c>
      <c r="C6" s="53" t="str">
        <f t="shared" ca="1" si="2"/>
        <v/>
      </c>
      <c r="D6" s="54" t="str">
        <f t="shared" ca="1" si="2"/>
        <v/>
      </c>
      <c r="E6" s="54" t="str">
        <f t="shared" ca="1" si="2"/>
        <v/>
      </c>
      <c r="F6" s="54" t="str">
        <f t="shared" ca="1" si="2"/>
        <v/>
      </c>
      <c r="G6" s="54" t="str">
        <f t="shared" ca="1" si="2"/>
        <v/>
      </c>
      <c r="H6" s="54" t="str">
        <f t="shared" ca="1" si="2"/>
        <v/>
      </c>
      <c r="I6" s="54" t="str">
        <f t="shared" ca="1" si="2"/>
        <v/>
      </c>
      <c r="J6" s="54" t="str">
        <f t="shared" ca="1" si="2"/>
        <v/>
      </c>
      <c r="K6" s="54" t="str">
        <f t="shared" ca="1" si="2"/>
        <v/>
      </c>
      <c r="L6" s="54" t="str">
        <f t="shared" ca="1" si="2"/>
        <v/>
      </c>
      <c r="M6" s="54" t="str">
        <f t="shared" ca="1" si="2"/>
        <v/>
      </c>
      <c r="N6" s="55" t="str">
        <f t="shared" ca="1" si="2"/>
        <v/>
      </c>
      <c r="O6" s="56">
        <f ca="1">SUM(C6:N6)</f>
        <v>0</v>
      </c>
      <c r="P6" s="49"/>
      <c r="R6" s="103" t="e">
        <f ca="1">IF(ISNA(VLOOKUP(R3,OFFSET(Pairings!$D$2,($B6-1)*gamesPerRound,0,gamesPerRound,3),3,FALSE)),VLOOKUP(R3,OFFSET(Pairings!$E$2,($B6-1)*gamesPerRound,0,gamesPerRound,3),3,FALSE),VLOOKUP(R3,OFFSET(Pairings!$D$2,($B6-1)*gamesPerRound,0,gamesPerRound,3),3,FALSE))</f>
        <v>#N/A</v>
      </c>
      <c r="S6" s="104" t="e">
        <f ca="1">IF(ISNA(VLOOKUP(S3,OFFSET(Pairings!$D$2,($B6-1)*gamesPerRound,0,gamesPerRound,3),3,FALSE)),VLOOKUP(S3,OFFSET(Pairings!$E$2,($B6-1)*gamesPerRound,0,gamesPerRound,3),3,FALSE),VLOOKUP(S3,OFFSET(Pairings!$D$2,($B6-1)*gamesPerRound,0,gamesPerRound,3),3,FALSE))</f>
        <v>#N/A</v>
      </c>
      <c r="T6" s="104" t="e">
        <f ca="1">IF(ISNA(VLOOKUP(T3,OFFSET(Pairings!$D$2,($B6-1)*gamesPerRound,0,gamesPerRound,3),3,FALSE)),VLOOKUP(T3,OFFSET(Pairings!$E$2,($B6-1)*gamesPerRound,0,gamesPerRound,3),3,FALSE),VLOOKUP(T3,OFFSET(Pairings!$D$2,($B6-1)*gamesPerRound,0,gamesPerRound,3),3,FALSE))</f>
        <v>#N/A</v>
      </c>
      <c r="U6" s="104" t="e">
        <f ca="1">IF(ISNA(VLOOKUP(U3,OFFSET(Pairings!$D$2,($B6-1)*gamesPerRound,0,gamesPerRound,3),3,FALSE)),VLOOKUP(U3,OFFSET(Pairings!$E$2,($B6-1)*gamesPerRound,0,gamesPerRound,3),3,FALSE),VLOOKUP(U3,OFFSET(Pairings!$D$2,($B6-1)*gamesPerRound,0,gamesPerRound,3),3,FALSE))</f>
        <v>#N/A</v>
      </c>
      <c r="V6" s="104" t="e">
        <f ca="1">IF(ISNA(VLOOKUP(V3,OFFSET(Pairings!$D$2,($B6-1)*gamesPerRound,0,gamesPerRound,3),3,FALSE)),VLOOKUP(V3,OFFSET(Pairings!$E$2,($B6-1)*gamesPerRound,0,gamesPerRound,3),3,FALSE),VLOOKUP(V3,OFFSET(Pairings!$D$2,($B6-1)*gamesPerRound,0,gamesPerRound,3),3,FALSE))</f>
        <v>#N/A</v>
      </c>
      <c r="W6" s="104" t="e">
        <f ca="1">IF(ISNA(VLOOKUP(W3,OFFSET(Pairings!$D$2,($B6-1)*gamesPerRound,0,gamesPerRound,3),3,FALSE)),VLOOKUP(W3,OFFSET(Pairings!$E$2,($B6-1)*gamesPerRound,0,gamesPerRound,3),3,FALSE),VLOOKUP(W3,OFFSET(Pairings!$D$2,($B6-1)*gamesPerRound,0,gamesPerRound,3),3,FALSE))</f>
        <v>#N/A</v>
      </c>
      <c r="X6" s="104" t="e">
        <f ca="1">IF(ISNA(VLOOKUP(X3,OFFSET(Pairings!$D$2,($B6-1)*gamesPerRound,0,gamesPerRound,3),3,FALSE)),VLOOKUP(X3,OFFSET(Pairings!$E$2,($B6-1)*gamesPerRound,0,gamesPerRound,3),3,FALSE),VLOOKUP(X3,OFFSET(Pairings!$D$2,($B6-1)*gamesPerRound,0,gamesPerRound,3),3,FALSE))</f>
        <v>#N/A</v>
      </c>
      <c r="Y6" s="104" t="e">
        <f ca="1">IF(ISNA(VLOOKUP(Y3,OFFSET(Pairings!$D$2,($B6-1)*gamesPerRound,0,gamesPerRound,3),3,FALSE)),VLOOKUP(Y3,OFFSET(Pairings!$E$2,($B6-1)*gamesPerRound,0,gamesPerRound,3),3,FALSE),VLOOKUP(Y3,OFFSET(Pairings!$D$2,($B6-1)*gamesPerRound,0,gamesPerRound,3),3,FALSE))</f>
        <v>#N/A</v>
      </c>
      <c r="Z6" s="104" t="e">
        <f ca="1">IF(ISNA(VLOOKUP(Z3,OFFSET(Pairings!$D$2,($B6-1)*gamesPerRound,0,gamesPerRound,3),3,FALSE)),VLOOKUP(Z3,OFFSET(Pairings!$E$2,($B6-1)*gamesPerRound,0,gamesPerRound,3),3,FALSE),VLOOKUP(Z3,OFFSET(Pairings!$D$2,($B6-1)*gamesPerRound,0,gamesPerRound,3),3,FALSE))</f>
        <v>#N/A</v>
      </c>
      <c r="AA6" s="104" t="e">
        <f ca="1">IF(ISNA(VLOOKUP(AA3,OFFSET(Pairings!$D$2,($B6-1)*gamesPerRound,0,gamesPerRound,3),3,FALSE)),VLOOKUP(AA3,OFFSET(Pairings!$E$2,($B6-1)*gamesPerRound,0,gamesPerRound,3),3,FALSE),VLOOKUP(AA3,OFFSET(Pairings!$D$2,($B6-1)*gamesPerRound,0,gamesPerRound,3),3,FALSE))</f>
        <v>#N/A</v>
      </c>
      <c r="AB6" s="104" t="e">
        <f ca="1">IF(ISNA(VLOOKUP(AB3,OFFSET(Pairings!$D$2,($B6-1)*gamesPerRound,0,gamesPerRound,3),3,FALSE)),VLOOKUP(AB3,OFFSET(Pairings!$E$2,($B6-1)*gamesPerRound,0,gamesPerRound,3),3,FALSE),VLOOKUP(AB3,OFFSET(Pairings!$D$2,($B6-1)*gamesPerRound,0,gamesPerRound,3),3,FALSE))</f>
        <v>#N/A</v>
      </c>
      <c r="AC6" s="105" t="e">
        <f ca="1">IF(ISNA(VLOOKUP(AC3,OFFSET(Pairings!$D$2,($B6-1)*gamesPerRound,0,gamesPerRound,3),3,FALSE)),VLOOKUP(AC3,OFFSET(Pairings!$E$2,($B6-1)*gamesPerRound,0,gamesPerRound,3),3,FALSE),VLOOKUP(AC3,OFFSET(Pairings!$D$2,($B6-1)*gamesPerRound,0,gamesPerRound,3),3,FALSE))</f>
        <v>#N/A</v>
      </c>
      <c r="AD6" s="99" t="e">
        <f ca="1">SUM(R6:AC6)</f>
        <v>#N/A</v>
      </c>
    </row>
    <row r="7" spans="1:30" x14ac:dyDescent="0.3">
      <c r="B7" s="57" t="s">
        <v>22</v>
      </c>
      <c r="C7" s="58">
        <f t="shared" ref="C7:O7" ca="1" si="3">SUM(C4:C6)</f>
        <v>0</v>
      </c>
      <c r="D7" s="59">
        <f t="shared" ca="1" si="3"/>
        <v>0</v>
      </c>
      <c r="E7" s="59">
        <f t="shared" ca="1" si="3"/>
        <v>0</v>
      </c>
      <c r="F7" s="59">
        <f t="shared" ca="1" si="3"/>
        <v>0</v>
      </c>
      <c r="G7" s="59">
        <f t="shared" ca="1" si="3"/>
        <v>0</v>
      </c>
      <c r="H7" s="59">
        <f t="shared" ca="1" si="3"/>
        <v>0</v>
      </c>
      <c r="I7" s="59">
        <f t="shared" ca="1" si="3"/>
        <v>0</v>
      </c>
      <c r="J7" s="59">
        <f t="shared" ca="1" si="3"/>
        <v>0</v>
      </c>
      <c r="K7" s="59">
        <f t="shared" ca="1" si="3"/>
        <v>0</v>
      </c>
      <c r="L7" s="59">
        <f t="shared" ca="1" si="3"/>
        <v>0</v>
      </c>
      <c r="M7" s="59">
        <f t="shared" ca="1" si="3"/>
        <v>0</v>
      </c>
      <c r="N7" s="59">
        <f t="shared" ca="1" si="3"/>
        <v>0</v>
      </c>
      <c r="O7" s="60">
        <f t="shared" ca="1" si="3"/>
        <v>0</v>
      </c>
      <c r="P7" s="61">
        <f ca="1">VLOOKUP(A3,OFFSET(Teams!$C$1,1,0,teams,4),4,FALSE)</f>
        <v>1</v>
      </c>
      <c r="R7" s="106" t="e">
        <f t="shared" ref="R7:AD7" ca="1" si="4">SUM(R4:R6)</f>
        <v>#N/A</v>
      </c>
      <c r="S7" s="107" t="e">
        <f t="shared" ca="1" si="4"/>
        <v>#N/A</v>
      </c>
      <c r="T7" s="107" t="e">
        <f t="shared" ca="1" si="4"/>
        <v>#N/A</v>
      </c>
      <c r="U7" s="107" t="e">
        <f t="shared" ca="1" si="4"/>
        <v>#N/A</v>
      </c>
      <c r="V7" s="107" t="e">
        <f t="shared" ca="1" si="4"/>
        <v>#N/A</v>
      </c>
      <c r="W7" s="107" t="e">
        <f t="shared" ca="1" si="4"/>
        <v>#N/A</v>
      </c>
      <c r="X7" s="107" t="e">
        <f t="shared" ca="1" si="4"/>
        <v>#N/A</v>
      </c>
      <c r="Y7" s="107" t="e">
        <f t="shared" ca="1" si="4"/>
        <v>#N/A</v>
      </c>
      <c r="Z7" s="107" t="e">
        <f t="shared" ca="1" si="4"/>
        <v>#N/A</v>
      </c>
      <c r="AA7" s="107" t="e">
        <f t="shared" ca="1" si="4"/>
        <v>#N/A</v>
      </c>
      <c r="AB7" s="107" t="e">
        <f t="shared" ca="1" si="4"/>
        <v>#N/A</v>
      </c>
      <c r="AC7" s="107" t="e">
        <f t="shared" ca="1" si="4"/>
        <v>#N/A</v>
      </c>
      <c r="AD7" s="108" t="e">
        <f t="shared" ca="1" si="4"/>
        <v>#N/A</v>
      </c>
    </row>
    <row r="8" spans="1:30" x14ac:dyDescent="0.3">
      <c r="P8" s="62"/>
    </row>
    <row r="9" spans="1:30" x14ac:dyDescent="0.3">
      <c r="A9" s="9" t="s">
        <v>9</v>
      </c>
      <c r="B9" s="10">
        <f>VLOOKUP(A9,TeamLookup,2,FALSE)</f>
        <v>0</v>
      </c>
      <c r="C9" s="40" t="str">
        <f t="shared" ref="C9:N9" si="5">$A9&amp;"."&amp;TEXT(C$1,"00")</f>
        <v>B.01</v>
      </c>
      <c r="D9" s="41" t="str">
        <f t="shared" si="5"/>
        <v>B.02</v>
      </c>
      <c r="E9" s="41" t="str">
        <f t="shared" si="5"/>
        <v>B.03</v>
      </c>
      <c r="F9" s="41" t="str">
        <f t="shared" si="5"/>
        <v>B.04</v>
      </c>
      <c r="G9" s="41" t="str">
        <f t="shared" si="5"/>
        <v>B.05</v>
      </c>
      <c r="H9" s="41" t="str">
        <f t="shared" si="5"/>
        <v>B.06</v>
      </c>
      <c r="I9" s="41" t="str">
        <f t="shared" si="5"/>
        <v>B.07</v>
      </c>
      <c r="J9" s="41" t="str">
        <f t="shared" si="5"/>
        <v>B.08</v>
      </c>
      <c r="K9" s="41" t="str">
        <f t="shared" si="5"/>
        <v>B.09</v>
      </c>
      <c r="L9" s="41" t="str">
        <f t="shared" si="5"/>
        <v>B.10</v>
      </c>
      <c r="M9" s="41" t="str">
        <f t="shared" si="5"/>
        <v>B.11</v>
      </c>
      <c r="N9" s="41" t="str">
        <f t="shared" si="5"/>
        <v>B.12</v>
      </c>
      <c r="O9" s="42" t="s">
        <v>22</v>
      </c>
      <c r="P9" s="43" t="s">
        <v>30</v>
      </c>
      <c r="Q9" s="9"/>
      <c r="R9" s="94" t="str">
        <f t="shared" ref="R9:AC9" si="6">$A9&amp;"."&amp;TEXT(R$1,"00")</f>
        <v>B.01</v>
      </c>
      <c r="S9" s="95" t="str">
        <f t="shared" si="6"/>
        <v>B.02</v>
      </c>
      <c r="T9" s="95" t="str">
        <f t="shared" si="6"/>
        <v>B.03</v>
      </c>
      <c r="U9" s="95" t="str">
        <f t="shared" si="6"/>
        <v>B.04</v>
      </c>
      <c r="V9" s="95" t="str">
        <f t="shared" si="6"/>
        <v>B.05</v>
      </c>
      <c r="W9" s="95" t="str">
        <f t="shared" si="6"/>
        <v>B.06</v>
      </c>
      <c r="X9" s="95" t="str">
        <f t="shared" si="6"/>
        <v>B.07</v>
      </c>
      <c r="Y9" s="95" t="str">
        <f t="shared" si="6"/>
        <v>B.08</v>
      </c>
      <c r="Z9" s="95" t="str">
        <f t="shared" si="6"/>
        <v>B.09</v>
      </c>
      <c r="AA9" s="95" t="str">
        <f t="shared" si="6"/>
        <v>B.10</v>
      </c>
      <c r="AB9" s="95" t="str">
        <f t="shared" si="6"/>
        <v>B.11</v>
      </c>
      <c r="AC9" s="95" t="str">
        <f t="shared" si="6"/>
        <v>B.12</v>
      </c>
      <c r="AD9" s="96" t="s">
        <v>22</v>
      </c>
    </row>
    <row r="10" spans="1:30" x14ac:dyDescent="0.3">
      <c r="B10" s="44">
        <v>1</v>
      </c>
      <c r="C10" s="45" t="str">
        <f t="shared" ref="C10:N12" ca="1" si="7">IF(ISNA(R10),"",R10)</f>
        <v/>
      </c>
      <c r="D10" s="46" t="str">
        <f t="shared" ca="1" si="7"/>
        <v/>
      </c>
      <c r="E10" s="46" t="str">
        <f t="shared" ca="1" si="7"/>
        <v/>
      </c>
      <c r="F10" s="46" t="str">
        <f t="shared" ca="1" si="7"/>
        <v/>
      </c>
      <c r="G10" s="46" t="str">
        <f t="shared" ca="1" si="7"/>
        <v/>
      </c>
      <c r="H10" s="46" t="str">
        <f t="shared" ca="1" si="7"/>
        <v/>
      </c>
      <c r="I10" s="46" t="str">
        <f t="shared" ca="1" si="7"/>
        <v/>
      </c>
      <c r="J10" s="46" t="str">
        <f t="shared" ca="1" si="7"/>
        <v/>
      </c>
      <c r="K10" s="46" t="str">
        <f t="shared" ca="1" si="7"/>
        <v/>
      </c>
      <c r="L10" s="46" t="str">
        <f t="shared" ca="1" si="7"/>
        <v/>
      </c>
      <c r="M10" s="46" t="str">
        <f t="shared" ca="1" si="7"/>
        <v/>
      </c>
      <c r="N10" s="47" t="str">
        <f t="shared" ca="1" si="7"/>
        <v/>
      </c>
      <c r="O10" s="48">
        <f ca="1">SUM(C10:N10)</f>
        <v>0</v>
      </c>
      <c r="P10" s="49"/>
      <c r="R10" s="97" t="e">
        <f ca="1">IF(ISNA(VLOOKUP(R9,OFFSET(Pairings!$D$2,($B10-1)*gamesPerRound,0,gamesPerRound,3),3,FALSE)),VLOOKUP(R9,OFFSET(Pairings!$E$2,($B10-1)*gamesPerRound,0,gamesPerRound,3),3,FALSE),VLOOKUP(R9,OFFSET(Pairings!$D$2,($B10-1)*gamesPerRound,0,gamesPerRound,3),3,FALSE))</f>
        <v>#N/A</v>
      </c>
      <c r="S10" s="97" t="e">
        <f ca="1">IF(ISNA(VLOOKUP(S9,OFFSET(Pairings!$D$2,($B10-1)*gamesPerRound,0,gamesPerRound,3),3,FALSE)),VLOOKUP(S9,OFFSET(Pairings!$E$2,($B10-1)*gamesPerRound,0,gamesPerRound,3),3,FALSE),VLOOKUP(S9,OFFSET(Pairings!$D$2,($B10-1)*gamesPerRound,0,gamesPerRound,3),3,FALSE))</f>
        <v>#N/A</v>
      </c>
      <c r="T10" s="97" t="e">
        <f ca="1">IF(ISNA(VLOOKUP(T9,OFFSET(Pairings!$D$2,($B10-1)*gamesPerRound,0,gamesPerRound,3),3,FALSE)),VLOOKUP(T9,OFFSET(Pairings!$E$2,($B10-1)*gamesPerRound,0,gamesPerRound,3),3,FALSE),VLOOKUP(T9,OFFSET(Pairings!$D$2,($B10-1)*gamesPerRound,0,gamesPerRound,3),3,FALSE))</f>
        <v>#N/A</v>
      </c>
      <c r="U10" s="97" t="e">
        <f ca="1">IF(ISNA(VLOOKUP(U9,OFFSET(Pairings!$D$2,($B10-1)*gamesPerRound,0,gamesPerRound,3),3,FALSE)),VLOOKUP(U9,OFFSET(Pairings!$E$2,($B10-1)*gamesPerRound,0,gamesPerRound,3),3,FALSE),VLOOKUP(U9,OFFSET(Pairings!$D$2,($B10-1)*gamesPerRound,0,gamesPerRound,3),3,FALSE))</f>
        <v>#N/A</v>
      </c>
      <c r="V10" s="97" t="e">
        <f ca="1">IF(ISNA(VLOOKUP(V9,OFFSET(Pairings!$D$2,($B10-1)*gamesPerRound,0,gamesPerRound,3),3,FALSE)),VLOOKUP(V9,OFFSET(Pairings!$E$2,($B10-1)*gamesPerRound,0,gamesPerRound,3),3,FALSE),VLOOKUP(V9,OFFSET(Pairings!$D$2,($B10-1)*gamesPerRound,0,gamesPerRound,3),3,FALSE))</f>
        <v>#N/A</v>
      </c>
      <c r="W10" s="97" t="e">
        <f ca="1">IF(ISNA(VLOOKUP(W9,OFFSET(Pairings!$D$2,($B10-1)*gamesPerRound,0,gamesPerRound,3),3,FALSE)),VLOOKUP(W9,OFFSET(Pairings!$E$2,($B10-1)*gamesPerRound,0,gamesPerRound,3),3,FALSE),VLOOKUP(W9,OFFSET(Pairings!$D$2,($B10-1)*gamesPerRound,0,gamesPerRound,3),3,FALSE))</f>
        <v>#N/A</v>
      </c>
      <c r="X10" s="97" t="e">
        <f ca="1">IF(ISNA(VLOOKUP(X9,OFFSET(Pairings!$D$2,($B10-1)*gamesPerRound,0,gamesPerRound,3),3,FALSE)),VLOOKUP(X9,OFFSET(Pairings!$E$2,($B10-1)*gamesPerRound,0,gamesPerRound,3),3,FALSE),VLOOKUP(X9,OFFSET(Pairings!$D$2,($B10-1)*gamesPerRound,0,gamesPerRound,3),3,FALSE))</f>
        <v>#N/A</v>
      </c>
      <c r="Y10" s="97" t="e">
        <f ca="1">IF(ISNA(VLOOKUP(Y9,OFFSET(Pairings!$D$2,($B10-1)*gamesPerRound,0,gamesPerRound,3),3,FALSE)),VLOOKUP(Y9,OFFSET(Pairings!$E$2,($B10-1)*gamesPerRound,0,gamesPerRound,3),3,FALSE),VLOOKUP(Y9,OFFSET(Pairings!$D$2,($B10-1)*gamesPerRound,0,gamesPerRound,3),3,FALSE))</f>
        <v>#N/A</v>
      </c>
      <c r="Z10" s="97" t="e">
        <f ca="1">IF(ISNA(VLOOKUP(Z9,OFFSET(Pairings!$D$2,($B10-1)*gamesPerRound,0,gamesPerRound,3),3,FALSE)),VLOOKUP(Z9,OFFSET(Pairings!$E$2,($B10-1)*gamesPerRound,0,gamesPerRound,3),3,FALSE),VLOOKUP(Z9,OFFSET(Pairings!$D$2,($B10-1)*gamesPerRound,0,gamesPerRound,3),3,FALSE))</f>
        <v>#N/A</v>
      </c>
      <c r="AA10" s="97" t="e">
        <f ca="1">IF(ISNA(VLOOKUP(AA9,OFFSET(Pairings!$D$2,($B10-1)*gamesPerRound,0,gamesPerRound,3),3,FALSE)),VLOOKUP(AA9,OFFSET(Pairings!$E$2,($B10-1)*gamesPerRound,0,gamesPerRound,3),3,FALSE),VLOOKUP(AA9,OFFSET(Pairings!$D$2,($B10-1)*gamesPerRound,0,gamesPerRound,3),3,FALSE))</f>
        <v>#N/A</v>
      </c>
      <c r="AB10" s="97" t="e">
        <f ca="1">IF(ISNA(VLOOKUP(AB9,OFFSET(Pairings!$D$2,($B10-1)*gamesPerRound,0,gamesPerRound,3),3,FALSE)),VLOOKUP(AB9,OFFSET(Pairings!$E$2,($B10-1)*gamesPerRound,0,gamesPerRound,3),3,FALSE),VLOOKUP(AB9,OFFSET(Pairings!$D$2,($B10-1)*gamesPerRound,0,gamesPerRound,3),3,FALSE))</f>
        <v>#N/A</v>
      </c>
      <c r="AC10" s="98" t="e">
        <f ca="1">IF(ISNA(VLOOKUP(AC9,OFFSET(Pairings!$D$2,($B10-1)*gamesPerRound,0,gamesPerRound,3),3,FALSE)),VLOOKUP(AC9,OFFSET(Pairings!$E$2,($B10-1)*gamesPerRound,0,gamesPerRound,3),3,FALSE),VLOOKUP(AC9,OFFSET(Pairings!$D$2,($B10-1)*gamesPerRound,0,gamesPerRound,3),3,FALSE))</f>
        <v>#N/A</v>
      </c>
      <c r="AD10" s="99" t="e">
        <f ca="1">SUM(R10:AC10)</f>
        <v>#N/A</v>
      </c>
    </row>
    <row r="11" spans="1:30" x14ac:dyDescent="0.3">
      <c r="B11" s="44">
        <v>2</v>
      </c>
      <c r="C11" s="50" t="str">
        <f t="shared" ca="1" si="7"/>
        <v/>
      </c>
      <c r="D11" s="35" t="str">
        <f t="shared" ca="1" si="7"/>
        <v/>
      </c>
      <c r="E11" s="35" t="str">
        <f t="shared" ca="1" si="7"/>
        <v/>
      </c>
      <c r="F11" s="35" t="str">
        <f t="shared" ca="1" si="7"/>
        <v/>
      </c>
      <c r="G11" s="35" t="str">
        <f t="shared" ca="1" si="7"/>
        <v/>
      </c>
      <c r="H11" s="35" t="str">
        <f t="shared" ca="1" si="7"/>
        <v/>
      </c>
      <c r="I11" s="35" t="str">
        <f t="shared" ca="1" si="7"/>
        <v/>
      </c>
      <c r="J11" s="35" t="str">
        <f t="shared" ca="1" si="7"/>
        <v/>
      </c>
      <c r="K11" s="35" t="str">
        <f t="shared" ca="1" si="7"/>
        <v/>
      </c>
      <c r="L11" s="35" t="str">
        <f t="shared" ca="1" si="7"/>
        <v/>
      </c>
      <c r="M11" s="35" t="str">
        <f t="shared" ca="1" si="7"/>
        <v/>
      </c>
      <c r="N11" s="51" t="str">
        <f t="shared" ca="1" si="7"/>
        <v/>
      </c>
      <c r="O11" s="52">
        <f ca="1">SUM(C11:N11)</f>
        <v>0</v>
      </c>
      <c r="P11" s="49"/>
      <c r="R11" s="100" t="e">
        <f ca="1">IF(ISNA(VLOOKUP(R9,OFFSET(Pairings!$D$2,($B11-1)*gamesPerRound,0,gamesPerRound,3),3,FALSE)),VLOOKUP(R9,OFFSET(Pairings!$E$2,($B11-1)*gamesPerRound,0,gamesPerRound,3),3,FALSE),VLOOKUP(R9,OFFSET(Pairings!$D$2,($B11-1)*gamesPerRound,0,gamesPerRound,3),3,FALSE))</f>
        <v>#N/A</v>
      </c>
      <c r="S11" s="101" t="e">
        <f ca="1">IF(ISNA(VLOOKUP(S9,OFFSET(Pairings!$D$2,($B11-1)*gamesPerRound,0,gamesPerRound,3),3,FALSE)),VLOOKUP(S9,OFFSET(Pairings!$E$2,($B11-1)*gamesPerRound,0,gamesPerRound,3),3,FALSE),VLOOKUP(S9,OFFSET(Pairings!$D$2,($B11-1)*gamesPerRound,0,gamesPerRound,3),3,FALSE))</f>
        <v>#N/A</v>
      </c>
      <c r="T11" s="101" t="e">
        <f ca="1">IF(ISNA(VLOOKUP(T9,OFFSET(Pairings!$D$2,($B11-1)*gamesPerRound,0,gamesPerRound,3),3,FALSE)),VLOOKUP(T9,OFFSET(Pairings!$E$2,($B11-1)*gamesPerRound,0,gamesPerRound,3),3,FALSE),VLOOKUP(T9,OFFSET(Pairings!$D$2,($B11-1)*gamesPerRound,0,gamesPerRound,3),3,FALSE))</f>
        <v>#N/A</v>
      </c>
      <c r="U11" s="101" t="e">
        <f ca="1">IF(ISNA(VLOOKUP(U9,OFFSET(Pairings!$D$2,($B11-1)*gamesPerRound,0,gamesPerRound,3),3,FALSE)),VLOOKUP(U9,OFFSET(Pairings!$E$2,($B11-1)*gamesPerRound,0,gamesPerRound,3),3,FALSE),VLOOKUP(U9,OFFSET(Pairings!$D$2,($B11-1)*gamesPerRound,0,gamesPerRound,3),3,FALSE))</f>
        <v>#N/A</v>
      </c>
      <c r="V11" s="101" t="e">
        <f ca="1">IF(ISNA(VLOOKUP(V9,OFFSET(Pairings!$D$2,($B11-1)*gamesPerRound,0,gamesPerRound,3),3,FALSE)),VLOOKUP(V9,OFFSET(Pairings!$E$2,($B11-1)*gamesPerRound,0,gamesPerRound,3),3,FALSE),VLOOKUP(V9,OFFSET(Pairings!$D$2,($B11-1)*gamesPerRound,0,gamesPerRound,3),3,FALSE))</f>
        <v>#N/A</v>
      </c>
      <c r="W11" s="101" t="e">
        <f ca="1">IF(ISNA(VLOOKUP(W9,OFFSET(Pairings!$D$2,($B11-1)*gamesPerRound,0,gamesPerRound,3),3,FALSE)),VLOOKUP(W9,OFFSET(Pairings!$E$2,($B11-1)*gamesPerRound,0,gamesPerRound,3),3,FALSE),VLOOKUP(W9,OFFSET(Pairings!$D$2,($B11-1)*gamesPerRound,0,gamesPerRound,3),3,FALSE))</f>
        <v>#N/A</v>
      </c>
      <c r="X11" s="101" t="e">
        <f ca="1">IF(ISNA(VLOOKUP(X9,OFFSET(Pairings!$D$2,($B11-1)*gamesPerRound,0,gamesPerRound,3),3,FALSE)),VLOOKUP(X9,OFFSET(Pairings!$E$2,($B11-1)*gamesPerRound,0,gamesPerRound,3),3,FALSE),VLOOKUP(X9,OFFSET(Pairings!$D$2,($B11-1)*gamesPerRound,0,gamesPerRound,3),3,FALSE))</f>
        <v>#N/A</v>
      </c>
      <c r="Y11" s="101" t="e">
        <f ca="1">IF(ISNA(VLOOKUP(Y9,OFFSET(Pairings!$D$2,($B11-1)*gamesPerRound,0,gamesPerRound,3),3,FALSE)),VLOOKUP(Y9,OFFSET(Pairings!$E$2,($B11-1)*gamesPerRound,0,gamesPerRound,3),3,FALSE),VLOOKUP(Y9,OFFSET(Pairings!$D$2,($B11-1)*gamesPerRound,0,gamesPerRound,3),3,FALSE))</f>
        <v>#N/A</v>
      </c>
      <c r="Z11" s="101" t="e">
        <f ca="1">IF(ISNA(VLOOKUP(Z9,OFFSET(Pairings!$D$2,($B11-1)*gamesPerRound,0,gamesPerRound,3),3,FALSE)),VLOOKUP(Z9,OFFSET(Pairings!$E$2,($B11-1)*gamesPerRound,0,gamesPerRound,3),3,FALSE),VLOOKUP(Z9,OFFSET(Pairings!$D$2,($B11-1)*gamesPerRound,0,gamesPerRound,3),3,FALSE))</f>
        <v>#N/A</v>
      </c>
      <c r="AA11" s="101" t="e">
        <f ca="1">IF(ISNA(VLOOKUP(AA9,OFFSET(Pairings!$D$2,($B11-1)*gamesPerRound,0,gamesPerRound,3),3,FALSE)),VLOOKUP(AA9,OFFSET(Pairings!$E$2,($B11-1)*gamesPerRound,0,gamesPerRound,3),3,FALSE),VLOOKUP(AA9,OFFSET(Pairings!$D$2,($B11-1)*gamesPerRound,0,gamesPerRound,3),3,FALSE))</f>
        <v>#N/A</v>
      </c>
      <c r="AB11" s="101" t="e">
        <f ca="1">IF(ISNA(VLOOKUP(AB9,OFFSET(Pairings!$D$2,($B11-1)*gamesPerRound,0,gamesPerRound,3),3,FALSE)),VLOOKUP(AB9,OFFSET(Pairings!$E$2,($B11-1)*gamesPerRound,0,gamesPerRound,3),3,FALSE),VLOOKUP(AB9,OFFSET(Pairings!$D$2,($B11-1)*gamesPerRound,0,gamesPerRound,3),3,FALSE))</f>
        <v>#N/A</v>
      </c>
      <c r="AC11" s="102" t="e">
        <f ca="1">IF(ISNA(VLOOKUP(AC9,OFFSET(Pairings!$D$2,($B11-1)*gamesPerRound,0,gamesPerRound,3),3,FALSE)),VLOOKUP(AC9,OFFSET(Pairings!$E$2,($B11-1)*gamesPerRound,0,gamesPerRound,3),3,FALSE),VLOOKUP(AC9,OFFSET(Pairings!$D$2,($B11-1)*gamesPerRound,0,gamesPerRound,3),3,FALSE))</f>
        <v>#N/A</v>
      </c>
      <c r="AD11" s="99" t="e">
        <f ca="1">SUM(R11:AC11)</f>
        <v>#N/A</v>
      </c>
    </row>
    <row r="12" spans="1:30" x14ac:dyDescent="0.3">
      <c r="B12" s="44">
        <v>3</v>
      </c>
      <c r="C12" s="53" t="str">
        <f t="shared" ca="1" si="7"/>
        <v/>
      </c>
      <c r="D12" s="54" t="str">
        <f t="shared" ca="1" si="7"/>
        <v/>
      </c>
      <c r="E12" s="54" t="str">
        <f t="shared" ca="1" si="7"/>
        <v/>
      </c>
      <c r="F12" s="54" t="str">
        <f t="shared" ca="1" si="7"/>
        <v/>
      </c>
      <c r="G12" s="54" t="str">
        <f t="shared" ca="1" si="7"/>
        <v/>
      </c>
      <c r="H12" s="54" t="str">
        <f t="shared" ca="1" si="7"/>
        <v/>
      </c>
      <c r="I12" s="54" t="str">
        <f t="shared" ca="1" si="7"/>
        <v/>
      </c>
      <c r="J12" s="54" t="str">
        <f t="shared" ca="1" si="7"/>
        <v/>
      </c>
      <c r="K12" s="54" t="str">
        <f t="shared" ca="1" si="7"/>
        <v/>
      </c>
      <c r="L12" s="54" t="str">
        <f t="shared" ca="1" si="7"/>
        <v/>
      </c>
      <c r="M12" s="54" t="str">
        <f t="shared" ca="1" si="7"/>
        <v/>
      </c>
      <c r="N12" s="55" t="str">
        <f t="shared" ca="1" si="7"/>
        <v/>
      </c>
      <c r="O12" s="56">
        <f ca="1">SUM(C12:N12)</f>
        <v>0</v>
      </c>
      <c r="P12" s="49"/>
      <c r="R12" s="103" t="e">
        <f ca="1">IF(ISNA(VLOOKUP(R9,OFFSET(Pairings!$D$2,($B12-1)*gamesPerRound,0,gamesPerRound,3),3,FALSE)),VLOOKUP(R9,OFFSET(Pairings!$E$2,($B12-1)*gamesPerRound,0,gamesPerRound,3),3,FALSE),VLOOKUP(R9,OFFSET(Pairings!$D$2,($B12-1)*gamesPerRound,0,gamesPerRound,3),3,FALSE))</f>
        <v>#N/A</v>
      </c>
      <c r="S12" s="104" t="e">
        <f ca="1">IF(ISNA(VLOOKUP(S9,OFFSET(Pairings!$D$2,($B12-1)*gamesPerRound,0,gamesPerRound,3),3,FALSE)),VLOOKUP(S9,OFFSET(Pairings!$E$2,($B12-1)*gamesPerRound,0,gamesPerRound,3),3,FALSE),VLOOKUP(S9,OFFSET(Pairings!$D$2,($B12-1)*gamesPerRound,0,gamesPerRound,3),3,FALSE))</f>
        <v>#N/A</v>
      </c>
      <c r="T12" s="104" t="e">
        <f ca="1">IF(ISNA(VLOOKUP(T9,OFFSET(Pairings!$D$2,($B12-1)*gamesPerRound,0,gamesPerRound,3),3,FALSE)),VLOOKUP(T9,OFFSET(Pairings!$E$2,($B12-1)*gamesPerRound,0,gamesPerRound,3),3,FALSE),VLOOKUP(T9,OFFSET(Pairings!$D$2,($B12-1)*gamesPerRound,0,gamesPerRound,3),3,FALSE))</f>
        <v>#N/A</v>
      </c>
      <c r="U12" s="104" t="e">
        <f ca="1">IF(ISNA(VLOOKUP(U9,OFFSET(Pairings!$D$2,($B12-1)*gamesPerRound,0,gamesPerRound,3),3,FALSE)),VLOOKUP(U9,OFFSET(Pairings!$E$2,($B12-1)*gamesPerRound,0,gamesPerRound,3),3,FALSE),VLOOKUP(U9,OFFSET(Pairings!$D$2,($B12-1)*gamesPerRound,0,gamesPerRound,3),3,FALSE))</f>
        <v>#N/A</v>
      </c>
      <c r="V12" s="104" t="e">
        <f ca="1">IF(ISNA(VLOOKUP(V9,OFFSET(Pairings!$D$2,($B12-1)*gamesPerRound,0,gamesPerRound,3),3,FALSE)),VLOOKUP(V9,OFFSET(Pairings!$E$2,($B12-1)*gamesPerRound,0,gamesPerRound,3),3,FALSE),VLOOKUP(V9,OFFSET(Pairings!$D$2,($B12-1)*gamesPerRound,0,gamesPerRound,3),3,FALSE))</f>
        <v>#N/A</v>
      </c>
      <c r="W12" s="104" t="e">
        <f ca="1">IF(ISNA(VLOOKUP(W9,OFFSET(Pairings!$D$2,($B12-1)*gamesPerRound,0,gamesPerRound,3),3,FALSE)),VLOOKUP(W9,OFFSET(Pairings!$E$2,($B12-1)*gamesPerRound,0,gamesPerRound,3),3,FALSE),VLOOKUP(W9,OFFSET(Pairings!$D$2,($B12-1)*gamesPerRound,0,gamesPerRound,3),3,FALSE))</f>
        <v>#N/A</v>
      </c>
      <c r="X12" s="104" t="e">
        <f ca="1">IF(ISNA(VLOOKUP(X9,OFFSET(Pairings!$D$2,($B12-1)*gamesPerRound,0,gamesPerRound,3),3,FALSE)),VLOOKUP(X9,OFFSET(Pairings!$E$2,($B12-1)*gamesPerRound,0,gamesPerRound,3),3,FALSE),VLOOKUP(X9,OFFSET(Pairings!$D$2,($B12-1)*gamesPerRound,0,gamesPerRound,3),3,FALSE))</f>
        <v>#N/A</v>
      </c>
      <c r="Y12" s="104" t="e">
        <f ca="1">IF(ISNA(VLOOKUP(Y9,OFFSET(Pairings!$D$2,($B12-1)*gamesPerRound,0,gamesPerRound,3),3,FALSE)),VLOOKUP(Y9,OFFSET(Pairings!$E$2,($B12-1)*gamesPerRound,0,gamesPerRound,3),3,FALSE),VLOOKUP(Y9,OFFSET(Pairings!$D$2,($B12-1)*gamesPerRound,0,gamesPerRound,3),3,FALSE))</f>
        <v>#N/A</v>
      </c>
      <c r="Z12" s="104" t="e">
        <f ca="1">IF(ISNA(VLOOKUP(Z9,OFFSET(Pairings!$D$2,($B12-1)*gamesPerRound,0,gamesPerRound,3),3,FALSE)),VLOOKUP(Z9,OFFSET(Pairings!$E$2,($B12-1)*gamesPerRound,0,gamesPerRound,3),3,FALSE),VLOOKUP(Z9,OFFSET(Pairings!$D$2,($B12-1)*gamesPerRound,0,gamesPerRound,3),3,FALSE))</f>
        <v>#N/A</v>
      </c>
      <c r="AA12" s="104" t="e">
        <f ca="1">IF(ISNA(VLOOKUP(AA9,OFFSET(Pairings!$D$2,($B12-1)*gamesPerRound,0,gamesPerRound,3),3,FALSE)),VLOOKUP(AA9,OFFSET(Pairings!$E$2,($B12-1)*gamesPerRound,0,gamesPerRound,3),3,FALSE),VLOOKUP(AA9,OFFSET(Pairings!$D$2,($B12-1)*gamesPerRound,0,gamesPerRound,3),3,FALSE))</f>
        <v>#N/A</v>
      </c>
      <c r="AB12" s="104" t="e">
        <f ca="1">IF(ISNA(VLOOKUP(AB9,OFFSET(Pairings!$D$2,($B12-1)*gamesPerRound,0,gamesPerRound,3),3,FALSE)),VLOOKUP(AB9,OFFSET(Pairings!$E$2,($B12-1)*gamesPerRound,0,gamesPerRound,3),3,FALSE),VLOOKUP(AB9,OFFSET(Pairings!$D$2,($B12-1)*gamesPerRound,0,gamesPerRound,3),3,FALSE))</f>
        <v>#N/A</v>
      </c>
      <c r="AC12" s="105" t="e">
        <f ca="1">IF(ISNA(VLOOKUP(AC9,OFFSET(Pairings!$D$2,($B12-1)*gamesPerRound,0,gamesPerRound,3),3,FALSE)),VLOOKUP(AC9,OFFSET(Pairings!$E$2,($B12-1)*gamesPerRound,0,gamesPerRound,3),3,FALSE),VLOOKUP(AC9,OFFSET(Pairings!$D$2,($B12-1)*gamesPerRound,0,gamesPerRound,3),3,FALSE))</f>
        <v>#N/A</v>
      </c>
      <c r="AD12" s="99" t="e">
        <f ca="1">SUM(R12:AC12)</f>
        <v>#N/A</v>
      </c>
    </row>
    <row r="13" spans="1:30" x14ac:dyDescent="0.3">
      <c r="B13" s="57" t="s">
        <v>22</v>
      </c>
      <c r="C13" s="58">
        <f t="shared" ref="C13:O13" ca="1" si="8">SUM(C10:C12)</f>
        <v>0</v>
      </c>
      <c r="D13" s="59">
        <f t="shared" ca="1" si="8"/>
        <v>0</v>
      </c>
      <c r="E13" s="59">
        <f t="shared" ca="1" si="8"/>
        <v>0</v>
      </c>
      <c r="F13" s="59">
        <f t="shared" ca="1" si="8"/>
        <v>0</v>
      </c>
      <c r="G13" s="59">
        <f t="shared" ca="1" si="8"/>
        <v>0</v>
      </c>
      <c r="H13" s="59">
        <f t="shared" ca="1" si="8"/>
        <v>0</v>
      </c>
      <c r="I13" s="59">
        <f t="shared" ca="1" si="8"/>
        <v>0</v>
      </c>
      <c r="J13" s="59">
        <f t="shared" ca="1" si="8"/>
        <v>0</v>
      </c>
      <c r="K13" s="59">
        <f t="shared" ca="1" si="8"/>
        <v>0</v>
      </c>
      <c r="L13" s="59">
        <f t="shared" ca="1" si="8"/>
        <v>0</v>
      </c>
      <c r="M13" s="59">
        <f t="shared" ca="1" si="8"/>
        <v>0</v>
      </c>
      <c r="N13" s="59">
        <f t="shared" ca="1" si="8"/>
        <v>0</v>
      </c>
      <c r="O13" s="60">
        <f t="shared" ca="1" si="8"/>
        <v>0</v>
      </c>
      <c r="P13" s="61">
        <f ca="1">VLOOKUP(A9,OFFSET(Teams!$C$1,1,0,teams,4),4,FALSE)</f>
        <v>1</v>
      </c>
      <c r="R13" s="106" t="e">
        <f t="shared" ref="R13:AD13" ca="1" si="9">SUM(R10:R12)</f>
        <v>#N/A</v>
      </c>
      <c r="S13" s="107" t="e">
        <f t="shared" ca="1" si="9"/>
        <v>#N/A</v>
      </c>
      <c r="T13" s="107" t="e">
        <f t="shared" ca="1" si="9"/>
        <v>#N/A</v>
      </c>
      <c r="U13" s="107" t="e">
        <f t="shared" ca="1" si="9"/>
        <v>#N/A</v>
      </c>
      <c r="V13" s="107" t="e">
        <f t="shared" ca="1" si="9"/>
        <v>#N/A</v>
      </c>
      <c r="W13" s="107" t="e">
        <f t="shared" ca="1" si="9"/>
        <v>#N/A</v>
      </c>
      <c r="X13" s="107" t="e">
        <f t="shared" ca="1" si="9"/>
        <v>#N/A</v>
      </c>
      <c r="Y13" s="107" t="e">
        <f t="shared" ca="1" si="9"/>
        <v>#N/A</v>
      </c>
      <c r="Z13" s="107" t="e">
        <f t="shared" ca="1" si="9"/>
        <v>#N/A</v>
      </c>
      <c r="AA13" s="107" t="e">
        <f t="shared" ca="1" si="9"/>
        <v>#N/A</v>
      </c>
      <c r="AB13" s="107" t="e">
        <f t="shared" ca="1" si="9"/>
        <v>#N/A</v>
      </c>
      <c r="AC13" s="107" t="e">
        <f t="shared" ca="1" si="9"/>
        <v>#N/A</v>
      </c>
      <c r="AD13" s="108" t="e">
        <f t="shared" ca="1" si="9"/>
        <v>#N/A</v>
      </c>
    </row>
    <row r="14" spans="1:30" x14ac:dyDescent="0.3">
      <c r="P14" s="62"/>
    </row>
    <row r="15" spans="1:30" x14ac:dyDescent="0.3">
      <c r="A15" s="9" t="s">
        <v>10</v>
      </c>
      <c r="B15" s="10">
        <f>VLOOKUP(A15,TeamLookup,2,FALSE)</f>
        <v>0</v>
      </c>
      <c r="C15" s="40" t="str">
        <f t="shared" ref="C15:N15" si="10">$A15&amp;"."&amp;TEXT(C$1,"00")</f>
        <v>C.01</v>
      </c>
      <c r="D15" s="41" t="str">
        <f t="shared" si="10"/>
        <v>C.02</v>
      </c>
      <c r="E15" s="41" t="str">
        <f t="shared" si="10"/>
        <v>C.03</v>
      </c>
      <c r="F15" s="41" t="str">
        <f t="shared" si="10"/>
        <v>C.04</v>
      </c>
      <c r="G15" s="41" t="str">
        <f t="shared" si="10"/>
        <v>C.05</v>
      </c>
      <c r="H15" s="41" t="str">
        <f t="shared" si="10"/>
        <v>C.06</v>
      </c>
      <c r="I15" s="41" t="str">
        <f t="shared" si="10"/>
        <v>C.07</v>
      </c>
      <c r="J15" s="41" t="str">
        <f t="shared" si="10"/>
        <v>C.08</v>
      </c>
      <c r="K15" s="41" t="str">
        <f t="shared" si="10"/>
        <v>C.09</v>
      </c>
      <c r="L15" s="41" t="str">
        <f t="shared" si="10"/>
        <v>C.10</v>
      </c>
      <c r="M15" s="41" t="str">
        <f t="shared" si="10"/>
        <v>C.11</v>
      </c>
      <c r="N15" s="41" t="str">
        <f t="shared" si="10"/>
        <v>C.12</v>
      </c>
      <c r="O15" s="42" t="s">
        <v>22</v>
      </c>
      <c r="P15" s="43" t="s">
        <v>30</v>
      </c>
      <c r="Q15" s="9"/>
      <c r="R15" s="94" t="str">
        <f t="shared" ref="R15:AC15" si="11">$A15&amp;"."&amp;TEXT(R$1,"00")</f>
        <v>C.01</v>
      </c>
      <c r="S15" s="95" t="str">
        <f t="shared" si="11"/>
        <v>C.02</v>
      </c>
      <c r="T15" s="95" t="str">
        <f t="shared" si="11"/>
        <v>C.03</v>
      </c>
      <c r="U15" s="95" t="str">
        <f t="shared" si="11"/>
        <v>C.04</v>
      </c>
      <c r="V15" s="95" t="str">
        <f t="shared" si="11"/>
        <v>C.05</v>
      </c>
      <c r="W15" s="95" t="str">
        <f t="shared" si="11"/>
        <v>C.06</v>
      </c>
      <c r="X15" s="95" t="str">
        <f t="shared" si="11"/>
        <v>C.07</v>
      </c>
      <c r="Y15" s="95" t="str">
        <f t="shared" si="11"/>
        <v>C.08</v>
      </c>
      <c r="Z15" s="95" t="str">
        <f t="shared" si="11"/>
        <v>C.09</v>
      </c>
      <c r="AA15" s="95" t="str">
        <f t="shared" si="11"/>
        <v>C.10</v>
      </c>
      <c r="AB15" s="95" t="str">
        <f t="shared" si="11"/>
        <v>C.11</v>
      </c>
      <c r="AC15" s="95" t="str">
        <f t="shared" si="11"/>
        <v>C.12</v>
      </c>
      <c r="AD15" s="96" t="s">
        <v>22</v>
      </c>
    </row>
    <row r="16" spans="1:30" x14ac:dyDescent="0.3">
      <c r="B16" s="44">
        <v>1</v>
      </c>
      <c r="C16" s="45" t="str">
        <f t="shared" ref="C16:N18" ca="1" si="12">IF(ISNA(R16),"",R16)</f>
        <v/>
      </c>
      <c r="D16" s="46" t="str">
        <f t="shared" ca="1" si="12"/>
        <v/>
      </c>
      <c r="E16" s="46" t="str">
        <f t="shared" ca="1" si="12"/>
        <v/>
      </c>
      <c r="F16" s="46" t="str">
        <f t="shared" ca="1" si="12"/>
        <v/>
      </c>
      <c r="G16" s="46" t="str">
        <f t="shared" ca="1" si="12"/>
        <v/>
      </c>
      <c r="H16" s="46" t="str">
        <f t="shared" ca="1" si="12"/>
        <v/>
      </c>
      <c r="I16" s="46" t="str">
        <f t="shared" ca="1" si="12"/>
        <v/>
      </c>
      <c r="J16" s="46" t="str">
        <f t="shared" ca="1" si="12"/>
        <v/>
      </c>
      <c r="K16" s="46" t="str">
        <f t="shared" ca="1" si="12"/>
        <v/>
      </c>
      <c r="L16" s="46" t="str">
        <f t="shared" ca="1" si="12"/>
        <v/>
      </c>
      <c r="M16" s="46" t="str">
        <f t="shared" ca="1" si="12"/>
        <v/>
      </c>
      <c r="N16" s="47" t="str">
        <f t="shared" ca="1" si="12"/>
        <v/>
      </c>
      <c r="O16" s="48">
        <f ca="1">SUM(C16:N16)</f>
        <v>0</v>
      </c>
      <c r="P16" s="49"/>
      <c r="R16" s="97" t="e">
        <f ca="1">IF(ISNA(VLOOKUP(R15,OFFSET(Pairings!$D$2,($B16-1)*gamesPerRound,0,gamesPerRound,3),3,FALSE)),VLOOKUP(R15,OFFSET(Pairings!$E$2,($B16-1)*gamesPerRound,0,gamesPerRound,3),3,FALSE),VLOOKUP(R15,OFFSET(Pairings!$D$2,($B16-1)*gamesPerRound,0,gamesPerRound,3),3,FALSE))</f>
        <v>#N/A</v>
      </c>
      <c r="S16" s="97" t="e">
        <f ca="1">IF(ISNA(VLOOKUP(S15,OFFSET(Pairings!$D$2,($B16-1)*gamesPerRound,0,gamesPerRound,3),3,FALSE)),VLOOKUP(S15,OFFSET(Pairings!$E$2,($B16-1)*gamesPerRound,0,gamesPerRound,3),3,FALSE),VLOOKUP(S15,OFFSET(Pairings!$D$2,($B16-1)*gamesPerRound,0,gamesPerRound,3),3,FALSE))</f>
        <v>#N/A</v>
      </c>
      <c r="T16" s="97" t="e">
        <f ca="1">IF(ISNA(VLOOKUP(T15,OFFSET(Pairings!$D$2,($B16-1)*gamesPerRound,0,gamesPerRound,3),3,FALSE)),VLOOKUP(T15,OFFSET(Pairings!$E$2,($B16-1)*gamesPerRound,0,gamesPerRound,3),3,FALSE),VLOOKUP(T15,OFFSET(Pairings!$D$2,($B16-1)*gamesPerRound,0,gamesPerRound,3),3,FALSE))</f>
        <v>#N/A</v>
      </c>
      <c r="U16" s="97" t="e">
        <f ca="1">IF(ISNA(VLOOKUP(U15,OFFSET(Pairings!$D$2,($B16-1)*gamesPerRound,0,gamesPerRound,3),3,FALSE)),VLOOKUP(U15,OFFSET(Pairings!$E$2,($B16-1)*gamesPerRound,0,gamesPerRound,3),3,FALSE),VLOOKUP(U15,OFFSET(Pairings!$D$2,($B16-1)*gamesPerRound,0,gamesPerRound,3),3,FALSE))</f>
        <v>#N/A</v>
      </c>
      <c r="V16" s="97" t="e">
        <f ca="1">IF(ISNA(VLOOKUP(V15,OFFSET(Pairings!$D$2,($B16-1)*gamesPerRound,0,gamesPerRound,3),3,FALSE)),VLOOKUP(V15,OFFSET(Pairings!$E$2,($B16-1)*gamesPerRound,0,gamesPerRound,3),3,FALSE),VLOOKUP(V15,OFFSET(Pairings!$D$2,($B16-1)*gamesPerRound,0,gamesPerRound,3),3,FALSE))</f>
        <v>#N/A</v>
      </c>
      <c r="W16" s="97" t="e">
        <f ca="1">IF(ISNA(VLOOKUP(W15,OFFSET(Pairings!$D$2,($B16-1)*gamesPerRound,0,gamesPerRound,3),3,FALSE)),VLOOKUP(W15,OFFSET(Pairings!$E$2,($B16-1)*gamesPerRound,0,gamesPerRound,3),3,FALSE),VLOOKUP(W15,OFFSET(Pairings!$D$2,($B16-1)*gamesPerRound,0,gamesPerRound,3),3,FALSE))</f>
        <v>#N/A</v>
      </c>
      <c r="X16" s="97" t="e">
        <f ca="1">IF(ISNA(VLOOKUP(X15,OFFSET(Pairings!$D$2,($B16-1)*gamesPerRound,0,gamesPerRound,3),3,FALSE)),VLOOKUP(X15,OFFSET(Pairings!$E$2,($B16-1)*gamesPerRound,0,gamesPerRound,3),3,FALSE),VLOOKUP(X15,OFFSET(Pairings!$D$2,($B16-1)*gamesPerRound,0,gamesPerRound,3),3,FALSE))</f>
        <v>#N/A</v>
      </c>
      <c r="Y16" s="97" t="e">
        <f ca="1">IF(ISNA(VLOOKUP(Y15,OFFSET(Pairings!$D$2,($B16-1)*gamesPerRound,0,gamesPerRound,3),3,FALSE)),VLOOKUP(Y15,OFFSET(Pairings!$E$2,($B16-1)*gamesPerRound,0,gamesPerRound,3),3,FALSE),VLOOKUP(Y15,OFFSET(Pairings!$D$2,($B16-1)*gamesPerRound,0,gamesPerRound,3),3,FALSE))</f>
        <v>#N/A</v>
      </c>
      <c r="Z16" s="97" t="e">
        <f ca="1">IF(ISNA(VLOOKUP(Z15,OFFSET(Pairings!$D$2,($B16-1)*gamesPerRound,0,gamesPerRound,3),3,FALSE)),VLOOKUP(Z15,OFFSET(Pairings!$E$2,($B16-1)*gamesPerRound,0,gamesPerRound,3),3,FALSE),VLOOKUP(Z15,OFFSET(Pairings!$D$2,($B16-1)*gamesPerRound,0,gamesPerRound,3),3,FALSE))</f>
        <v>#N/A</v>
      </c>
      <c r="AA16" s="97" t="e">
        <f ca="1">IF(ISNA(VLOOKUP(AA15,OFFSET(Pairings!$D$2,($B16-1)*gamesPerRound,0,gamesPerRound,3),3,FALSE)),VLOOKUP(AA15,OFFSET(Pairings!$E$2,($B16-1)*gamesPerRound,0,gamesPerRound,3),3,FALSE),VLOOKUP(AA15,OFFSET(Pairings!$D$2,($B16-1)*gamesPerRound,0,gamesPerRound,3),3,FALSE))</f>
        <v>#N/A</v>
      </c>
      <c r="AB16" s="97" t="e">
        <f ca="1">IF(ISNA(VLOOKUP(AB15,OFFSET(Pairings!$D$2,($B16-1)*gamesPerRound,0,gamesPerRound,3),3,FALSE)),VLOOKUP(AB15,OFFSET(Pairings!$E$2,($B16-1)*gamesPerRound,0,gamesPerRound,3),3,FALSE),VLOOKUP(AB15,OFFSET(Pairings!$D$2,($B16-1)*gamesPerRound,0,gamesPerRound,3),3,FALSE))</f>
        <v>#N/A</v>
      </c>
      <c r="AC16" s="98" t="e">
        <f ca="1">IF(ISNA(VLOOKUP(AC15,OFFSET(Pairings!$D$2,($B16-1)*gamesPerRound,0,gamesPerRound,3),3,FALSE)),VLOOKUP(AC15,OFFSET(Pairings!$E$2,($B16-1)*gamesPerRound,0,gamesPerRound,3),3,FALSE),VLOOKUP(AC15,OFFSET(Pairings!$D$2,($B16-1)*gamesPerRound,0,gamesPerRound,3),3,FALSE))</f>
        <v>#N/A</v>
      </c>
      <c r="AD16" s="99" t="e">
        <f ca="1">SUM(R16:AC16)</f>
        <v>#N/A</v>
      </c>
    </row>
    <row r="17" spans="1:30" x14ac:dyDescent="0.3">
      <c r="B17" s="44">
        <v>2</v>
      </c>
      <c r="C17" s="50" t="str">
        <f t="shared" ca="1" si="12"/>
        <v/>
      </c>
      <c r="D17" s="35" t="str">
        <f t="shared" ca="1" si="12"/>
        <v/>
      </c>
      <c r="E17" s="35" t="str">
        <f t="shared" ca="1" si="12"/>
        <v/>
      </c>
      <c r="F17" s="35" t="str">
        <f t="shared" ca="1" si="12"/>
        <v/>
      </c>
      <c r="G17" s="35" t="str">
        <f t="shared" ca="1" si="12"/>
        <v/>
      </c>
      <c r="H17" s="35" t="str">
        <f t="shared" ca="1" si="12"/>
        <v/>
      </c>
      <c r="I17" s="35" t="str">
        <f t="shared" ca="1" si="12"/>
        <v/>
      </c>
      <c r="J17" s="35" t="str">
        <f t="shared" ca="1" si="12"/>
        <v/>
      </c>
      <c r="K17" s="35" t="str">
        <f t="shared" ca="1" si="12"/>
        <v/>
      </c>
      <c r="L17" s="35" t="str">
        <f t="shared" ca="1" si="12"/>
        <v/>
      </c>
      <c r="M17" s="35" t="str">
        <f t="shared" ca="1" si="12"/>
        <v/>
      </c>
      <c r="N17" s="51" t="str">
        <f t="shared" ca="1" si="12"/>
        <v/>
      </c>
      <c r="O17" s="52">
        <f ca="1">SUM(C17:N17)</f>
        <v>0</v>
      </c>
      <c r="P17" s="49"/>
      <c r="R17" s="100" t="e">
        <f ca="1">IF(ISNA(VLOOKUP(R15,OFFSET(Pairings!$D$2,($B17-1)*gamesPerRound,0,gamesPerRound,3),3,FALSE)),VLOOKUP(R15,OFFSET(Pairings!$E$2,($B17-1)*gamesPerRound,0,gamesPerRound,3),3,FALSE),VLOOKUP(R15,OFFSET(Pairings!$D$2,($B17-1)*gamesPerRound,0,gamesPerRound,3),3,FALSE))</f>
        <v>#N/A</v>
      </c>
      <c r="S17" s="101" t="e">
        <f ca="1">IF(ISNA(VLOOKUP(S15,OFFSET(Pairings!$D$2,($B17-1)*gamesPerRound,0,gamesPerRound,3),3,FALSE)),VLOOKUP(S15,OFFSET(Pairings!$E$2,($B17-1)*gamesPerRound,0,gamesPerRound,3),3,FALSE),VLOOKUP(S15,OFFSET(Pairings!$D$2,($B17-1)*gamesPerRound,0,gamesPerRound,3),3,FALSE))</f>
        <v>#N/A</v>
      </c>
      <c r="T17" s="101" t="e">
        <f ca="1">IF(ISNA(VLOOKUP(T15,OFFSET(Pairings!$D$2,($B17-1)*gamesPerRound,0,gamesPerRound,3),3,FALSE)),VLOOKUP(T15,OFFSET(Pairings!$E$2,($B17-1)*gamesPerRound,0,gamesPerRound,3),3,FALSE),VLOOKUP(T15,OFFSET(Pairings!$D$2,($B17-1)*gamesPerRound,0,gamesPerRound,3),3,FALSE))</f>
        <v>#N/A</v>
      </c>
      <c r="U17" s="101" t="e">
        <f ca="1">IF(ISNA(VLOOKUP(U15,OFFSET(Pairings!$D$2,($B17-1)*gamesPerRound,0,gamesPerRound,3),3,FALSE)),VLOOKUP(U15,OFFSET(Pairings!$E$2,($B17-1)*gamesPerRound,0,gamesPerRound,3),3,FALSE),VLOOKUP(U15,OFFSET(Pairings!$D$2,($B17-1)*gamesPerRound,0,gamesPerRound,3),3,FALSE))</f>
        <v>#N/A</v>
      </c>
      <c r="V17" s="101" t="e">
        <f ca="1">IF(ISNA(VLOOKUP(V15,OFFSET(Pairings!$D$2,($B17-1)*gamesPerRound,0,gamesPerRound,3),3,FALSE)),VLOOKUP(V15,OFFSET(Pairings!$E$2,($B17-1)*gamesPerRound,0,gamesPerRound,3),3,FALSE),VLOOKUP(V15,OFFSET(Pairings!$D$2,($B17-1)*gamesPerRound,0,gamesPerRound,3),3,FALSE))</f>
        <v>#N/A</v>
      </c>
      <c r="W17" s="101" t="e">
        <f ca="1">IF(ISNA(VLOOKUP(W15,OFFSET(Pairings!$D$2,($B17-1)*gamesPerRound,0,gamesPerRound,3),3,FALSE)),VLOOKUP(W15,OFFSET(Pairings!$E$2,($B17-1)*gamesPerRound,0,gamesPerRound,3),3,FALSE),VLOOKUP(W15,OFFSET(Pairings!$D$2,($B17-1)*gamesPerRound,0,gamesPerRound,3),3,FALSE))</f>
        <v>#N/A</v>
      </c>
      <c r="X17" s="101" t="e">
        <f ca="1">IF(ISNA(VLOOKUP(X15,OFFSET(Pairings!$D$2,($B17-1)*gamesPerRound,0,gamesPerRound,3),3,FALSE)),VLOOKUP(X15,OFFSET(Pairings!$E$2,($B17-1)*gamesPerRound,0,gamesPerRound,3),3,FALSE),VLOOKUP(X15,OFFSET(Pairings!$D$2,($B17-1)*gamesPerRound,0,gamesPerRound,3),3,FALSE))</f>
        <v>#N/A</v>
      </c>
      <c r="Y17" s="101" t="e">
        <f ca="1">IF(ISNA(VLOOKUP(Y15,OFFSET(Pairings!$D$2,($B17-1)*gamesPerRound,0,gamesPerRound,3),3,FALSE)),VLOOKUP(Y15,OFFSET(Pairings!$E$2,($B17-1)*gamesPerRound,0,gamesPerRound,3),3,FALSE),VLOOKUP(Y15,OFFSET(Pairings!$D$2,($B17-1)*gamesPerRound,0,gamesPerRound,3),3,FALSE))</f>
        <v>#N/A</v>
      </c>
      <c r="Z17" s="101" t="e">
        <f ca="1">IF(ISNA(VLOOKUP(Z15,OFFSET(Pairings!$D$2,($B17-1)*gamesPerRound,0,gamesPerRound,3),3,FALSE)),VLOOKUP(Z15,OFFSET(Pairings!$E$2,($B17-1)*gamesPerRound,0,gamesPerRound,3),3,FALSE),VLOOKUP(Z15,OFFSET(Pairings!$D$2,($B17-1)*gamesPerRound,0,gamesPerRound,3),3,FALSE))</f>
        <v>#N/A</v>
      </c>
      <c r="AA17" s="101" t="e">
        <f ca="1">IF(ISNA(VLOOKUP(AA15,OFFSET(Pairings!$D$2,($B17-1)*gamesPerRound,0,gamesPerRound,3),3,FALSE)),VLOOKUP(AA15,OFFSET(Pairings!$E$2,($B17-1)*gamesPerRound,0,gamesPerRound,3),3,FALSE),VLOOKUP(AA15,OFFSET(Pairings!$D$2,($B17-1)*gamesPerRound,0,gamesPerRound,3),3,FALSE))</f>
        <v>#N/A</v>
      </c>
      <c r="AB17" s="101" t="e">
        <f ca="1">IF(ISNA(VLOOKUP(AB15,OFFSET(Pairings!$D$2,($B17-1)*gamesPerRound,0,gamesPerRound,3),3,FALSE)),VLOOKUP(AB15,OFFSET(Pairings!$E$2,($B17-1)*gamesPerRound,0,gamesPerRound,3),3,FALSE),VLOOKUP(AB15,OFFSET(Pairings!$D$2,($B17-1)*gamesPerRound,0,gamesPerRound,3),3,FALSE))</f>
        <v>#N/A</v>
      </c>
      <c r="AC17" s="102" t="e">
        <f ca="1">IF(ISNA(VLOOKUP(AC15,OFFSET(Pairings!$D$2,($B17-1)*gamesPerRound,0,gamesPerRound,3),3,FALSE)),VLOOKUP(AC15,OFFSET(Pairings!$E$2,($B17-1)*gamesPerRound,0,gamesPerRound,3),3,FALSE),VLOOKUP(AC15,OFFSET(Pairings!$D$2,($B17-1)*gamesPerRound,0,gamesPerRound,3),3,FALSE))</f>
        <v>#N/A</v>
      </c>
      <c r="AD17" s="99" t="e">
        <f ca="1">SUM(R17:AC17)</f>
        <v>#N/A</v>
      </c>
    </row>
    <row r="18" spans="1:30" x14ac:dyDescent="0.3">
      <c r="B18" s="44">
        <v>3</v>
      </c>
      <c r="C18" s="53" t="str">
        <f t="shared" ca="1" si="12"/>
        <v/>
      </c>
      <c r="D18" s="54" t="str">
        <f t="shared" ca="1" si="12"/>
        <v/>
      </c>
      <c r="E18" s="54" t="str">
        <f t="shared" ca="1" si="12"/>
        <v/>
      </c>
      <c r="F18" s="54" t="str">
        <f t="shared" ca="1" si="12"/>
        <v/>
      </c>
      <c r="G18" s="54" t="str">
        <f t="shared" ca="1" si="12"/>
        <v/>
      </c>
      <c r="H18" s="54" t="str">
        <f t="shared" ca="1" si="12"/>
        <v/>
      </c>
      <c r="I18" s="54" t="str">
        <f t="shared" ca="1" si="12"/>
        <v/>
      </c>
      <c r="J18" s="54" t="str">
        <f t="shared" ca="1" si="12"/>
        <v/>
      </c>
      <c r="K18" s="54" t="str">
        <f t="shared" ca="1" si="12"/>
        <v/>
      </c>
      <c r="L18" s="54" t="str">
        <f t="shared" ca="1" si="12"/>
        <v/>
      </c>
      <c r="M18" s="54" t="str">
        <f t="shared" ca="1" si="12"/>
        <v/>
      </c>
      <c r="N18" s="55" t="str">
        <f t="shared" ca="1" si="12"/>
        <v/>
      </c>
      <c r="O18" s="56">
        <f ca="1">SUM(C18:N18)</f>
        <v>0</v>
      </c>
      <c r="P18" s="49"/>
      <c r="R18" s="103" t="e">
        <f ca="1">IF(ISNA(VLOOKUP(R15,OFFSET(Pairings!$D$2,($B18-1)*gamesPerRound,0,gamesPerRound,3),3,FALSE)),VLOOKUP(R15,OFFSET(Pairings!$E$2,($B18-1)*gamesPerRound,0,gamesPerRound,3),3,FALSE),VLOOKUP(R15,OFFSET(Pairings!$D$2,($B18-1)*gamesPerRound,0,gamesPerRound,3),3,FALSE))</f>
        <v>#N/A</v>
      </c>
      <c r="S18" s="104" t="e">
        <f ca="1">IF(ISNA(VLOOKUP(S15,OFFSET(Pairings!$D$2,($B18-1)*gamesPerRound,0,gamesPerRound,3),3,FALSE)),VLOOKUP(S15,OFFSET(Pairings!$E$2,($B18-1)*gamesPerRound,0,gamesPerRound,3),3,FALSE),VLOOKUP(S15,OFFSET(Pairings!$D$2,($B18-1)*gamesPerRound,0,gamesPerRound,3),3,FALSE))</f>
        <v>#N/A</v>
      </c>
      <c r="T18" s="104" t="e">
        <f ca="1">IF(ISNA(VLOOKUP(T15,OFFSET(Pairings!$D$2,($B18-1)*gamesPerRound,0,gamesPerRound,3),3,FALSE)),VLOOKUP(T15,OFFSET(Pairings!$E$2,($B18-1)*gamesPerRound,0,gamesPerRound,3),3,FALSE),VLOOKUP(T15,OFFSET(Pairings!$D$2,($B18-1)*gamesPerRound,0,gamesPerRound,3),3,FALSE))</f>
        <v>#N/A</v>
      </c>
      <c r="U18" s="104" t="e">
        <f ca="1">IF(ISNA(VLOOKUP(U15,OFFSET(Pairings!$D$2,($B18-1)*gamesPerRound,0,gamesPerRound,3),3,FALSE)),VLOOKUP(U15,OFFSET(Pairings!$E$2,($B18-1)*gamesPerRound,0,gamesPerRound,3),3,FALSE),VLOOKUP(U15,OFFSET(Pairings!$D$2,($B18-1)*gamesPerRound,0,gamesPerRound,3),3,FALSE))</f>
        <v>#N/A</v>
      </c>
      <c r="V18" s="104" t="e">
        <f ca="1">IF(ISNA(VLOOKUP(V15,OFFSET(Pairings!$D$2,($B18-1)*gamesPerRound,0,gamesPerRound,3),3,FALSE)),VLOOKUP(V15,OFFSET(Pairings!$E$2,($B18-1)*gamesPerRound,0,gamesPerRound,3),3,FALSE),VLOOKUP(V15,OFFSET(Pairings!$D$2,($B18-1)*gamesPerRound,0,gamesPerRound,3),3,FALSE))</f>
        <v>#N/A</v>
      </c>
      <c r="W18" s="104" t="e">
        <f ca="1">IF(ISNA(VLOOKUP(W15,OFFSET(Pairings!$D$2,($B18-1)*gamesPerRound,0,gamesPerRound,3),3,FALSE)),VLOOKUP(W15,OFFSET(Pairings!$E$2,($B18-1)*gamesPerRound,0,gamesPerRound,3),3,FALSE),VLOOKUP(W15,OFFSET(Pairings!$D$2,($B18-1)*gamesPerRound,0,gamesPerRound,3),3,FALSE))</f>
        <v>#N/A</v>
      </c>
      <c r="X18" s="104" t="e">
        <f ca="1">IF(ISNA(VLOOKUP(X15,OFFSET(Pairings!$D$2,($B18-1)*gamesPerRound,0,gamesPerRound,3),3,FALSE)),VLOOKUP(X15,OFFSET(Pairings!$E$2,($B18-1)*gamesPerRound,0,gamesPerRound,3),3,FALSE),VLOOKUP(X15,OFFSET(Pairings!$D$2,($B18-1)*gamesPerRound,0,gamesPerRound,3),3,FALSE))</f>
        <v>#N/A</v>
      </c>
      <c r="Y18" s="104" t="e">
        <f ca="1">IF(ISNA(VLOOKUP(Y15,OFFSET(Pairings!$D$2,($B18-1)*gamesPerRound,0,gamesPerRound,3),3,FALSE)),VLOOKUP(Y15,OFFSET(Pairings!$E$2,($B18-1)*gamesPerRound,0,gamesPerRound,3),3,FALSE),VLOOKUP(Y15,OFFSET(Pairings!$D$2,($B18-1)*gamesPerRound,0,gamesPerRound,3),3,FALSE))</f>
        <v>#N/A</v>
      </c>
      <c r="Z18" s="104" t="e">
        <f ca="1">IF(ISNA(VLOOKUP(Z15,OFFSET(Pairings!$D$2,($B18-1)*gamesPerRound,0,gamesPerRound,3),3,FALSE)),VLOOKUP(Z15,OFFSET(Pairings!$E$2,($B18-1)*gamesPerRound,0,gamesPerRound,3),3,FALSE),VLOOKUP(Z15,OFFSET(Pairings!$D$2,($B18-1)*gamesPerRound,0,gamesPerRound,3),3,FALSE))</f>
        <v>#N/A</v>
      </c>
      <c r="AA18" s="104" t="e">
        <f ca="1">IF(ISNA(VLOOKUP(AA15,OFFSET(Pairings!$D$2,($B18-1)*gamesPerRound,0,gamesPerRound,3),3,FALSE)),VLOOKUP(AA15,OFFSET(Pairings!$E$2,($B18-1)*gamesPerRound,0,gamesPerRound,3),3,FALSE),VLOOKUP(AA15,OFFSET(Pairings!$D$2,($B18-1)*gamesPerRound,0,gamesPerRound,3),3,FALSE))</f>
        <v>#N/A</v>
      </c>
      <c r="AB18" s="104" t="e">
        <f ca="1">IF(ISNA(VLOOKUP(AB15,OFFSET(Pairings!$D$2,($B18-1)*gamesPerRound,0,gamesPerRound,3),3,FALSE)),VLOOKUP(AB15,OFFSET(Pairings!$E$2,($B18-1)*gamesPerRound,0,gamesPerRound,3),3,FALSE),VLOOKUP(AB15,OFFSET(Pairings!$D$2,($B18-1)*gamesPerRound,0,gamesPerRound,3),3,FALSE))</f>
        <v>#N/A</v>
      </c>
      <c r="AC18" s="105" t="e">
        <f ca="1">IF(ISNA(VLOOKUP(AC15,OFFSET(Pairings!$D$2,($B18-1)*gamesPerRound,0,gamesPerRound,3),3,FALSE)),VLOOKUP(AC15,OFFSET(Pairings!$E$2,($B18-1)*gamesPerRound,0,gamesPerRound,3),3,FALSE),VLOOKUP(AC15,OFFSET(Pairings!$D$2,($B18-1)*gamesPerRound,0,gamesPerRound,3),3,FALSE))</f>
        <v>#N/A</v>
      </c>
      <c r="AD18" s="99" t="e">
        <f ca="1">SUM(R18:AC18)</f>
        <v>#N/A</v>
      </c>
    </row>
    <row r="19" spans="1:30" x14ac:dyDescent="0.3">
      <c r="B19" s="57" t="s">
        <v>22</v>
      </c>
      <c r="C19" s="58">
        <f t="shared" ref="C19:O19" ca="1" si="13">SUM(C16:C18)</f>
        <v>0</v>
      </c>
      <c r="D19" s="59">
        <f t="shared" ca="1" si="13"/>
        <v>0</v>
      </c>
      <c r="E19" s="59">
        <f t="shared" ca="1" si="13"/>
        <v>0</v>
      </c>
      <c r="F19" s="59">
        <f t="shared" ca="1" si="13"/>
        <v>0</v>
      </c>
      <c r="G19" s="59">
        <f t="shared" ca="1" si="13"/>
        <v>0</v>
      </c>
      <c r="H19" s="59">
        <f t="shared" ca="1" si="13"/>
        <v>0</v>
      </c>
      <c r="I19" s="59">
        <f t="shared" ca="1" si="13"/>
        <v>0</v>
      </c>
      <c r="J19" s="59">
        <f t="shared" ca="1" si="13"/>
        <v>0</v>
      </c>
      <c r="K19" s="59">
        <f t="shared" ca="1" si="13"/>
        <v>0</v>
      </c>
      <c r="L19" s="59">
        <f t="shared" ca="1" si="13"/>
        <v>0</v>
      </c>
      <c r="M19" s="59">
        <f t="shared" ca="1" si="13"/>
        <v>0</v>
      </c>
      <c r="N19" s="59">
        <f t="shared" ca="1" si="13"/>
        <v>0</v>
      </c>
      <c r="O19" s="60">
        <f t="shared" ca="1" si="13"/>
        <v>0</v>
      </c>
      <c r="P19" s="61">
        <f ca="1">VLOOKUP(A15,OFFSET(Teams!$C$1,1,0,teams,4),4,FALSE)</f>
        <v>1</v>
      </c>
      <c r="R19" s="106" t="e">
        <f t="shared" ref="R19:AD19" ca="1" si="14">SUM(R16:R18)</f>
        <v>#N/A</v>
      </c>
      <c r="S19" s="107" t="e">
        <f t="shared" ca="1" si="14"/>
        <v>#N/A</v>
      </c>
      <c r="T19" s="107" t="e">
        <f t="shared" ca="1" si="14"/>
        <v>#N/A</v>
      </c>
      <c r="U19" s="107" t="e">
        <f t="shared" ca="1" si="14"/>
        <v>#N/A</v>
      </c>
      <c r="V19" s="107" t="e">
        <f t="shared" ca="1" si="14"/>
        <v>#N/A</v>
      </c>
      <c r="W19" s="107" t="e">
        <f t="shared" ca="1" si="14"/>
        <v>#N/A</v>
      </c>
      <c r="X19" s="107" t="e">
        <f t="shared" ca="1" si="14"/>
        <v>#N/A</v>
      </c>
      <c r="Y19" s="107" t="e">
        <f t="shared" ca="1" si="14"/>
        <v>#N/A</v>
      </c>
      <c r="Z19" s="107" t="e">
        <f t="shared" ca="1" si="14"/>
        <v>#N/A</v>
      </c>
      <c r="AA19" s="107" t="e">
        <f t="shared" ca="1" si="14"/>
        <v>#N/A</v>
      </c>
      <c r="AB19" s="107" t="e">
        <f t="shared" ca="1" si="14"/>
        <v>#N/A</v>
      </c>
      <c r="AC19" s="107" t="e">
        <f t="shared" ca="1" si="14"/>
        <v>#N/A</v>
      </c>
      <c r="AD19" s="108" t="e">
        <f t="shared" ca="1" si="14"/>
        <v>#N/A</v>
      </c>
    </row>
    <row r="20" spans="1:30" x14ac:dyDescent="0.3">
      <c r="P20" s="62"/>
    </row>
    <row r="21" spans="1:30" x14ac:dyDescent="0.3">
      <c r="A21" s="9" t="s">
        <v>11</v>
      </c>
      <c r="B21" s="10">
        <f>VLOOKUP(A21,TeamLookup,2,FALSE)</f>
        <v>0</v>
      </c>
      <c r="C21" s="40" t="str">
        <f t="shared" ref="C21:N21" si="15">$A21&amp;"."&amp;TEXT(C$1,"00")</f>
        <v>D.01</v>
      </c>
      <c r="D21" s="41" t="str">
        <f t="shared" si="15"/>
        <v>D.02</v>
      </c>
      <c r="E21" s="41" t="str">
        <f t="shared" si="15"/>
        <v>D.03</v>
      </c>
      <c r="F21" s="41" t="str">
        <f t="shared" si="15"/>
        <v>D.04</v>
      </c>
      <c r="G21" s="41" t="str">
        <f t="shared" si="15"/>
        <v>D.05</v>
      </c>
      <c r="H21" s="41" t="str">
        <f t="shared" si="15"/>
        <v>D.06</v>
      </c>
      <c r="I21" s="41" t="str">
        <f t="shared" si="15"/>
        <v>D.07</v>
      </c>
      <c r="J21" s="41" t="str">
        <f t="shared" si="15"/>
        <v>D.08</v>
      </c>
      <c r="K21" s="41" t="str">
        <f t="shared" si="15"/>
        <v>D.09</v>
      </c>
      <c r="L21" s="41" t="str">
        <f t="shared" si="15"/>
        <v>D.10</v>
      </c>
      <c r="M21" s="41" t="str">
        <f t="shared" si="15"/>
        <v>D.11</v>
      </c>
      <c r="N21" s="41" t="str">
        <f t="shared" si="15"/>
        <v>D.12</v>
      </c>
      <c r="O21" s="42" t="s">
        <v>22</v>
      </c>
      <c r="P21" s="43" t="s">
        <v>30</v>
      </c>
      <c r="Q21" s="9"/>
      <c r="R21" s="94" t="str">
        <f t="shared" ref="R21:AC21" si="16">$A21&amp;"."&amp;TEXT(R$1,"00")</f>
        <v>D.01</v>
      </c>
      <c r="S21" s="95" t="str">
        <f t="shared" si="16"/>
        <v>D.02</v>
      </c>
      <c r="T21" s="95" t="str">
        <f t="shared" si="16"/>
        <v>D.03</v>
      </c>
      <c r="U21" s="95" t="str">
        <f t="shared" si="16"/>
        <v>D.04</v>
      </c>
      <c r="V21" s="95" t="str">
        <f t="shared" si="16"/>
        <v>D.05</v>
      </c>
      <c r="W21" s="95" t="str">
        <f t="shared" si="16"/>
        <v>D.06</v>
      </c>
      <c r="X21" s="95" t="str">
        <f t="shared" si="16"/>
        <v>D.07</v>
      </c>
      <c r="Y21" s="95" t="str">
        <f t="shared" si="16"/>
        <v>D.08</v>
      </c>
      <c r="Z21" s="95" t="str">
        <f t="shared" si="16"/>
        <v>D.09</v>
      </c>
      <c r="AA21" s="95" t="str">
        <f t="shared" si="16"/>
        <v>D.10</v>
      </c>
      <c r="AB21" s="95" t="str">
        <f t="shared" si="16"/>
        <v>D.11</v>
      </c>
      <c r="AC21" s="95" t="str">
        <f t="shared" si="16"/>
        <v>D.12</v>
      </c>
      <c r="AD21" s="96" t="s">
        <v>22</v>
      </c>
    </row>
    <row r="22" spans="1:30" x14ac:dyDescent="0.3">
      <c r="B22" s="44">
        <v>1</v>
      </c>
      <c r="C22" s="45" t="str">
        <f t="shared" ref="C22:N24" ca="1" si="17">IF(ISNA(R22),"",R22)</f>
        <v/>
      </c>
      <c r="D22" s="46" t="str">
        <f t="shared" ca="1" si="17"/>
        <v/>
      </c>
      <c r="E22" s="46" t="str">
        <f t="shared" ca="1" si="17"/>
        <v/>
      </c>
      <c r="F22" s="46" t="str">
        <f t="shared" ca="1" si="17"/>
        <v/>
      </c>
      <c r="G22" s="46" t="str">
        <f t="shared" ca="1" si="17"/>
        <v/>
      </c>
      <c r="H22" s="46" t="str">
        <f t="shared" ca="1" si="17"/>
        <v/>
      </c>
      <c r="I22" s="46" t="str">
        <f t="shared" ca="1" si="17"/>
        <v/>
      </c>
      <c r="J22" s="46" t="str">
        <f t="shared" ca="1" si="17"/>
        <v/>
      </c>
      <c r="K22" s="46" t="str">
        <f t="shared" ca="1" si="17"/>
        <v/>
      </c>
      <c r="L22" s="46" t="str">
        <f t="shared" ca="1" si="17"/>
        <v/>
      </c>
      <c r="M22" s="46" t="str">
        <f t="shared" ca="1" si="17"/>
        <v/>
      </c>
      <c r="N22" s="47" t="str">
        <f t="shared" ca="1" si="17"/>
        <v/>
      </c>
      <c r="O22" s="48">
        <f ca="1">SUM(C22:N22)</f>
        <v>0</v>
      </c>
      <c r="P22" s="49"/>
      <c r="R22" s="97" t="e">
        <f ca="1">IF(ISNA(VLOOKUP(R21,OFFSET(Pairings!$D$2,($B22-1)*gamesPerRound,0,gamesPerRound,3),3,FALSE)),VLOOKUP(R21,OFFSET(Pairings!$E$2,($B22-1)*gamesPerRound,0,gamesPerRound,3),3,FALSE),VLOOKUP(R21,OFFSET(Pairings!$D$2,($B22-1)*gamesPerRound,0,gamesPerRound,3),3,FALSE))</f>
        <v>#N/A</v>
      </c>
      <c r="S22" s="97" t="e">
        <f ca="1">IF(ISNA(VLOOKUP(S21,OFFSET(Pairings!$D$2,($B22-1)*gamesPerRound,0,gamesPerRound,3),3,FALSE)),VLOOKUP(S21,OFFSET(Pairings!$E$2,($B22-1)*gamesPerRound,0,gamesPerRound,3),3,FALSE),VLOOKUP(S21,OFFSET(Pairings!$D$2,($B22-1)*gamesPerRound,0,gamesPerRound,3),3,FALSE))</f>
        <v>#N/A</v>
      </c>
      <c r="T22" s="97" t="e">
        <f ca="1">IF(ISNA(VLOOKUP(T21,OFFSET(Pairings!$D$2,($B22-1)*gamesPerRound,0,gamesPerRound,3),3,FALSE)),VLOOKUP(T21,OFFSET(Pairings!$E$2,($B22-1)*gamesPerRound,0,gamesPerRound,3),3,FALSE),VLOOKUP(T21,OFFSET(Pairings!$D$2,($B22-1)*gamesPerRound,0,gamesPerRound,3),3,FALSE))</f>
        <v>#N/A</v>
      </c>
      <c r="U22" s="97" t="e">
        <f ca="1">IF(ISNA(VLOOKUP(U21,OFFSET(Pairings!$D$2,($B22-1)*gamesPerRound,0,gamesPerRound,3),3,FALSE)),VLOOKUP(U21,OFFSET(Pairings!$E$2,($B22-1)*gamesPerRound,0,gamesPerRound,3),3,FALSE),VLOOKUP(U21,OFFSET(Pairings!$D$2,($B22-1)*gamesPerRound,0,gamesPerRound,3),3,FALSE))</f>
        <v>#N/A</v>
      </c>
      <c r="V22" s="97" t="e">
        <f ca="1">IF(ISNA(VLOOKUP(V21,OFFSET(Pairings!$D$2,($B22-1)*gamesPerRound,0,gamesPerRound,3),3,FALSE)),VLOOKUP(V21,OFFSET(Pairings!$E$2,($B22-1)*gamesPerRound,0,gamesPerRound,3),3,FALSE),VLOOKUP(V21,OFFSET(Pairings!$D$2,($B22-1)*gamesPerRound,0,gamesPerRound,3),3,FALSE))</f>
        <v>#N/A</v>
      </c>
      <c r="W22" s="97" t="e">
        <f ca="1">IF(ISNA(VLOOKUP(W21,OFFSET(Pairings!$D$2,($B22-1)*gamesPerRound,0,gamesPerRound,3),3,FALSE)),VLOOKUP(W21,OFFSET(Pairings!$E$2,($B22-1)*gamesPerRound,0,gamesPerRound,3),3,FALSE),VLOOKUP(W21,OFFSET(Pairings!$D$2,($B22-1)*gamesPerRound,0,gamesPerRound,3),3,FALSE))</f>
        <v>#N/A</v>
      </c>
      <c r="X22" s="97" t="e">
        <f ca="1">IF(ISNA(VLOOKUP(X21,OFFSET(Pairings!$D$2,($B22-1)*gamesPerRound,0,gamesPerRound,3),3,FALSE)),VLOOKUP(X21,OFFSET(Pairings!$E$2,($B22-1)*gamesPerRound,0,gamesPerRound,3),3,FALSE),VLOOKUP(X21,OFFSET(Pairings!$D$2,($B22-1)*gamesPerRound,0,gamesPerRound,3),3,FALSE))</f>
        <v>#N/A</v>
      </c>
      <c r="Y22" s="97" t="e">
        <f ca="1">IF(ISNA(VLOOKUP(Y21,OFFSET(Pairings!$D$2,($B22-1)*gamesPerRound,0,gamesPerRound,3),3,FALSE)),VLOOKUP(Y21,OFFSET(Pairings!$E$2,($B22-1)*gamesPerRound,0,gamesPerRound,3),3,FALSE),VLOOKUP(Y21,OFFSET(Pairings!$D$2,($B22-1)*gamesPerRound,0,gamesPerRound,3),3,FALSE))</f>
        <v>#N/A</v>
      </c>
      <c r="Z22" s="97" t="e">
        <f ca="1">IF(ISNA(VLOOKUP(Z21,OFFSET(Pairings!$D$2,($B22-1)*gamesPerRound,0,gamesPerRound,3),3,FALSE)),VLOOKUP(Z21,OFFSET(Pairings!$E$2,($B22-1)*gamesPerRound,0,gamesPerRound,3),3,FALSE),VLOOKUP(Z21,OFFSET(Pairings!$D$2,($B22-1)*gamesPerRound,0,gamesPerRound,3),3,FALSE))</f>
        <v>#N/A</v>
      </c>
      <c r="AA22" s="97" t="e">
        <f ca="1">IF(ISNA(VLOOKUP(AA21,OFFSET(Pairings!$D$2,($B22-1)*gamesPerRound,0,gamesPerRound,3),3,FALSE)),VLOOKUP(AA21,OFFSET(Pairings!$E$2,($B22-1)*gamesPerRound,0,gamesPerRound,3),3,FALSE),VLOOKUP(AA21,OFFSET(Pairings!$D$2,($B22-1)*gamesPerRound,0,gamesPerRound,3),3,FALSE))</f>
        <v>#N/A</v>
      </c>
      <c r="AB22" s="97" t="e">
        <f ca="1">IF(ISNA(VLOOKUP(AB21,OFFSET(Pairings!$D$2,($B22-1)*gamesPerRound,0,gamesPerRound,3),3,FALSE)),VLOOKUP(AB21,OFFSET(Pairings!$E$2,($B22-1)*gamesPerRound,0,gamesPerRound,3),3,FALSE),VLOOKUP(AB21,OFFSET(Pairings!$D$2,($B22-1)*gamesPerRound,0,gamesPerRound,3),3,FALSE))</f>
        <v>#N/A</v>
      </c>
      <c r="AC22" s="98" t="e">
        <f ca="1">IF(ISNA(VLOOKUP(AC21,OFFSET(Pairings!$D$2,($B22-1)*gamesPerRound,0,gamesPerRound,3),3,FALSE)),VLOOKUP(AC21,OFFSET(Pairings!$E$2,($B22-1)*gamesPerRound,0,gamesPerRound,3),3,FALSE),VLOOKUP(AC21,OFFSET(Pairings!$D$2,($B22-1)*gamesPerRound,0,gamesPerRound,3),3,FALSE))</f>
        <v>#N/A</v>
      </c>
      <c r="AD22" s="99" t="e">
        <f ca="1">SUM(R22:AC22)</f>
        <v>#N/A</v>
      </c>
    </row>
    <row r="23" spans="1:30" x14ac:dyDescent="0.3">
      <c r="B23" s="44">
        <v>2</v>
      </c>
      <c r="C23" s="50" t="str">
        <f t="shared" ca="1" si="17"/>
        <v/>
      </c>
      <c r="D23" s="35" t="str">
        <f t="shared" ca="1" si="17"/>
        <v/>
      </c>
      <c r="E23" s="35" t="str">
        <f t="shared" ca="1" si="17"/>
        <v/>
      </c>
      <c r="F23" s="35" t="str">
        <f t="shared" ca="1" si="17"/>
        <v/>
      </c>
      <c r="G23" s="35" t="str">
        <f t="shared" ca="1" si="17"/>
        <v/>
      </c>
      <c r="H23" s="35" t="str">
        <f t="shared" ca="1" si="17"/>
        <v/>
      </c>
      <c r="I23" s="35" t="str">
        <f t="shared" ca="1" si="17"/>
        <v/>
      </c>
      <c r="J23" s="35" t="str">
        <f t="shared" ca="1" si="17"/>
        <v/>
      </c>
      <c r="K23" s="35" t="str">
        <f t="shared" ca="1" si="17"/>
        <v/>
      </c>
      <c r="L23" s="35" t="str">
        <f t="shared" ca="1" si="17"/>
        <v/>
      </c>
      <c r="M23" s="35" t="str">
        <f t="shared" ca="1" si="17"/>
        <v/>
      </c>
      <c r="N23" s="51" t="str">
        <f t="shared" ca="1" si="17"/>
        <v/>
      </c>
      <c r="O23" s="52">
        <f ca="1">SUM(C23:N23)</f>
        <v>0</v>
      </c>
      <c r="P23" s="49"/>
      <c r="R23" s="100" t="e">
        <f ca="1">IF(ISNA(VLOOKUP(R21,OFFSET(Pairings!$D$2,($B23-1)*gamesPerRound,0,gamesPerRound,3),3,FALSE)),VLOOKUP(R21,OFFSET(Pairings!$E$2,($B23-1)*gamesPerRound,0,gamesPerRound,3),3,FALSE),VLOOKUP(R21,OFFSET(Pairings!$D$2,($B23-1)*gamesPerRound,0,gamesPerRound,3),3,FALSE))</f>
        <v>#N/A</v>
      </c>
      <c r="S23" s="101" t="e">
        <f ca="1">IF(ISNA(VLOOKUP(S21,OFFSET(Pairings!$D$2,($B23-1)*gamesPerRound,0,gamesPerRound,3),3,FALSE)),VLOOKUP(S21,OFFSET(Pairings!$E$2,($B23-1)*gamesPerRound,0,gamesPerRound,3),3,FALSE),VLOOKUP(S21,OFFSET(Pairings!$D$2,($B23-1)*gamesPerRound,0,gamesPerRound,3),3,FALSE))</f>
        <v>#N/A</v>
      </c>
      <c r="T23" s="101" t="e">
        <f ca="1">IF(ISNA(VLOOKUP(T21,OFFSET(Pairings!$D$2,($B23-1)*gamesPerRound,0,gamesPerRound,3),3,FALSE)),VLOOKUP(T21,OFFSET(Pairings!$E$2,($B23-1)*gamesPerRound,0,gamesPerRound,3),3,FALSE),VLOOKUP(T21,OFFSET(Pairings!$D$2,($B23-1)*gamesPerRound,0,gamesPerRound,3),3,FALSE))</f>
        <v>#N/A</v>
      </c>
      <c r="U23" s="101" t="e">
        <f ca="1">IF(ISNA(VLOOKUP(U21,OFFSET(Pairings!$D$2,($B23-1)*gamesPerRound,0,gamesPerRound,3),3,FALSE)),VLOOKUP(U21,OFFSET(Pairings!$E$2,($B23-1)*gamesPerRound,0,gamesPerRound,3),3,FALSE),VLOOKUP(U21,OFFSET(Pairings!$D$2,($B23-1)*gamesPerRound,0,gamesPerRound,3),3,FALSE))</f>
        <v>#N/A</v>
      </c>
      <c r="V23" s="101" t="e">
        <f ca="1">IF(ISNA(VLOOKUP(V21,OFFSET(Pairings!$D$2,($B23-1)*gamesPerRound,0,gamesPerRound,3),3,FALSE)),VLOOKUP(V21,OFFSET(Pairings!$E$2,($B23-1)*gamesPerRound,0,gamesPerRound,3),3,FALSE),VLOOKUP(V21,OFFSET(Pairings!$D$2,($B23-1)*gamesPerRound,0,gamesPerRound,3),3,FALSE))</f>
        <v>#N/A</v>
      </c>
      <c r="W23" s="101" t="e">
        <f ca="1">IF(ISNA(VLOOKUP(W21,OFFSET(Pairings!$D$2,($B23-1)*gamesPerRound,0,gamesPerRound,3),3,FALSE)),VLOOKUP(W21,OFFSET(Pairings!$E$2,($B23-1)*gamesPerRound,0,gamesPerRound,3),3,FALSE),VLOOKUP(W21,OFFSET(Pairings!$D$2,($B23-1)*gamesPerRound,0,gamesPerRound,3),3,FALSE))</f>
        <v>#N/A</v>
      </c>
      <c r="X23" s="101" t="e">
        <f ca="1">IF(ISNA(VLOOKUP(X21,OFFSET(Pairings!$D$2,($B23-1)*gamesPerRound,0,gamesPerRound,3),3,FALSE)),VLOOKUP(X21,OFFSET(Pairings!$E$2,($B23-1)*gamesPerRound,0,gamesPerRound,3),3,FALSE),VLOOKUP(X21,OFFSET(Pairings!$D$2,($B23-1)*gamesPerRound,0,gamesPerRound,3),3,FALSE))</f>
        <v>#N/A</v>
      </c>
      <c r="Y23" s="101" t="e">
        <f ca="1">IF(ISNA(VLOOKUP(Y21,OFFSET(Pairings!$D$2,($B23-1)*gamesPerRound,0,gamesPerRound,3),3,FALSE)),VLOOKUP(Y21,OFFSET(Pairings!$E$2,($B23-1)*gamesPerRound,0,gamesPerRound,3),3,FALSE),VLOOKUP(Y21,OFFSET(Pairings!$D$2,($B23-1)*gamesPerRound,0,gamesPerRound,3),3,FALSE))</f>
        <v>#N/A</v>
      </c>
      <c r="Z23" s="101" t="e">
        <f ca="1">IF(ISNA(VLOOKUP(Z21,OFFSET(Pairings!$D$2,($B23-1)*gamesPerRound,0,gamesPerRound,3),3,FALSE)),VLOOKUP(Z21,OFFSET(Pairings!$E$2,($B23-1)*gamesPerRound,0,gamesPerRound,3),3,FALSE),VLOOKUP(Z21,OFFSET(Pairings!$D$2,($B23-1)*gamesPerRound,0,gamesPerRound,3),3,FALSE))</f>
        <v>#N/A</v>
      </c>
      <c r="AA23" s="101" t="e">
        <f ca="1">IF(ISNA(VLOOKUP(AA21,OFFSET(Pairings!$D$2,($B23-1)*gamesPerRound,0,gamesPerRound,3),3,FALSE)),VLOOKUP(AA21,OFFSET(Pairings!$E$2,($B23-1)*gamesPerRound,0,gamesPerRound,3),3,FALSE),VLOOKUP(AA21,OFFSET(Pairings!$D$2,($B23-1)*gamesPerRound,0,gamesPerRound,3),3,FALSE))</f>
        <v>#N/A</v>
      </c>
      <c r="AB23" s="101" t="e">
        <f ca="1">IF(ISNA(VLOOKUP(AB21,OFFSET(Pairings!$D$2,($B23-1)*gamesPerRound,0,gamesPerRound,3),3,FALSE)),VLOOKUP(AB21,OFFSET(Pairings!$E$2,($B23-1)*gamesPerRound,0,gamesPerRound,3),3,FALSE),VLOOKUP(AB21,OFFSET(Pairings!$D$2,($B23-1)*gamesPerRound,0,gamesPerRound,3),3,FALSE))</f>
        <v>#N/A</v>
      </c>
      <c r="AC23" s="102" t="e">
        <f ca="1">IF(ISNA(VLOOKUP(AC21,OFFSET(Pairings!$D$2,($B23-1)*gamesPerRound,0,gamesPerRound,3),3,FALSE)),VLOOKUP(AC21,OFFSET(Pairings!$E$2,($B23-1)*gamesPerRound,0,gamesPerRound,3),3,FALSE),VLOOKUP(AC21,OFFSET(Pairings!$D$2,($B23-1)*gamesPerRound,0,gamesPerRound,3),3,FALSE))</f>
        <v>#N/A</v>
      </c>
      <c r="AD23" s="99" t="e">
        <f ca="1">SUM(R23:AC23)</f>
        <v>#N/A</v>
      </c>
    </row>
    <row r="24" spans="1:30" x14ac:dyDescent="0.3">
      <c r="B24" s="44">
        <v>3</v>
      </c>
      <c r="C24" s="53" t="str">
        <f t="shared" ca="1" si="17"/>
        <v/>
      </c>
      <c r="D24" s="54" t="str">
        <f t="shared" ca="1" si="17"/>
        <v/>
      </c>
      <c r="E24" s="54" t="str">
        <f t="shared" ca="1" si="17"/>
        <v/>
      </c>
      <c r="F24" s="54" t="str">
        <f t="shared" ca="1" si="17"/>
        <v/>
      </c>
      <c r="G24" s="54" t="str">
        <f t="shared" ca="1" si="17"/>
        <v/>
      </c>
      <c r="H24" s="54" t="str">
        <f t="shared" ca="1" si="17"/>
        <v/>
      </c>
      <c r="I24" s="54" t="str">
        <f t="shared" ca="1" si="17"/>
        <v/>
      </c>
      <c r="J24" s="54" t="str">
        <f t="shared" ca="1" si="17"/>
        <v/>
      </c>
      <c r="K24" s="54" t="str">
        <f t="shared" ca="1" si="17"/>
        <v/>
      </c>
      <c r="L24" s="54" t="str">
        <f t="shared" ca="1" si="17"/>
        <v/>
      </c>
      <c r="M24" s="54" t="str">
        <f t="shared" ca="1" si="17"/>
        <v/>
      </c>
      <c r="N24" s="55" t="str">
        <f t="shared" ca="1" si="17"/>
        <v/>
      </c>
      <c r="O24" s="56">
        <f ca="1">SUM(C24:N24)</f>
        <v>0</v>
      </c>
      <c r="P24" s="49"/>
      <c r="R24" s="103" t="e">
        <f ca="1">IF(ISNA(VLOOKUP(R21,OFFSET(Pairings!$D$2,($B24-1)*gamesPerRound,0,gamesPerRound,3),3,FALSE)),VLOOKUP(R21,OFFSET(Pairings!$E$2,($B24-1)*gamesPerRound,0,gamesPerRound,3),3,FALSE),VLOOKUP(R21,OFFSET(Pairings!$D$2,($B24-1)*gamesPerRound,0,gamesPerRound,3),3,FALSE))</f>
        <v>#N/A</v>
      </c>
      <c r="S24" s="104" t="e">
        <f ca="1">IF(ISNA(VLOOKUP(S21,OFFSET(Pairings!$D$2,($B24-1)*gamesPerRound,0,gamesPerRound,3),3,FALSE)),VLOOKUP(S21,OFFSET(Pairings!$E$2,($B24-1)*gamesPerRound,0,gamesPerRound,3),3,FALSE),VLOOKUP(S21,OFFSET(Pairings!$D$2,($B24-1)*gamesPerRound,0,gamesPerRound,3),3,FALSE))</f>
        <v>#N/A</v>
      </c>
      <c r="T24" s="104" t="e">
        <f ca="1">IF(ISNA(VLOOKUP(T21,OFFSET(Pairings!$D$2,($B24-1)*gamesPerRound,0,gamesPerRound,3),3,FALSE)),VLOOKUP(T21,OFFSET(Pairings!$E$2,($B24-1)*gamesPerRound,0,gamesPerRound,3),3,FALSE),VLOOKUP(T21,OFFSET(Pairings!$D$2,($B24-1)*gamesPerRound,0,gamesPerRound,3),3,FALSE))</f>
        <v>#N/A</v>
      </c>
      <c r="U24" s="104" t="e">
        <f ca="1">IF(ISNA(VLOOKUP(U21,OFFSET(Pairings!$D$2,($B24-1)*gamesPerRound,0,gamesPerRound,3),3,FALSE)),VLOOKUP(U21,OFFSET(Pairings!$E$2,($B24-1)*gamesPerRound,0,gamesPerRound,3),3,FALSE),VLOOKUP(U21,OFFSET(Pairings!$D$2,($B24-1)*gamesPerRound,0,gamesPerRound,3),3,FALSE))</f>
        <v>#N/A</v>
      </c>
      <c r="V24" s="104" t="e">
        <f ca="1">IF(ISNA(VLOOKUP(V21,OFFSET(Pairings!$D$2,($B24-1)*gamesPerRound,0,gamesPerRound,3),3,FALSE)),VLOOKUP(V21,OFFSET(Pairings!$E$2,($B24-1)*gamesPerRound,0,gamesPerRound,3),3,FALSE),VLOOKUP(V21,OFFSET(Pairings!$D$2,($B24-1)*gamesPerRound,0,gamesPerRound,3),3,FALSE))</f>
        <v>#N/A</v>
      </c>
      <c r="W24" s="104" t="e">
        <f ca="1">IF(ISNA(VLOOKUP(W21,OFFSET(Pairings!$D$2,($B24-1)*gamesPerRound,0,gamesPerRound,3),3,FALSE)),VLOOKUP(W21,OFFSET(Pairings!$E$2,($B24-1)*gamesPerRound,0,gamesPerRound,3),3,FALSE),VLOOKUP(W21,OFFSET(Pairings!$D$2,($B24-1)*gamesPerRound,0,gamesPerRound,3),3,FALSE))</f>
        <v>#N/A</v>
      </c>
      <c r="X24" s="104" t="e">
        <f ca="1">IF(ISNA(VLOOKUP(X21,OFFSET(Pairings!$D$2,($B24-1)*gamesPerRound,0,gamesPerRound,3),3,FALSE)),VLOOKUP(X21,OFFSET(Pairings!$E$2,($B24-1)*gamesPerRound,0,gamesPerRound,3),3,FALSE),VLOOKUP(X21,OFFSET(Pairings!$D$2,($B24-1)*gamesPerRound,0,gamesPerRound,3),3,FALSE))</f>
        <v>#N/A</v>
      </c>
      <c r="Y24" s="104" t="e">
        <f ca="1">IF(ISNA(VLOOKUP(Y21,OFFSET(Pairings!$D$2,($B24-1)*gamesPerRound,0,gamesPerRound,3),3,FALSE)),VLOOKUP(Y21,OFFSET(Pairings!$E$2,($B24-1)*gamesPerRound,0,gamesPerRound,3),3,FALSE),VLOOKUP(Y21,OFFSET(Pairings!$D$2,($B24-1)*gamesPerRound,0,gamesPerRound,3),3,FALSE))</f>
        <v>#N/A</v>
      </c>
      <c r="Z24" s="104" t="e">
        <f ca="1">IF(ISNA(VLOOKUP(Z21,OFFSET(Pairings!$D$2,($B24-1)*gamesPerRound,0,gamesPerRound,3),3,FALSE)),VLOOKUP(Z21,OFFSET(Pairings!$E$2,($B24-1)*gamesPerRound,0,gamesPerRound,3),3,FALSE),VLOOKUP(Z21,OFFSET(Pairings!$D$2,($B24-1)*gamesPerRound,0,gamesPerRound,3),3,FALSE))</f>
        <v>#N/A</v>
      </c>
      <c r="AA24" s="104" t="e">
        <f ca="1">IF(ISNA(VLOOKUP(AA21,OFFSET(Pairings!$D$2,($B24-1)*gamesPerRound,0,gamesPerRound,3),3,FALSE)),VLOOKUP(AA21,OFFSET(Pairings!$E$2,($B24-1)*gamesPerRound,0,gamesPerRound,3),3,FALSE),VLOOKUP(AA21,OFFSET(Pairings!$D$2,($B24-1)*gamesPerRound,0,gamesPerRound,3),3,FALSE))</f>
        <v>#N/A</v>
      </c>
      <c r="AB24" s="104" t="e">
        <f ca="1">IF(ISNA(VLOOKUP(AB21,OFFSET(Pairings!$D$2,($B24-1)*gamesPerRound,0,gamesPerRound,3),3,FALSE)),VLOOKUP(AB21,OFFSET(Pairings!$E$2,($B24-1)*gamesPerRound,0,gamesPerRound,3),3,FALSE),VLOOKUP(AB21,OFFSET(Pairings!$D$2,($B24-1)*gamesPerRound,0,gamesPerRound,3),3,FALSE))</f>
        <v>#N/A</v>
      </c>
      <c r="AC24" s="105" t="e">
        <f ca="1">IF(ISNA(VLOOKUP(AC21,OFFSET(Pairings!$D$2,($B24-1)*gamesPerRound,0,gamesPerRound,3),3,FALSE)),VLOOKUP(AC21,OFFSET(Pairings!$E$2,($B24-1)*gamesPerRound,0,gamesPerRound,3),3,FALSE),VLOOKUP(AC21,OFFSET(Pairings!$D$2,($B24-1)*gamesPerRound,0,gamesPerRound,3),3,FALSE))</f>
        <v>#N/A</v>
      </c>
      <c r="AD24" s="99" t="e">
        <f ca="1">SUM(R24:AC24)</f>
        <v>#N/A</v>
      </c>
    </row>
    <row r="25" spans="1:30" x14ac:dyDescent="0.3">
      <c r="B25" s="57" t="s">
        <v>22</v>
      </c>
      <c r="C25" s="58">
        <f t="shared" ref="C25:O25" ca="1" si="18">SUM(C22:C24)</f>
        <v>0</v>
      </c>
      <c r="D25" s="59">
        <f t="shared" ca="1" si="18"/>
        <v>0</v>
      </c>
      <c r="E25" s="59">
        <f t="shared" ca="1" si="18"/>
        <v>0</v>
      </c>
      <c r="F25" s="59">
        <f t="shared" ca="1" si="18"/>
        <v>0</v>
      </c>
      <c r="G25" s="59">
        <f t="shared" ca="1" si="18"/>
        <v>0</v>
      </c>
      <c r="H25" s="59">
        <f t="shared" ca="1" si="18"/>
        <v>0</v>
      </c>
      <c r="I25" s="59">
        <f t="shared" ca="1" si="18"/>
        <v>0</v>
      </c>
      <c r="J25" s="59">
        <f t="shared" ca="1" si="18"/>
        <v>0</v>
      </c>
      <c r="K25" s="59">
        <f t="shared" ca="1" si="18"/>
        <v>0</v>
      </c>
      <c r="L25" s="59">
        <f t="shared" ca="1" si="18"/>
        <v>0</v>
      </c>
      <c r="M25" s="59">
        <f t="shared" ca="1" si="18"/>
        <v>0</v>
      </c>
      <c r="N25" s="59">
        <f t="shared" ca="1" si="18"/>
        <v>0</v>
      </c>
      <c r="O25" s="60">
        <f t="shared" ca="1" si="18"/>
        <v>0</v>
      </c>
      <c r="P25" s="61">
        <f ca="1">VLOOKUP(A21,OFFSET(Teams!$C$1,1,0,teams,4),4,FALSE)</f>
        <v>1</v>
      </c>
      <c r="R25" s="106" t="e">
        <f t="shared" ref="R25:AD25" ca="1" si="19">SUM(R22:R24)</f>
        <v>#N/A</v>
      </c>
      <c r="S25" s="107" t="e">
        <f t="shared" ca="1" si="19"/>
        <v>#N/A</v>
      </c>
      <c r="T25" s="107" t="e">
        <f t="shared" ca="1" si="19"/>
        <v>#N/A</v>
      </c>
      <c r="U25" s="107" t="e">
        <f t="shared" ca="1" si="19"/>
        <v>#N/A</v>
      </c>
      <c r="V25" s="107" t="e">
        <f t="shared" ca="1" si="19"/>
        <v>#N/A</v>
      </c>
      <c r="W25" s="107" t="e">
        <f t="shared" ca="1" si="19"/>
        <v>#N/A</v>
      </c>
      <c r="X25" s="107" t="e">
        <f t="shared" ca="1" si="19"/>
        <v>#N/A</v>
      </c>
      <c r="Y25" s="107" t="e">
        <f t="shared" ca="1" si="19"/>
        <v>#N/A</v>
      </c>
      <c r="Z25" s="107" t="e">
        <f t="shared" ca="1" si="19"/>
        <v>#N/A</v>
      </c>
      <c r="AA25" s="107" t="e">
        <f t="shared" ca="1" si="19"/>
        <v>#N/A</v>
      </c>
      <c r="AB25" s="107" t="e">
        <f t="shared" ca="1" si="19"/>
        <v>#N/A</v>
      </c>
      <c r="AC25" s="107" t="e">
        <f t="shared" ca="1" si="19"/>
        <v>#N/A</v>
      </c>
      <c r="AD25" s="108" t="e">
        <f t="shared" ca="1" si="19"/>
        <v>#N/A</v>
      </c>
    </row>
    <row r="26" spans="1:30" x14ac:dyDescent="0.3">
      <c r="P26" s="62"/>
    </row>
    <row r="27" spans="1:30" x14ac:dyDescent="0.3">
      <c r="A27" s="9" t="s">
        <v>12</v>
      </c>
      <c r="B27" s="10">
        <f>VLOOKUP(A27,TeamLookup,2,FALSE)</f>
        <v>0</v>
      </c>
      <c r="C27" s="40" t="str">
        <f t="shared" ref="C27:N27" si="20">$A27&amp;"."&amp;TEXT(C$1,"00")</f>
        <v>E.01</v>
      </c>
      <c r="D27" s="41" t="str">
        <f t="shared" si="20"/>
        <v>E.02</v>
      </c>
      <c r="E27" s="41" t="str">
        <f t="shared" si="20"/>
        <v>E.03</v>
      </c>
      <c r="F27" s="41" t="str">
        <f t="shared" si="20"/>
        <v>E.04</v>
      </c>
      <c r="G27" s="41" t="str">
        <f t="shared" si="20"/>
        <v>E.05</v>
      </c>
      <c r="H27" s="41" t="str">
        <f t="shared" si="20"/>
        <v>E.06</v>
      </c>
      <c r="I27" s="41" t="str">
        <f t="shared" si="20"/>
        <v>E.07</v>
      </c>
      <c r="J27" s="41" t="str">
        <f t="shared" si="20"/>
        <v>E.08</v>
      </c>
      <c r="K27" s="41" t="str">
        <f t="shared" si="20"/>
        <v>E.09</v>
      </c>
      <c r="L27" s="41" t="str">
        <f t="shared" si="20"/>
        <v>E.10</v>
      </c>
      <c r="M27" s="41" t="str">
        <f t="shared" si="20"/>
        <v>E.11</v>
      </c>
      <c r="N27" s="41" t="str">
        <f t="shared" si="20"/>
        <v>E.12</v>
      </c>
      <c r="O27" s="42" t="s">
        <v>22</v>
      </c>
      <c r="P27" s="43" t="s">
        <v>30</v>
      </c>
      <c r="Q27" s="9"/>
      <c r="R27" s="94" t="str">
        <f t="shared" ref="R27:AC27" si="21">$A27&amp;"."&amp;TEXT(R$1,"00")</f>
        <v>E.01</v>
      </c>
      <c r="S27" s="95" t="str">
        <f t="shared" si="21"/>
        <v>E.02</v>
      </c>
      <c r="T27" s="95" t="str">
        <f t="shared" si="21"/>
        <v>E.03</v>
      </c>
      <c r="U27" s="95" t="str">
        <f t="shared" si="21"/>
        <v>E.04</v>
      </c>
      <c r="V27" s="95" t="str">
        <f t="shared" si="21"/>
        <v>E.05</v>
      </c>
      <c r="W27" s="95" t="str">
        <f t="shared" si="21"/>
        <v>E.06</v>
      </c>
      <c r="X27" s="95" t="str">
        <f t="shared" si="21"/>
        <v>E.07</v>
      </c>
      <c r="Y27" s="95" t="str">
        <f t="shared" si="21"/>
        <v>E.08</v>
      </c>
      <c r="Z27" s="95" t="str">
        <f t="shared" si="21"/>
        <v>E.09</v>
      </c>
      <c r="AA27" s="95" t="str">
        <f t="shared" si="21"/>
        <v>E.10</v>
      </c>
      <c r="AB27" s="95" t="str">
        <f t="shared" si="21"/>
        <v>E.11</v>
      </c>
      <c r="AC27" s="95" t="str">
        <f t="shared" si="21"/>
        <v>E.12</v>
      </c>
      <c r="AD27" s="96" t="s">
        <v>22</v>
      </c>
    </row>
    <row r="28" spans="1:30" x14ac:dyDescent="0.3">
      <c r="B28" s="44">
        <v>1</v>
      </c>
      <c r="C28" s="45" t="str">
        <f t="shared" ref="C28:N30" ca="1" si="22">IF(ISNA(R28),"",R28)</f>
        <v/>
      </c>
      <c r="D28" s="46" t="str">
        <f t="shared" ca="1" si="22"/>
        <v/>
      </c>
      <c r="E28" s="46" t="str">
        <f t="shared" ca="1" si="22"/>
        <v/>
      </c>
      <c r="F28" s="46" t="str">
        <f t="shared" ca="1" si="22"/>
        <v/>
      </c>
      <c r="G28" s="46" t="str">
        <f t="shared" ca="1" si="22"/>
        <v/>
      </c>
      <c r="H28" s="46" t="str">
        <f t="shared" ca="1" si="22"/>
        <v/>
      </c>
      <c r="I28" s="46" t="str">
        <f t="shared" ca="1" si="22"/>
        <v/>
      </c>
      <c r="J28" s="46" t="str">
        <f t="shared" ca="1" si="22"/>
        <v/>
      </c>
      <c r="K28" s="46" t="str">
        <f t="shared" ca="1" si="22"/>
        <v/>
      </c>
      <c r="L28" s="46" t="str">
        <f t="shared" ca="1" si="22"/>
        <v/>
      </c>
      <c r="M28" s="46" t="str">
        <f t="shared" ca="1" si="22"/>
        <v/>
      </c>
      <c r="N28" s="47" t="str">
        <f t="shared" ca="1" si="22"/>
        <v/>
      </c>
      <c r="O28" s="48">
        <f ca="1">SUM(C28:N28)</f>
        <v>0</v>
      </c>
      <c r="P28" s="49"/>
      <c r="R28" s="97" t="e">
        <f ca="1">IF(ISNA(VLOOKUP(R27,OFFSET(Pairings!$D$2,($B28-1)*gamesPerRound,0,gamesPerRound,3),3,FALSE)),VLOOKUP(R27,OFFSET(Pairings!$E$2,($B28-1)*gamesPerRound,0,gamesPerRound,3),3,FALSE),VLOOKUP(R27,OFFSET(Pairings!$D$2,($B28-1)*gamesPerRound,0,gamesPerRound,3),3,FALSE))</f>
        <v>#N/A</v>
      </c>
      <c r="S28" s="97" t="e">
        <f ca="1">IF(ISNA(VLOOKUP(S27,OFFSET(Pairings!$D$2,($B28-1)*gamesPerRound,0,gamesPerRound,3),3,FALSE)),VLOOKUP(S27,OFFSET(Pairings!$E$2,($B28-1)*gamesPerRound,0,gamesPerRound,3),3,FALSE),VLOOKUP(S27,OFFSET(Pairings!$D$2,($B28-1)*gamesPerRound,0,gamesPerRound,3),3,FALSE))</f>
        <v>#N/A</v>
      </c>
      <c r="T28" s="97" t="e">
        <f ca="1">IF(ISNA(VLOOKUP(T27,OFFSET(Pairings!$D$2,($B28-1)*gamesPerRound,0,gamesPerRound,3),3,FALSE)),VLOOKUP(T27,OFFSET(Pairings!$E$2,($B28-1)*gamesPerRound,0,gamesPerRound,3),3,FALSE),VLOOKUP(T27,OFFSET(Pairings!$D$2,($B28-1)*gamesPerRound,0,gamesPerRound,3),3,FALSE))</f>
        <v>#N/A</v>
      </c>
      <c r="U28" s="97" t="e">
        <f ca="1">IF(ISNA(VLOOKUP(U27,OFFSET(Pairings!$D$2,($B28-1)*gamesPerRound,0,gamesPerRound,3),3,FALSE)),VLOOKUP(U27,OFFSET(Pairings!$E$2,($B28-1)*gamesPerRound,0,gamesPerRound,3),3,FALSE),VLOOKUP(U27,OFFSET(Pairings!$D$2,($B28-1)*gamesPerRound,0,gamesPerRound,3),3,FALSE))</f>
        <v>#N/A</v>
      </c>
      <c r="V28" s="97" t="e">
        <f ca="1">IF(ISNA(VLOOKUP(V27,OFFSET(Pairings!$D$2,($B28-1)*gamesPerRound,0,gamesPerRound,3),3,FALSE)),VLOOKUP(V27,OFFSET(Pairings!$E$2,($B28-1)*gamesPerRound,0,gamesPerRound,3),3,FALSE),VLOOKUP(V27,OFFSET(Pairings!$D$2,($B28-1)*gamesPerRound,0,gamesPerRound,3),3,FALSE))</f>
        <v>#N/A</v>
      </c>
      <c r="W28" s="97" t="e">
        <f ca="1">IF(ISNA(VLOOKUP(W27,OFFSET(Pairings!$D$2,($B28-1)*gamesPerRound,0,gamesPerRound,3),3,FALSE)),VLOOKUP(W27,OFFSET(Pairings!$E$2,($B28-1)*gamesPerRound,0,gamesPerRound,3),3,FALSE),VLOOKUP(W27,OFFSET(Pairings!$D$2,($B28-1)*gamesPerRound,0,gamesPerRound,3),3,FALSE))</f>
        <v>#N/A</v>
      </c>
      <c r="X28" s="97" t="e">
        <f ca="1">IF(ISNA(VLOOKUP(X27,OFFSET(Pairings!$D$2,($B28-1)*gamesPerRound,0,gamesPerRound,3),3,FALSE)),VLOOKUP(X27,OFFSET(Pairings!$E$2,($B28-1)*gamesPerRound,0,gamesPerRound,3),3,FALSE),VLOOKUP(X27,OFFSET(Pairings!$D$2,($B28-1)*gamesPerRound,0,gamesPerRound,3),3,FALSE))</f>
        <v>#N/A</v>
      </c>
      <c r="Y28" s="97" t="e">
        <f ca="1">IF(ISNA(VLOOKUP(Y27,OFFSET(Pairings!$D$2,($B28-1)*gamesPerRound,0,gamesPerRound,3),3,FALSE)),VLOOKUP(Y27,OFFSET(Pairings!$E$2,($B28-1)*gamesPerRound,0,gamesPerRound,3),3,FALSE),VLOOKUP(Y27,OFFSET(Pairings!$D$2,($B28-1)*gamesPerRound,0,gamesPerRound,3),3,FALSE))</f>
        <v>#N/A</v>
      </c>
      <c r="Z28" s="97" t="e">
        <f ca="1">IF(ISNA(VLOOKUP(Z27,OFFSET(Pairings!$D$2,($B28-1)*gamesPerRound,0,gamesPerRound,3),3,FALSE)),VLOOKUP(Z27,OFFSET(Pairings!$E$2,($B28-1)*gamesPerRound,0,gamesPerRound,3),3,FALSE),VLOOKUP(Z27,OFFSET(Pairings!$D$2,($B28-1)*gamesPerRound,0,gamesPerRound,3),3,FALSE))</f>
        <v>#N/A</v>
      </c>
      <c r="AA28" s="97" t="e">
        <f ca="1">IF(ISNA(VLOOKUP(AA27,OFFSET(Pairings!$D$2,($B28-1)*gamesPerRound,0,gamesPerRound,3),3,FALSE)),VLOOKUP(AA27,OFFSET(Pairings!$E$2,($B28-1)*gamesPerRound,0,gamesPerRound,3),3,FALSE),VLOOKUP(AA27,OFFSET(Pairings!$D$2,($B28-1)*gamesPerRound,0,gamesPerRound,3),3,FALSE))</f>
        <v>#N/A</v>
      </c>
      <c r="AB28" s="97" t="e">
        <f ca="1">IF(ISNA(VLOOKUP(AB27,OFFSET(Pairings!$D$2,($B28-1)*gamesPerRound,0,gamesPerRound,3),3,FALSE)),VLOOKUP(AB27,OFFSET(Pairings!$E$2,($B28-1)*gamesPerRound,0,gamesPerRound,3),3,FALSE),VLOOKUP(AB27,OFFSET(Pairings!$D$2,($B28-1)*gamesPerRound,0,gamesPerRound,3),3,FALSE))</f>
        <v>#N/A</v>
      </c>
      <c r="AC28" s="98" t="e">
        <f ca="1">IF(ISNA(VLOOKUP(AC27,OFFSET(Pairings!$D$2,($B28-1)*gamesPerRound,0,gamesPerRound,3),3,FALSE)),VLOOKUP(AC27,OFFSET(Pairings!$E$2,($B28-1)*gamesPerRound,0,gamesPerRound,3),3,FALSE),VLOOKUP(AC27,OFFSET(Pairings!$D$2,($B28-1)*gamesPerRound,0,gamesPerRound,3),3,FALSE))</f>
        <v>#N/A</v>
      </c>
      <c r="AD28" s="99" t="e">
        <f ca="1">SUM(R28:AC28)</f>
        <v>#N/A</v>
      </c>
    </row>
    <row r="29" spans="1:30" x14ac:dyDescent="0.3">
      <c r="B29" s="44">
        <v>2</v>
      </c>
      <c r="C29" s="50" t="str">
        <f t="shared" ca="1" si="22"/>
        <v/>
      </c>
      <c r="D29" s="35" t="str">
        <f t="shared" ca="1" si="22"/>
        <v/>
      </c>
      <c r="E29" s="35" t="str">
        <f t="shared" ca="1" si="22"/>
        <v/>
      </c>
      <c r="F29" s="35" t="str">
        <f t="shared" ca="1" si="22"/>
        <v/>
      </c>
      <c r="G29" s="35" t="str">
        <f t="shared" ca="1" si="22"/>
        <v/>
      </c>
      <c r="H29" s="35" t="str">
        <f t="shared" ca="1" si="22"/>
        <v/>
      </c>
      <c r="I29" s="35" t="str">
        <f t="shared" ca="1" si="22"/>
        <v/>
      </c>
      <c r="J29" s="35" t="str">
        <f t="shared" ca="1" si="22"/>
        <v/>
      </c>
      <c r="K29" s="35" t="str">
        <f t="shared" ca="1" si="22"/>
        <v/>
      </c>
      <c r="L29" s="35" t="str">
        <f t="shared" ca="1" si="22"/>
        <v/>
      </c>
      <c r="M29" s="35" t="str">
        <f t="shared" ca="1" si="22"/>
        <v/>
      </c>
      <c r="N29" s="51" t="str">
        <f t="shared" ca="1" si="22"/>
        <v/>
      </c>
      <c r="O29" s="52">
        <f ca="1">SUM(C29:N29)</f>
        <v>0</v>
      </c>
      <c r="P29" s="49"/>
      <c r="R29" s="100" t="e">
        <f ca="1">IF(ISNA(VLOOKUP(R27,OFFSET(Pairings!$D$2,($B29-1)*gamesPerRound,0,gamesPerRound,3),3,FALSE)),VLOOKUP(R27,OFFSET(Pairings!$E$2,($B29-1)*gamesPerRound,0,gamesPerRound,3),3,FALSE),VLOOKUP(R27,OFFSET(Pairings!$D$2,($B29-1)*gamesPerRound,0,gamesPerRound,3),3,FALSE))</f>
        <v>#N/A</v>
      </c>
      <c r="S29" s="101" t="e">
        <f ca="1">IF(ISNA(VLOOKUP(S27,OFFSET(Pairings!$D$2,($B29-1)*gamesPerRound,0,gamesPerRound,3),3,FALSE)),VLOOKUP(S27,OFFSET(Pairings!$E$2,($B29-1)*gamesPerRound,0,gamesPerRound,3),3,FALSE),VLOOKUP(S27,OFFSET(Pairings!$D$2,($B29-1)*gamesPerRound,0,gamesPerRound,3),3,FALSE))</f>
        <v>#N/A</v>
      </c>
      <c r="T29" s="101" t="e">
        <f ca="1">IF(ISNA(VLOOKUP(T27,OFFSET(Pairings!$D$2,($B29-1)*gamesPerRound,0,gamesPerRound,3),3,FALSE)),VLOOKUP(T27,OFFSET(Pairings!$E$2,($B29-1)*gamesPerRound,0,gamesPerRound,3),3,FALSE),VLOOKUP(T27,OFFSET(Pairings!$D$2,($B29-1)*gamesPerRound,0,gamesPerRound,3),3,FALSE))</f>
        <v>#N/A</v>
      </c>
      <c r="U29" s="101" t="e">
        <f ca="1">IF(ISNA(VLOOKUP(U27,OFFSET(Pairings!$D$2,($B29-1)*gamesPerRound,0,gamesPerRound,3),3,FALSE)),VLOOKUP(U27,OFFSET(Pairings!$E$2,($B29-1)*gamesPerRound,0,gamesPerRound,3),3,FALSE),VLOOKUP(U27,OFFSET(Pairings!$D$2,($B29-1)*gamesPerRound,0,gamesPerRound,3),3,FALSE))</f>
        <v>#N/A</v>
      </c>
      <c r="V29" s="101" t="e">
        <f ca="1">IF(ISNA(VLOOKUP(V27,OFFSET(Pairings!$D$2,($B29-1)*gamesPerRound,0,gamesPerRound,3),3,FALSE)),VLOOKUP(V27,OFFSET(Pairings!$E$2,($B29-1)*gamesPerRound,0,gamesPerRound,3),3,FALSE),VLOOKUP(V27,OFFSET(Pairings!$D$2,($B29-1)*gamesPerRound,0,gamesPerRound,3),3,FALSE))</f>
        <v>#N/A</v>
      </c>
      <c r="W29" s="101" t="e">
        <f ca="1">IF(ISNA(VLOOKUP(W27,OFFSET(Pairings!$D$2,($B29-1)*gamesPerRound,0,gamesPerRound,3),3,FALSE)),VLOOKUP(W27,OFFSET(Pairings!$E$2,($B29-1)*gamesPerRound,0,gamesPerRound,3),3,FALSE),VLOOKUP(W27,OFFSET(Pairings!$D$2,($B29-1)*gamesPerRound,0,gamesPerRound,3),3,FALSE))</f>
        <v>#N/A</v>
      </c>
      <c r="X29" s="101" t="e">
        <f ca="1">IF(ISNA(VLOOKUP(X27,OFFSET(Pairings!$D$2,($B29-1)*gamesPerRound,0,gamesPerRound,3),3,FALSE)),VLOOKUP(X27,OFFSET(Pairings!$E$2,($B29-1)*gamesPerRound,0,gamesPerRound,3),3,FALSE),VLOOKUP(X27,OFFSET(Pairings!$D$2,($B29-1)*gamesPerRound,0,gamesPerRound,3),3,FALSE))</f>
        <v>#N/A</v>
      </c>
      <c r="Y29" s="101" t="e">
        <f ca="1">IF(ISNA(VLOOKUP(Y27,OFFSET(Pairings!$D$2,($B29-1)*gamesPerRound,0,gamesPerRound,3),3,FALSE)),VLOOKUP(Y27,OFFSET(Pairings!$E$2,($B29-1)*gamesPerRound,0,gamesPerRound,3),3,FALSE),VLOOKUP(Y27,OFFSET(Pairings!$D$2,($B29-1)*gamesPerRound,0,gamesPerRound,3),3,FALSE))</f>
        <v>#N/A</v>
      </c>
      <c r="Z29" s="101" t="e">
        <f ca="1">IF(ISNA(VLOOKUP(Z27,OFFSET(Pairings!$D$2,($B29-1)*gamesPerRound,0,gamesPerRound,3),3,FALSE)),VLOOKUP(Z27,OFFSET(Pairings!$E$2,($B29-1)*gamesPerRound,0,gamesPerRound,3),3,FALSE),VLOOKUP(Z27,OFFSET(Pairings!$D$2,($B29-1)*gamesPerRound,0,gamesPerRound,3),3,FALSE))</f>
        <v>#N/A</v>
      </c>
      <c r="AA29" s="101" t="e">
        <f ca="1">IF(ISNA(VLOOKUP(AA27,OFFSET(Pairings!$D$2,($B29-1)*gamesPerRound,0,gamesPerRound,3),3,FALSE)),VLOOKUP(AA27,OFFSET(Pairings!$E$2,($B29-1)*gamesPerRound,0,gamesPerRound,3),3,FALSE),VLOOKUP(AA27,OFFSET(Pairings!$D$2,($B29-1)*gamesPerRound,0,gamesPerRound,3),3,FALSE))</f>
        <v>#N/A</v>
      </c>
      <c r="AB29" s="101" t="e">
        <f ca="1">IF(ISNA(VLOOKUP(AB27,OFFSET(Pairings!$D$2,($B29-1)*gamesPerRound,0,gamesPerRound,3),3,FALSE)),VLOOKUP(AB27,OFFSET(Pairings!$E$2,($B29-1)*gamesPerRound,0,gamesPerRound,3),3,FALSE),VLOOKUP(AB27,OFFSET(Pairings!$D$2,($B29-1)*gamesPerRound,0,gamesPerRound,3),3,FALSE))</f>
        <v>#N/A</v>
      </c>
      <c r="AC29" s="102" t="e">
        <f ca="1">IF(ISNA(VLOOKUP(AC27,OFFSET(Pairings!$D$2,($B29-1)*gamesPerRound,0,gamesPerRound,3),3,FALSE)),VLOOKUP(AC27,OFFSET(Pairings!$E$2,($B29-1)*gamesPerRound,0,gamesPerRound,3),3,FALSE),VLOOKUP(AC27,OFFSET(Pairings!$D$2,($B29-1)*gamesPerRound,0,gamesPerRound,3),3,FALSE))</f>
        <v>#N/A</v>
      </c>
      <c r="AD29" s="99" t="e">
        <f ca="1">SUM(R29:AC29)</f>
        <v>#N/A</v>
      </c>
    </row>
    <row r="30" spans="1:30" x14ac:dyDescent="0.3">
      <c r="B30" s="44">
        <v>3</v>
      </c>
      <c r="C30" s="53" t="str">
        <f t="shared" ca="1" si="22"/>
        <v/>
      </c>
      <c r="D30" s="54" t="str">
        <f t="shared" ca="1" si="22"/>
        <v/>
      </c>
      <c r="E30" s="54" t="str">
        <f t="shared" ca="1" si="22"/>
        <v/>
      </c>
      <c r="F30" s="54" t="str">
        <f t="shared" ca="1" si="22"/>
        <v/>
      </c>
      <c r="G30" s="54" t="str">
        <f t="shared" ca="1" si="22"/>
        <v/>
      </c>
      <c r="H30" s="54" t="str">
        <f t="shared" ca="1" si="22"/>
        <v/>
      </c>
      <c r="I30" s="54" t="str">
        <f t="shared" ca="1" si="22"/>
        <v/>
      </c>
      <c r="J30" s="54" t="str">
        <f t="shared" ca="1" si="22"/>
        <v/>
      </c>
      <c r="K30" s="54" t="str">
        <f t="shared" ca="1" si="22"/>
        <v/>
      </c>
      <c r="L30" s="54" t="str">
        <f t="shared" ca="1" si="22"/>
        <v/>
      </c>
      <c r="M30" s="54" t="str">
        <f t="shared" ca="1" si="22"/>
        <v/>
      </c>
      <c r="N30" s="55" t="str">
        <f t="shared" ca="1" si="22"/>
        <v/>
      </c>
      <c r="O30" s="56">
        <f ca="1">SUM(C30:N30)</f>
        <v>0</v>
      </c>
      <c r="P30" s="49"/>
      <c r="R30" s="103" t="e">
        <f ca="1">IF(ISNA(VLOOKUP(R27,OFFSET(Pairings!$D$2,($B30-1)*gamesPerRound,0,gamesPerRound,3),3,FALSE)),VLOOKUP(R27,OFFSET(Pairings!$E$2,($B30-1)*gamesPerRound,0,gamesPerRound,3),3,FALSE),VLOOKUP(R27,OFFSET(Pairings!$D$2,($B30-1)*gamesPerRound,0,gamesPerRound,3),3,FALSE))</f>
        <v>#N/A</v>
      </c>
      <c r="S30" s="104" t="e">
        <f ca="1">IF(ISNA(VLOOKUP(S27,OFFSET(Pairings!$D$2,($B30-1)*gamesPerRound,0,gamesPerRound,3),3,FALSE)),VLOOKUP(S27,OFFSET(Pairings!$E$2,($B30-1)*gamesPerRound,0,gamesPerRound,3),3,FALSE),VLOOKUP(S27,OFFSET(Pairings!$D$2,($B30-1)*gamesPerRound,0,gamesPerRound,3),3,FALSE))</f>
        <v>#N/A</v>
      </c>
      <c r="T30" s="104" t="e">
        <f ca="1">IF(ISNA(VLOOKUP(T27,OFFSET(Pairings!$D$2,($B30-1)*gamesPerRound,0,gamesPerRound,3),3,FALSE)),VLOOKUP(T27,OFFSET(Pairings!$E$2,($B30-1)*gamesPerRound,0,gamesPerRound,3),3,FALSE),VLOOKUP(T27,OFFSET(Pairings!$D$2,($B30-1)*gamesPerRound,0,gamesPerRound,3),3,FALSE))</f>
        <v>#N/A</v>
      </c>
      <c r="U30" s="104" t="e">
        <f ca="1">IF(ISNA(VLOOKUP(U27,OFFSET(Pairings!$D$2,($B30-1)*gamesPerRound,0,gamesPerRound,3),3,FALSE)),VLOOKUP(U27,OFFSET(Pairings!$E$2,($B30-1)*gamesPerRound,0,gamesPerRound,3),3,FALSE),VLOOKUP(U27,OFFSET(Pairings!$D$2,($B30-1)*gamesPerRound,0,gamesPerRound,3),3,FALSE))</f>
        <v>#N/A</v>
      </c>
      <c r="V30" s="104" t="e">
        <f ca="1">IF(ISNA(VLOOKUP(V27,OFFSET(Pairings!$D$2,($B30-1)*gamesPerRound,0,gamesPerRound,3),3,FALSE)),VLOOKUP(V27,OFFSET(Pairings!$E$2,($B30-1)*gamesPerRound,0,gamesPerRound,3),3,FALSE),VLOOKUP(V27,OFFSET(Pairings!$D$2,($B30-1)*gamesPerRound,0,gamesPerRound,3),3,FALSE))</f>
        <v>#N/A</v>
      </c>
      <c r="W30" s="104" t="e">
        <f ca="1">IF(ISNA(VLOOKUP(W27,OFFSET(Pairings!$D$2,($B30-1)*gamesPerRound,0,gamesPerRound,3),3,FALSE)),VLOOKUP(W27,OFFSET(Pairings!$E$2,($B30-1)*gamesPerRound,0,gamesPerRound,3),3,FALSE),VLOOKUP(W27,OFFSET(Pairings!$D$2,($B30-1)*gamesPerRound,0,gamesPerRound,3),3,FALSE))</f>
        <v>#N/A</v>
      </c>
      <c r="X30" s="104" t="e">
        <f ca="1">IF(ISNA(VLOOKUP(X27,OFFSET(Pairings!$D$2,($B30-1)*gamesPerRound,0,gamesPerRound,3),3,FALSE)),VLOOKUP(X27,OFFSET(Pairings!$E$2,($B30-1)*gamesPerRound,0,gamesPerRound,3),3,FALSE),VLOOKUP(X27,OFFSET(Pairings!$D$2,($B30-1)*gamesPerRound,0,gamesPerRound,3),3,FALSE))</f>
        <v>#N/A</v>
      </c>
      <c r="Y30" s="104" t="e">
        <f ca="1">IF(ISNA(VLOOKUP(Y27,OFFSET(Pairings!$D$2,($B30-1)*gamesPerRound,0,gamesPerRound,3),3,FALSE)),VLOOKUP(Y27,OFFSET(Pairings!$E$2,($B30-1)*gamesPerRound,0,gamesPerRound,3),3,FALSE),VLOOKUP(Y27,OFFSET(Pairings!$D$2,($B30-1)*gamesPerRound,0,gamesPerRound,3),3,FALSE))</f>
        <v>#N/A</v>
      </c>
      <c r="Z30" s="104" t="e">
        <f ca="1">IF(ISNA(VLOOKUP(Z27,OFFSET(Pairings!$D$2,($B30-1)*gamesPerRound,0,gamesPerRound,3),3,FALSE)),VLOOKUP(Z27,OFFSET(Pairings!$E$2,($B30-1)*gamesPerRound,0,gamesPerRound,3),3,FALSE),VLOOKUP(Z27,OFFSET(Pairings!$D$2,($B30-1)*gamesPerRound,0,gamesPerRound,3),3,FALSE))</f>
        <v>#N/A</v>
      </c>
      <c r="AA30" s="104" t="e">
        <f ca="1">IF(ISNA(VLOOKUP(AA27,OFFSET(Pairings!$D$2,($B30-1)*gamesPerRound,0,gamesPerRound,3),3,FALSE)),VLOOKUP(AA27,OFFSET(Pairings!$E$2,($B30-1)*gamesPerRound,0,gamesPerRound,3),3,FALSE),VLOOKUP(AA27,OFFSET(Pairings!$D$2,($B30-1)*gamesPerRound,0,gamesPerRound,3),3,FALSE))</f>
        <v>#N/A</v>
      </c>
      <c r="AB30" s="104" t="e">
        <f ca="1">IF(ISNA(VLOOKUP(AB27,OFFSET(Pairings!$D$2,($B30-1)*gamesPerRound,0,gamesPerRound,3),3,FALSE)),VLOOKUP(AB27,OFFSET(Pairings!$E$2,($B30-1)*gamesPerRound,0,gamesPerRound,3),3,FALSE),VLOOKUP(AB27,OFFSET(Pairings!$D$2,($B30-1)*gamesPerRound,0,gamesPerRound,3),3,FALSE))</f>
        <v>#N/A</v>
      </c>
      <c r="AC30" s="105" t="e">
        <f ca="1">IF(ISNA(VLOOKUP(AC27,OFFSET(Pairings!$D$2,($B30-1)*gamesPerRound,0,gamesPerRound,3),3,FALSE)),VLOOKUP(AC27,OFFSET(Pairings!$E$2,($B30-1)*gamesPerRound,0,gamesPerRound,3),3,FALSE),VLOOKUP(AC27,OFFSET(Pairings!$D$2,($B30-1)*gamesPerRound,0,gamesPerRound,3),3,FALSE))</f>
        <v>#N/A</v>
      </c>
      <c r="AD30" s="99" t="e">
        <f ca="1">SUM(R30:AC30)</f>
        <v>#N/A</v>
      </c>
    </row>
    <row r="31" spans="1:30" x14ac:dyDescent="0.3">
      <c r="B31" s="57" t="s">
        <v>22</v>
      </c>
      <c r="C31" s="58">
        <f t="shared" ref="C31:O31" ca="1" si="23">SUM(C28:C30)</f>
        <v>0</v>
      </c>
      <c r="D31" s="59">
        <f t="shared" ca="1" si="23"/>
        <v>0</v>
      </c>
      <c r="E31" s="59">
        <f t="shared" ca="1" si="23"/>
        <v>0</v>
      </c>
      <c r="F31" s="59">
        <f t="shared" ca="1" si="23"/>
        <v>0</v>
      </c>
      <c r="G31" s="59">
        <f t="shared" ca="1" si="23"/>
        <v>0</v>
      </c>
      <c r="H31" s="59">
        <f t="shared" ca="1" si="23"/>
        <v>0</v>
      </c>
      <c r="I31" s="59">
        <f t="shared" ca="1" si="23"/>
        <v>0</v>
      </c>
      <c r="J31" s="59">
        <f t="shared" ca="1" si="23"/>
        <v>0</v>
      </c>
      <c r="K31" s="59">
        <f t="shared" ca="1" si="23"/>
        <v>0</v>
      </c>
      <c r="L31" s="59">
        <f t="shared" ca="1" si="23"/>
        <v>0</v>
      </c>
      <c r="M31" s="59">
        <f t="shared" ca="1" si="23"/>
        <v>0</v>
      </c>
      <c r="N31" s="59">
        <f t="shared" ca="1" si="23"/>
        <v>0</v>
      </c>
      <c r="O31" s="60">
        <f t="shared" ca="1" si="23"/>
        <v>0</v>
      </c>
      <c r="P31" s="61">
        <f ca="1">VLOOKUP(A27,OFFSET(Teams!$C$1,1,0,teams,4),4,FALSE)</f>
        <v>1</v>
      </c>
      <c r="R31" s="106" t="e">
        <f t="shared" ref="R31:AD31" ca="1" si="24">SUM(R28:R30)</f>
        <v>#N/A</v>
      </c>
      <c r="S31" s="107" t="e">
        <f t="shared" ca="1" si="24"/>
        <v>#N/A</v>
      </c>
      <c r="T31" s="107" t="e">
        <f t="shared" ca="1" si="24"/>
        <v>#N/A</v>
      </c>
      <c r="U31" s="107" t="e">
        <f t="shared" ca="1" si="24"/>
        <v>#N/A</v>
      </c>
      <c r="V31" s="107" t="e">
        <f t="shared" ca="1" si="24"/>
        <v>#N/A</v>
      </c>
      <c r="W31" s="107" t="e">
        <f t="shared" ca="1" si="24"/>
        <v>#N/A</v>
      </c>
      <c r="X31" s="107" t="e">
        <f t="shared" ca="1" si="24"/>
        <v>#N/A</v>
      </c>
      <c r="Y31" s="107" t="e">
        <f t="shared" ca="1" si="24"/>
        <v>#N/A</v>
      </c>
      <c r="Z31" s="107" t="e">
        <f t="shared" ca="1" si="24"/>
        <v>#N/A</v>
      </c>
      <c r="AA31" s="107" t="e">
        <f t="shared" ca="1" si="24"/>
        <v>#N/A</v>
      </c>
      <c r="AB31" s="107" t="e">
        <f t="shared" ca="1" si="24"/>
        <v>#N/A</v>
      </c>
      <c r="AC31" s="107" t="e">
        <f t="shared" ca="1" si="24"/>
        <v>#N/A</v>
      </c>
      <c r="AD31" s="108" t="e">
        <f t="shared" ca="1" si="24"/>
        <v>#N/A</v>
      </c>
    </row>
    <row r="32" spans="1:30" x14ac:dyDescent="0.3">
      <c r="P32" s="62"/>
    </row>
    <row r="33" spans="1:30" x14ac:dyDescent="0.3">
      <c r="A33" s="9" t="s">
        <v>13</v>
      </c>
      <c r="B33" s="10">
        <f>VLOOKUP(A33,TeamLookup,2,FALSE)</f>
        <v>0</v>
      </c>
      <c r="C33" s="40" t="str">
        <f t="shared" ref="C33:N33" si="25">$A33&amp;"."&amp;TEXT(C$1,"00")</f>
        <v>F.01</v>
      </c>
      <c r="D33" s="41" t="str">
        <f t="shared" si="25"/>
        <v>F.02</v>
      </c>
      <c r="E33" s="41" t="str">
        <f t="shared" si="25"/>
        <v>F.03</v>
      </c>
      <c r="F33" s="41" t="str">
        <f t="shared" si="25"/>
        <v>F.04</v>
      </c>
      <c r="G33" s="41" t="str">
        <f t="shared" si="25"/>
        <v>F.05</v>
      </c>
      <c r="H33" s="41" t="str">
        <f t="shared" si="25"/>
        <v>F.06</v>
      </c>
      <c r="I33" s="41" t="str">
        <f t="shared" si="25"/>
        <v>F.07</v>
      </c>
      <c r="J33" s="41" t="str">
        <f t="shared" si="25"/>
        <v>F.08</v>
      </c>
      <c r="K33" s="41" t="str">
        <f t="shared" si="25"/>
        <v>F.09</v>
      </c>
      <c r="L33" s="41" t="str">
        <f t="shared" si="25"/>
        <v>F.10</v>
      </c>
      <c r="M33" s="41" t="str">
        <f t="shared" si="25"/>
        <v>F.11</v>
      </c>
      <c r="N33" s="41" t="str">
        <f t="shared" si="25"/>
        <v>F.12</v>
      </c>
      <c r="O33" s="42" t="s">
        <v>22</v>
      </c>
      <c r="P33" s="43" t="s">
        <v>30</v>
      </c>
      <c r="Q33" s="9"/>
      <c r="R33" s="94" t="str">
        <f t="shared" ref="R33:AC33" si="26">$A33&amp;"."&amp;TEXT(R$1,"00")</f>
        <v>F.01</v>
      </c>
      <c r="S33" s="95" t="str">
        <f t="shared" si="26"/>
        <v>F.02</v>
      </c>
      <c r="T33" s="95" t="str">
        <f t="shared" si="26"/>
        <v>F.03</v>
      </c>
      <c r="U33" s="95" t="str">
        <f t="shared" si="26"/>
        <v>F.04</v>
      </c>
      <c r="V33" s="95" t="str">
        <f t="shared" si="26"/>
        <v>F.05</v>
      </c>
      <c r="W33" s="95" t="str">
        <f t="shared" si="26"/>
        <v>F.06</v>
      </c>
      <c r="X33" s="95" t="str">
        <f t="shared" si="26"/>
        <v>F.07</v>
      </c>
      <c r="Y33" s="95" t="str">
        <f t="shared" si="26"/>
        <v>F.08</v>
      </c>
      <c r="Z33" s="95" t="str">
        <f t="shared" si="26"/>
        <v>F.09</v>
      </c>
      <c r="AA33" s="95" t="str">
        <f t="shared" si="26"/>
        <v>F.10</v>
      </c>
      <c r="AB33" s="95" t="str">
        <f t="shared" si="26"/>
        <v>F.11</v>
      </c>
      <c r="AC33" s="95" t="str">
        <f t="shared" si="26"/>
        <v>F.12</v>
      </c>
      <c r="AD33" s="96" t="s">
        <v>22</v>
      </c>
    </row>
    <row r="34" spans="1:30" x14ac:dyDescent="0.3">
      <c r="B34" s="44">
        <v>1</v>
      </c>
      <c r="C34" s="45" t="str">
        <f t="shared" ref="C34:N36" ca="1" si="27">IF(ISNA(R34),"",R34)</f>
        <v/>
      </c>
      <c r="D34" s="46" t="str">
        <f t="shared" ca="1" si="27"/>
        <v/>
      </c>
      <c r="E34" s="46" t="str">
        <f t="shared" ca="1" si="27"/>
        <v/>
      </c>
      <c r="F34" s="46" t="str">
        <f t="shared" ca="1" si="27"/>
        <v/>
      </c>
      <c r="G34" s="46" t="str">
        <f t="shared" ca="1" si="27"/>
        <v/>
      </c>
      <c r="H34" s="46" t="str">
        <f t="shared" ca="1" si="27"/>
        <v/>
      </c>
      <c r="I34" s="46" t="str">
        <f t="shared" ca="1" si="27"/>
        <v/>
      </c>
      <c r="J34" s="46" t="str">
        <f t="shared" ca="1" si="27"/>
        <v/>
      </c>
      <c r="K34" s="46" t="str">
        <f t="shared" ca="1" si="27"/>
        <v/>
      </c>
      <c r="L34" s="46" t="str">
        <f t="shared" ca="1" si="27"/>
        <v/>
      </c>
      <c r="M34" s="46" t="str">
        <f t="shared" ca="1" si="27"/>
        <v/>
      </c>
      <c r="N34" s="47" t="str">
        <f t="shared" ca="1" si="27"/>
        <v/>
      </c>
      <c r="O34" s="48">
        <f ca="1">SUM(C34:N34)</f>
        <v>0</v>
      </c>
      <c r="P34" s="49"/>
      <c r="R34" s="97" t="e">
        <f ca="1">IF(ISNA(VLOOKUP(R33,OFFSET(Pairings!$D$2,($B34-1)*gamesPerRound,0,gamesPerRound,3),3,FALSE)),VLOOKUP(R33,OFFSET(Pairings!$E$2,($B34-1)*gamesPerRound,0,gamesPerRound,3),3,FALSE),VLOOKUP(R33,OFFSET(Pairings!$D$2,($B34-1)*gamesPerRound,0,gamesPerRound,3),3,FALSE))</f>
        <v>#N/A</v>
      </c>
      <c r="S34" s="97" t="e">
        <f ca="1">IF(ISNA(VLOOKUP(S33,OFFSET(Pairings!$D$2,($B34-1)*gamesPerRound,0,gamesPerRound,3),3,FALSE)),VLOOKUP(S33,OFFSET(Pairings!$E$2,($B34-1)*gamesPerRound,0,gamesPerRound,3),3,FALSE),VLOOKUP(S33,OFFSET(Pairings!$D$2,($B34-1)*gamesPerRound,0,gamesPerRound,3),3,FALSE))</f>
        <v>#N/A</v>
      </c>
      <c r="T34" s="97" t="e">
        <f ca="1">IF(ISNA(VLOOKUP(T33,OFFSET(Pairings!$D$2,($B34-1)*gamesPerRound,0,gamesPerRound,3),3,FALSE)),VLOOKUP(T33,OFFSET(Pairings!$E$2,($B34-1)*gamesPerRound,0,gamesPerRound,3),3,FALSE),VLOOKUP(T33,OFFSET(Pairings!$D$2,($B34-1)*gamesPerRound,0,gamesPerRound,3),3,FALSE))</f>
        <v>#N/A</v>
      </c>
      <c r="U34" s="97" t="e">
        <f ca="1">IF(ISNA(VLOOKUP(U33,OFFSET(Pairings!$D$2,($B34-1)*gamesPerRound,0,gamesPerRound,3),3,FALSE)),VLOOKUP(U33,OFFSET(Pairings!$E$2,($B34-1)*gamesPerRound,0,gamesPerRound,3),3,FALSE),VLOOKUP(U33,OFFSET(Pairings!$D$2,($B34-1)*gamesPerRound,0,gamesPerRound,3),3,FALSE))</f>
        <v>#N/A</v>
      </c>
      <c r="V34" s="97" t="e">
        <f ca="1">IF(ISNA(VLOOKUP(V33,OFFSET(Pairings!$D$2,($B34-1)*gamesPerRound,0,gamesPerRound,3),3,FALSE)),VLOOKUP(V33,OFFSET(Pairings!$E$2,($B34-1)*gamesPerRound,0,gamesPerRound,3),3,FALSE),VLOOKUP(V33,OFFSET(Pairings!$D$2,($B34-1)*gamesPerRound,0,gamesPerRound,3),3,FALSE))</f>
        <v>#N/A</v>
      </c>
      <c r="W34" s="97" t="e">
        <f ca="1">IF(ISNA(VLOOKUP(W33,OFFSET(Pairings!$D$2,($B34-1)*gamesPerRound,0,gamesPerRound,3),3,FALSE)),VLOOKUP(W33,OFFSET(Pairings!$E$2,($B34-1)*gamesPerRound,0,gamesPerRound,3),3,FALSE),VLOOKUP(W33,OFFSET(Pairings!$D$2,($B34-1)*gamesPerRound,0,gamesPerRound,3),3,FALSE))</f>
        <v>#N/A</v>
      </c>
      <c r="X34" s="97" t="e">
        <f ca="1">IF(ISNA(VLOOKUP(X33,OFFSET(Pairings!$D$2,($B34-1)*gamesPerRound,0,gamesPerRound,3),3,FALSE)),VLOOKUP(X33,OFFSET(Pairings!$E$2,($B34-1)*gamesPerRound,0,gamesPerRound,3),3,FALSE),VLOOKUP(X33,OFFSET(Pairings!$D$2,($B34-1)*gamesPerRound,0,gamesPerRound,3),3,FALSE))</f>
        <v>#N/A</v>
      </c>
      <c r="Y34" s="97" t="e">
        <f ca="1">IF(ISNA(VLOOKUP(Y33,OFFSET(Pairings!$D$2,($B34-1)*gamesPerRound,0,gamesPerRound,3),3,FALSE)),VLOOKUP(Y33,OFFSET(Pairings!$E$2,($B34-1)*gamesPerRound,0,gamesPerRound,3),3,FALSE),VLOOKUP(Y33,OFFSET(Pairings!$D$2,($B34-1)*gamesPerRound,0,gamesPerRound,3),3,FALSE))</f>
        <v>#N/A</v>
      </c>
      <c r="Z34" s="97" t="e">
        <f ca="1">IF(ISNA(VLOOKUP(Z33,OFFSET(Pairings!$D$2,($B34-1)*gamesPerRound,0,gamesPerRound,3),3,FALSE)),VLOOKUP(Z33,OFFSET(Pairings!$E$2,($B34-1)*gamesPerRound,0,gamesPerRound,3),3,FALSE),VLOOKUP(Z33,OFFSET(Pairings!$D$2,($B34-1)*gamesPerRound,0,gamesPerRound,3),3,FALSE))</f>
        <v>#N/A</v>
      </c>
      <c r="AA34" s="97" t="e">
        <f ca="1">IF(ISNA(VLOOKUP(AA33,OFFSET(Pairings!$D$2,($B34-1)*gamesPerRound,0,gamesPerRound,3),3,FALSE)),VLOOKUP(AA33,OFFSET(Pairings!$E$2,($B34-1)*gamesPerRound,0,gamesPerRound,3),3,FALSE),VLOOKUP(AA33,OFFSET(Pairings!$D$2,($B34-1)*gamesPerRound,0,gamesPerRound,3),3,FALSE))</f>
        <v>#N/A</v>
      </c>
      <c r="AB34" s="97" t="e">
        <f ca="1">IF(ISNA(VLOOKUP(AB33,OFFSET(Pairings!$D$2,($B34-1)*gamesPerRound,0,gamesPerRound,3),3,FALSE)),VLOOKUP(AB33,OFFSET(Pairings!$E$2,($B34-1)*gamesPerRound,0,gamesPerRound,3),3,FALSE),VLOOKUP(AB33,OFFSET(Pairings!$D$2,($B34-1)*gamesPerRound,0,gamesPerRound,3),3,FALSE))</f>
        <v>#N/A</v>
      </c>
      <c r="AC34" s="98" t="e">
        <f ca="1">IF(ISNA(VLOOKUP(AC33,OFFSET(Pairings!$D$2,($B34-1)*gamesPerRound,0,gamesPerRound,3),3,FALSE)),VLOOKUP(AC33,OFFSET(Pairings!$E$2,($B34-1)*gamesPerRound,0,gamesPerRound,3),3,FALSE),VLOOKUP(AC33,OFFSET(Pairings!$D$2,($B34-1)*gamesPerRound,0,gamesPerRound,3),3,FALSE))</f>
        <v>#N/A</v>
      </c>
      <c r="AD34" s="99" t="e">
        <f ca="1">SUM(R34:AC34)</f>
        <v>#N/A</v>
      </c>
    </row>
    <row r="35" spans="1:30" x14ac:dyDescent="0.3">
      <c r="B35" s="44">
        <v>2</v>
      </c>
      <c r="C35" s="50" t="str">
        <f t="shared" ca="1" si="27"/>
        <v/>
      </c>
      <c r="D35" s="35" t="str">
        <f t="shared" ca="1" si="27"/>
        <v/>
      </c>
      <c r="E35" s="35" t="str">
        <f t="shared" ca="1" si="27"/>
        <v/>
      </c>
      <c r="F35" s="35" t="str">
        <f t="shared" ca="1" si="27"/>
        <v/>
      </c>
      <c r="G35" s="35" t="str">
        <f t="shared" ca="1" si="27"/>
        <v/>
      </c>
      <c r="H35" s="35" t="str">
        <f t="shared" ca="1" si="27"/>
        <v/>
      </c>
      <c r="I35" s="35" t="str">
        <f t="shared" ca="1" si="27"/>
        <v/>
      </c>
      <c r="J35" s="35" t="str">
        <f t="shared" ca="1" si="27"/>
        <v/>
      </c>
      <c r="K35" s="35" t="str">
        <f t="shared" ca="1" si="27"/>
        <v/>
      </c>
      <c r="L35" s="35" t="str">
        <f t="shared" ca="1" si="27"/>
        <v/>
      </c>
      <c r="M35" s="35" t="str">
        <f t="shared" ca="1" si="27"/>
        <v/>
      </c>
      <c r="N35" s="51" t="str">
        <f t="shared" ca="1" si="27"/>
        <v/>
      </c>
      <c r="O35" s="52">
        <f ca="1">SUM(C35:N35)</f>
        <v>0</v>
      </c>
      <c r="P35" s="49"/>
      <c r="R35" s="100" t="e">
        <f ca="1">IF(ISNA(VLOOKUP(R33,OFFSET(Pairings!$D$2,($B35-1)*gamesPerRound,0,gamesPerRound,3),3,FALSE)),VLOOKUP(R33,OFFSET(Pairings!$E$2,($B35-1)*gamesPerRound,0,gamesPerRound,3),3,FALSE),VLOOKUP(R33,OFFSET(Pairings!$D$2,($B35-1)*gamesPerRound,0,gamesPerRound,3),3,FALSE))</f>
        <v>#N/A</v>
      </c>
      <c r="S35" s="101" t="e">
        <f ca="1">IF(ISNA(VLOOKUP(S33,OFFSET(Pairings!$D$2,($B35-1)*gamesPerRound,0,gamesPerRound,3),3,FALSE)),VLOOKUP(S33,OFFSET(Pairings!$E$2,($B35-1)*gamesPerRound,0,gamesPerRound,3),3,FALSE),VLOOKUP(S33,OFFSET(Pairings!$D$2,($B35-1)*gamesPerRound,0,gamesPerRound,3),3,FALSE))</f>
        <v>#N/A</v>
      </c>
      <c r="T35" s="101" t="e">
        <f ca="1">IF(ISNA(VLOOKUP(T33,OFFSET(Pairings!$D$2,($B35-1)*gamesPerRound,0,gamesPerRound,3),3,FALSE)),VLOOKUP(T33,OFFSET(Pairings!$E$2,($B35-1)*gamesPerRound,0,gamesPerRound,3),3,FALSE),VLOOKUP(T33,OFFSET(Pairings!$D$2,($B35-1)*gamesPerRound,0,gamesPerRound,3),3,FALSE))</f>
        <v>#N/A</v>
      </c>
      <c r="U35" s="101" t="e">
        <f ca="1">IF(ISNA(VLOOKUP(U33,OFFSET(Pairings!$D$2,($B35-1)*gamesPerRound,0,gamesPerRound,3),3,FALSE)),VLOOKUP(U33,OFFSET(Pairings!$E$2,($B35-1)*gamesPerRound,0,gamesPerRound,3),3,FALSE),VLOOKUP(U33,OFFSET(Pairings!$D$2,($B35-1)*gamesPerRound,0,gamesPerRound,3),3,FALSE))</f>
        <v>#N/A</v>
      </c>
      <c r="V35" s="101" t="e">
        <f ca="1">IF(ISNA(VLOOKUP(V33,OFFSET(Pairings!$D$2,($B35-1)*gamesPerRound,0,gamesPerRound,3),3,FALSE)),VLOOKUP(V33,OFFSET(Pairings!$E$2,($B35-1)*gamesPerRound,0,gamesPerRound,3),3,FALSE),VLOOKUP(V33,OFFSET(Pairings!$D$2,($B35-1)*gamesPerRound,0,gamesPerRound,3),3,FALSE))</f>
        <v>#N/A</v>
      </c>
      <c r="W35" s="101" t="e">
        <f ca="1">IF(ISNA(VLOOKUP(W33,OFFSET(Pairings!$D$2,($B35-1)*gamesPerRound,0,gamesPerRound,3),3,FALSE)),VLOOKUP(W33,OFFSET(Pairings!$E$2,($B35-1)*gamesPerRound,0,gamesPerRound,3),3,FALSE),VLOOKUP(W33,OFFSET(Pairings!$D$2,($B35-1)*gamesPerRound,0,gamesPerRound,3),3,FALSE))</f>
        <v>#N/A</v>
      </c>
      <c r="X35" s="101" t="e">
        <f ca="1">IF(ISNA(VLOOKUP(X33,OFFSET(Pairings!$D$2,($B35-1)*gamesPerRound,0,gamesPerRound,3),3,FALSE)),VLOOKUP(X33,OFFSET(Pairings!$E$2,($B35-1)*gamesPerRound,0,gamesPerRound,3),3,FALSE),VLOOKUP(X33,OFFSET(Pairings!$D$2,($B35-1)*gamesPerRound,0,gamesPerRound,3),3,FALSE))</f>
        <v>#N/A</v>
      </c>
      <c r="Y35" s="101" t="e">
        <f ca="1">IF(ISNA(VLOOKUP(Y33,OFFSET(Pairings!$D$2,($B35-1)*gamesPerRound,0,gamesPerRound,3),3,FALSE)),VLOOKUP(Y33,OFFSET(Pairings!$E$2,($B35-1)*gamesPerRound,0,gamesPerRound,3),3,FALSE),VLOOKUP(Y33,OFFSET(Pairings!$D$2,($B35-1)*gamesPerRound,0,gamesPerRound,3),3,FALSE))</f>
        <v>#N/A</v>
      </c>
      <c r="Z35" s="101" t="e">
        <f ca="1">IF(ISNA(VLOOKUP(Z33,OFFSET(Pairings!$D$2,($B35-1)*gamesPerRound,0,gamesPerRound,3),3,FALSE)),VLOOKUP(Z33,OFFSET(Pairings!$E$2,($B35-1)*gamesPerRound,0,gamesPerRound,3),3,FALSE),VLOOKUP(Z33,OFFSET(Pairings!$D$2,($B35-1)*gamesPerRound,0,gamesPerRound,3),3,FALSE))</f>
        <v>#N/A</v>
      </c>
      <c r="AA35" s="101" t="e">
        <f ca="1">IF(ISNA(VLOOKUP(AA33,OFFSET(Pairings!$D$2,($B35-1)*gamesPerRound,0,gamesPerRound,3),3,FALSE)),VLOOKUP(AA33,OFFSET(Pairings!$E$2,($B35-1)*gamesPerRound,0,gamesPerRound,3),3,FALSE),VLOOKUP(AA33,OFFSET(Pairings!$D$2,($B35-1)*gamesPerRound,0,gamesPerRound,3),3,FALSE))</f>
        <v>#N/A</v>
      </c>
      <c r="AB35" s="101" t="e">
        <f ca="1">IF(ISNA(VLOOKUP(AB33,OFFSET(Pairings!$D$2,($B35-1)*gamesPerRound,0,gamesPerRound,3),3,FALSE)),VLOOKUP(AB33,OFFSET(Pairings!$E$2,($B35-1)*gamesPerRound,0,gamesPerRound,3),3,FALSE),VLOOKUP(AB33,OFFSET(Pairings!$D$2,($B35-1)*gamesPerRound,0,gamesPerRound,3),3,FALSE))</f>
        <v>#N/A</v>
      </c>
      <c r="AC35" s="102" t="e">
        <f ca="1">IF(ISNA(VLOOKUP(AC33,OFFSET(Pairings!$D$2,($B35-1)*gamesPerRound,0,gamesPerRound,3),3,FALSE)),VLOOKUP(AC33,OFFSET(Pairings!$E$2,($B35-1)*gamesPerRound,0,gamesPerRound,3),3,FALSE),VLOOKUP(AC33,OFFSET(Pairings!$D$2,($B35-1)*gamesPerRound,0,gamesPerRound,3),3,FALSE))</f>
        <v>#N/A</v>
      </c>
      <c r="AD35" s="99" t="e">
        <f ca="1">SUM(R35:AC35)</f>
        <v>#N/A</v>
      </c>
    </row>
    <row r="36" spans="1:30" x14ac:dyDescent="0.3">
      <c r="B36" s="44">
        <v>3</v>
      </c>
      <c r="C36" s="53" t="str">
        <f t="shared" ca="1" si="27"/>
        <v/>
      </c>
      <c r="D36" s="54" t="str">
        <f t="shared" ca="1" si="27"/>
        <v/>
      </c>
      <c r="E36" s="54" t="str">
        <f t="shared" ca="1" si="27"/>
        <v/>
      </c>
      <c r="F36" s="54" t="str">
        <f t="shared" ca="1" si="27"/>
        <v/>
      </c>
      <c r="G36" s="54" t="str">
        <f t="shared" ca="1" si="27"/>
        <v/>
      </c>
      <c r="H36" s="54" t="str">
        <f t="shared" ca="1" si="27"/>
        <v/>
      </c>
      <c r="I36" s="54" t="str">
        <f t="shared" ca="1" si="27"/>
        <v/>
      </c>
      <c r="J36" s="54" t="str">
        <f t="shared" ca="1" si="27"/>
        <v/>
      </c>
      <c r="K36" s="54" t="str">
        <f t="shared" ca="1" si="27"/>
        <v/>
      </c>
      <c r="L36" s="54" t="str">
        <f t="shared" ca="1" si="27"/>
        <v/>
      </c>
      <c r="M36" s="54" t="str">
        <f t="shared" ca="1" si="27"/>
        <v/>
      </c>
      <c r="N36" s="55" t="str">
        <f t="shared" ca="1" si="27"/>
        <v/>
      </c>
      <c r="O36" s="56">
        <f ca="1">SUM(C36:N36)</f>
        <v>0</v>
      </c>
      <c r="P36" s="49"/>
      <c r="R36" s="103" t="e">
        <f ca="1">IF(ISNA(VLOOKUP(R33,OFFSET(Pairings!$D$2,($B36-1)*gamesPerRound,0,gamesPerRound,3),3,FALSE)),VLOOKUP(R33,OFFSET(Pairings!$E$2,($B36-1)*gamesPerRound,0,gamesPerRound,3),3,FALSE),VLOOKUP(R33,OFFSET(Pairings!$D$2,($B36-1)*gamesPerRound,0,gamesPerRound,3),3,FALSE))</f>
        <v>#N/A</v>
      </c>
      <c r="S36" s="104" t="e">
        <f ca="1">IF(ISNA(VLOOKUP(S33,OFFSET(Pairings!$D$2,($B36-1)*gamesPerRound,0,gamesPerRound,3),3,FALSE)),VLOOKUP(S33,OFFSET(Pairings!$E$2,($B36-1)*gamesPerRound,0,gamesPerRound,3),3,FALSE),VLOOKUP(S33,OFFSET(Pairings!$D$2,($B36-1)*gamesPerRound,0,gamesPerRound,3),3,FALSE))</f>
        <v>#N/A</v>
      </c>
      <c r="T36" s="104" t="e">
        <f ca="1">IF(ISNA(VLOOKUP(T33,OFFSET(Pairings!$D$2,($B36-1)*gamesPerRound,0,gamesPerRound,3),3,FALSE)),VLOOKUP(T33,OFFSET(Pairings!$E$2,($B36-1)*gamesPerRound,0,gamesPerRound,3),3,FALSE),VLOOKUP(T33,OFFSET(Pairings!$D$2,($B36-1)*gamesPerRound,0,gamesPerRound,3),3,FALSE))</f>
        <v>#N/A</v>
      </c>
      <c r="U36" s="104" t="e">
        <f ca="1">IF(ISNA(VLOOKUP(U33,OFFSET(Pairings!$D$2,($B36-1)*gamesPerRound,0,gamesPerRound,3),3,FALSE)),VLOOKUP(U33,OFFSET(Pairings!$E$2,($B36-1)*gamesPerRound,0,gamesPerRound,3),3,FALSE),VLOOKUP(U33,OFFSET(Pairings!$D$2,($B36-1)*gamesPerRound,0,gamesPerRound,3),3,FALSE))</f>
        <v>#N/A</v>
      </c>
      <c r="V36" s="104" t="e">
        <f ca="1">IF(ISNA(VLOOKUP(V33,OFFSET(Pairings!$D$2,($B36-1)*gamesPerRound,0,gamesPerRound,3),3,FALSE)),VLOOKUP(V33,OFFSET(Pairings!$E$2,($B36-1)*gamesPerRound,0,gamesPerRound,3),3,FALSE),VLOOKUP(V33,OFFSET(Pairings!$D$2,($B36-1)*gamesPerRound,0,gamesPerRound,3),3,FALSE))</f>
        <v>#N/A</v>
      </c>
      <c r="W36" s="104" t="e">
        <f ca="1">IF(ISNA(VLOOKUP(W33,OFFSET(Pairings!$D$2,($B36-1)*gamesPerRound,0,gamesPerRound,3),3,FALSE)),VLOOKUP(W33,OFFSET(Pairings!$E$2,($B36-1)*gamesPerRound,0,gamesPerRound,3),3,FALSE),VLOOKUP(W33,OFFSET(Pairings!$D$2,($B36-1)*gamesPerRound,0,gamesPerRound,3),3,FALSE))</f>
        <v>#N/A</v>
      </c>
      <c r="X36" s="104" t="e">
        <f ca="1">IF(ISNA(VLOOKUP(X33,OFFSET(Pairings!$D$2,($B36-1)*gamesPerRound,0,gamesPerRound,3),3,FALSE)),VLOOKUP(X33,OFFSET(Pairings!$E$2,($B36-1)*gamesPerRound,0,gamesPerRound,3),3,FALSE),VLOOKUP(X33,OFFSET(Pairings!$D$2,($B36-1)*gamesPerRound,0,gamesPerRound,3),3,FALSE))</f>
        <v>#N/A</v>
      </c>
      <c r="Y36" s="104" t="e">
        <f ca="1">IF(ISNA(VLOOKUP(Y33,OFFSET(Pairings!$D$2,($B36-1)*gamesPerRound,0,gamesPerRound,3),3,FALSE)),VLOOKUP(Y33,OFFSET(Pairings!$E$2,($B36-1)*gamesPerRound,0,gamesPerRound,3),3,FALSE),VLOOKUP(Y33,OFFSET(Pairings!$D$2,($B36-1)*gamesPerRound,0,gamesPerRound,3),3,FALSE))</f>
        <v>#N/A</v>
      </c>
      <c r="Z36" s="104" t="e">
        <f ca="1">IF(ISNA(VLOOKUP(Z33,OFFSET(Pairings!$D$2,($B36-1)*gamesPerRound,0,gamesPerRound,3),3,FALSE)),VLOOKUP(Z33,OFFSET(Pairings!$E$2,($B36-1)*gamesPerRound,0,gamesPerRound,3),3,FALSE),VLOOKUP(Z33,OFFSET(Pairings!$D$2,($B36-1)*gamesPerRound,0,gamesPerRound,3),3,FALSE))</f>
        <v>#N/A</v>
      </c>
      <c r="AA36" s="104" t="e">
        <f ca="1">IF(ISNA(VLOOKUP(AA33,OFFSET(Pairings!$D$2,($B36-1)*gamesPerRound,0,gamesPerRound,3),3,FALSE)),VLOOKUP(AA33,OFFSET(Pairings!$E$2,($B36-1)*gamesPerRound,0,gamesPerRound,3),3,FALSE),VLOOKUP(AA33,OFFSET(Pairings!$D$2,($B36-1)*gamesPerRound,0,gamesPerRound,3),3,FALSE))</f>
        <v>#N/A</v>
      </c>
      <c r="AB36" s="104" t="e">
        <f ca="1">IF(ISNA(VLOOKUP(AB33,OFFSET(Pairings!$D$2,($B36-1)*gamesPerRound,0,gamesPerRound,3),3,FALSE)),VLOOKUP(AB33,OFFSET(Pairings!$E$2,($B36-1)*gamesPerRound,0,gamesPerRound,3),3,FALSE),VLOOKUP(AB33,OFFSET(Pairings!$D$2,($B36-1)*gamesPerRound,0,gamesPerRound,3),3,FALSE))</f>
        <v>#N/A</v>
      </c>
      <c r="AC36" s="105" t="e">
        <f ca="1">IF(ISNA(VLOOKUP(AC33,OFFSET(Pairings!$D$2,($B36-1)*gamesPerRound,0,gamesPerRound,3),3,FALSE)),VLOOKUP(AC33,OFFSET(Pairings!$E$2,($B36-1)*gamesPerRound,0,gamesPerRound,3),3,FALSE),VLOOKUP(AC33,OFFSET(Pairings!$D$2,($B36-1)*gamesPerRound,0,gamesPerRound,3),3,FALSE))</f>
        <v>#N/A</v>
      </c>
      <c r="AD36" s="99" t="e">
        <f ca="1">SUM(R36:AC36)</f>
        <v>#N/A</v>
      </c>
    </row>
    <row r="37" spans="1:30" x14ac:dyDescent="0.3">
      <c r="B37" s="57" t="s">
        <v>22</v>
      </c>
      <c r="C37" s="58">
        <f t="shared" ref="C37:O37" ca="1" si="28">SUM(C34:C36)</f>
        <v>0</v>
      </c>
      <c r="D37" s="59">
        <f t="shared" ca="1" si="28"/>
        <v>0</v>
      </c>
      <c r="E37" s="59">
        <f t="shared" ca="1" si="28"/>
        <v>0</v>
      </c>
      <c r="F37" s="59">
        <f t="shared" ca="1" si="28"/>
        <v>0</v>
      </c>
      <c r="G37" s="59">
        <f t="shared" ca="1" si="28"/>
        <v>0</v>
      </c>
      <c r="H37" s="59">
        <f t="shared" ca="1" si="28"/>
        <v>0</v>
      </c>
      <c r="I37" s="59">
        <f t="shared" ca="1" si="28"/>
        <v>0</v>
      </c>
      <c r="J37" s="59">
        <f t="shared" ca="1" si="28"/>
        <v>0</v>
      </c>
      <c r="K37" s="59">
        <f t="shared" ca="1" si="28"/>
        <v>0</v>
      </c>
      <c r="L37" s="59">
        <f t="shared" ca="1" si="28"/>
        <v>0</v>
      </c>
      <c r="M37" s="59">
        <f t="shared" ca="1" si="28"/>
        <v>0</v>
      </c>
      <c r="N37" s="59">
        <f t="shared" ca="1" si="28"/>
        <v>0</v>
      </c>
      <c r="O37" s="60">
        <f t="shared" ca="1" si="28"/>
        <v>0</v>
      </c>
      <c r="P37" s="61">
        <f ca="1">VLOOKUP(A33,OFFSET(Teams!$C$1,1,0,teams,4),4,FALSE)</f>
        <v>1</v>
      </c>
      <c r="R37" s="106" t="e">
        <f t="shared" ref="R37:AD37" ca="1" si="29">SUM(R34:R36)</f>
        <v>#N/A</v>
      </c>
      <c r="S37" s="107" t="e">
        <f t="shared" ca="1" si="29"/>
        <v>#N/A</v>
      </c>
      <c r="T37" s="107" t="e">
        <f t="shared" ca="1" si="29"/>
        <v>#N/A</v>
      </c>
      <c r="U37" s="107" t="e">
        <f t="shared" ca="1" si="29"/>
        <v>#N/A</v>
      </c>
      <c r="V37" s="107" t="e">
        <f t="shared" ca="1" si="29"/>
        <v>#N/A</v>
      </c>
      <c r="W37" s="107" t="e">
        <f t="shared" ca="1" si="29"/>
        <v>#N/A</v>
      </c>
      <c r="X37" s="107" t="e">
        <f t="shared" ca="1" si="29"/>
        <v>#N/A</v>
      </c>
      <c r="Y37" s="107" t="e">
        <f t="shared" ca="1" si="29"/>
        <v>#N/A</v>
      </c>
      <c r="Z37" s="107" t="e">
        <f t="shared" ca="1" si="29"/>
        <v>#N/A</v>
      </c>
      <c r="AA37" s="107" t="e">
        <f t="shared" ca="1" si="29"/>
        <v>#N/A</v>
      </c>
      <c r="AB37" s="107" t="e">
        <f t="shared" ca="1" si="29"/>
        <v>#N/A</v>
      </c>
      <c r="AC37" s="107" t="e">
        <f t="shared" ca="1" si="29"/>
        <v>#N/A</v>
      </c>
      <c r="AD37" s="108" t="e">
        <f t="shared" ca="1" si="29"/>
        <v>#N/A</v>
      </c>
    </row>
    <row r="38" spans="1:30" x14ac:dyDescent="0.3">
      <c r="P38" s="62"/>
    </row>
    <row r="39" spans="1:30" x14ac:dyDescent="0.3">
      <c r="A39" s="9" t="s">
        <v>14</v>
      </c>
      <c r="B39" s="10">
        <f>VLOOKUP(A39,TeamLookup,2,FALSE)</f>
        <v>0</v>
      </c>
      <c r="C39" s="40" t="str">
        <f t="shared" ref="C39:N39" si="30">$A39&amp;"."&amp;TEXT(C$1,"00")</f>
        <v>G.01</v>
      </c>
      <c r="D39" s="41" t="str">
        <f t="shared" si="30"/>
        <v>G.02</v>
      </c>
      <c r="E39" s="41" t="str">
        <f t="shared" si="30"/>
        <v>G.03</v>
      </c>
      <c r="F39" s="41" t="str">
        <f t="shared" si="30"/>
        <v>G.04</v>
      </c>
      <c r="G39" s="41" t="str">
        <f t="shared" si="30"/>
        <v>G.05</v>
      </c>
      <c r="H39" s="41" t="str">
        <f t="shared" si="30"/>
        <v>G.06</v>
      </c>
      <c r="I39" s="41" t="str">
        <f t="shared" si="30"/>
        <v>G.07</v>
      </c>
      <c r="J39" s="41" t="str">
        <f t="shared" si="30"/>
        <v>G.08</v>
      </c>
      <c r="K39" s="41" t="str">
        <f t="shared" si="30"/>
        <v>G.09</v>
      </c>
      <c r="L39" s="41" t="str">
        <f t="shared" si="30"/>
        <v>G.10</v>
      </c>
      <c r="M39" s="41" t="str">
        <f t="shared" si="30"/>
        <v>G.11</v>
      </c>
      <c r="N39" s="41" t="str">
        <f t="shared" si="30"/>
        <v>G.12</v>
      </c>
      <c r="O39" s="42" t="s">
        <v>22</v>
      </c>
      <c r="P39" s="43" t="s">
        <v>30</v>
      </c>
      <c r="Q39" s="9"/>
      <c r="R39" s="94" t="str">
        <f t="shared" ref="R39:AC39" si="31">$A39&amp;"."&amp;TEXT(R$1,"00")</f>
        <v>G.01</v>
      </c>
      <c r="S39" s="95" t="str">
        <f t="shared" si="31"/>
        <v>G.02</v>
      </c>
      <c r="T39" s="95" t="str">
        <f t="shared" si="31"/>
        <v>G.03</v>
      </c>
      <c r="U39" s="95" t="str">
        <f t="shared" si="31"/>
        <v>G.04</v>
      </c>
      <c r="V39" s="95" t="str">
        <f t="shared" si="31"/>
        <v>G.05</v>
      </c>
      <c r="W39" s="95" t="str">
        <f t="shared" si="31"/>
        <v>G.06</v>
      </c>
      <c r="X39" s="95" t="str">
        <f t="shared" si="31"/>
        <v>G.07</v>
      </c>
      <c r="Y39" s="95" t="str">
        <f t="shared" si="31"/>
        <v>G.08</v>
      </c>
      <c r="Z39" s="95" t="str">
        <f t="shared" si="31"/>
        <v>G.09</v>
      </c>
      <c r="AA39" s="95" t="str">
        <f t="shared" si="31"/>
        <v>G.10</v>
      </c>
      <c r="AB39" s="95" t="str">
        <f t="shared" si="31"/>
        <v>G.11</v>
      </c>
      <c r="AC39" s="95" t="str">
        <f t="shared" si="31"/>
        <v>G.12</v>
      </c>
      <c r="AD39" s="96" t="s">
        <v>22</v>
      </c>
    </row>
    <row r="40" spans="1:30" x14ac:dyDescent="0.3">
      <c r="B40" s="44">
        <v>1</v>
      </c>
      <c r="C40" s="45" t="str">
        <f t="shared" ref="C40:N42" ca="1" si="32">IF(ISNA(R40),"",R40)</f>
        <v/>
      </c>
      <c r="D40" s="46" t="str">
        <f t="shared" ca="1" si="32"/>
        <v/>
      </c>
      <c r="E40" s="46" t="str">
        <f t="shared" ca="1" si="32"/>
        <v/>
      </c>
      <c r="F40" s="46" t="str">
        <f t="shared" ca="1" si="32"/>
        <v/>
      </c>
      <c r="G40" s="46" t="str">
        <f t="shared" ca="1" si="32"/>
        <v/>
      </c>
      <c r="H40" s="46" t="str">
        <f t="shared" ca="1" si="32"/>
        <v/>
      </c>
      <c r="I40" s="46" t="str">
        <f t="shared" ca="1" si="32"/>
        <v/>
      </c>
      <c r="J40" s="46" t="str">
        <f t="shared" ca="1" si="32"/>
        <v/>
      </c>
      <c r="K40" s="46" t="str">
        <f t="shared" ca="1" si="32"/>
        <v/>
      </c>
      <c r="L40" s="46" t="str">
        <f t="shared" ca="1" si="32"/>
        <v/>
      </c>
      <c r="M40" s="46" t="str">
        <f t="shared" ca="1" si="32"/>
        <v/>
      </c>
      <c r="N40" s="47" t="str">
        <f t="shared" ca="1" si="32"/>
        <v/>
      </c>
      <c r="O40" s="48">
        <f ca="1">SUM(C40:N40)</f>
        <v>0</v>
      </c>
      <c r="P40" s="49"/>
      <c r="R40" s="97" t="e">
        <f ca="1">IF(ISNA(VLOOKUP(R39,OFFSET(Pairings!$D$2,($B40-1)*gamesPerRound,0,gamesPerRound,3),3,FALSE)),VLOOKUP(R39,OFFSET(Pairings!$E$2,($B40-1)*gamesPerRound,0,gamesPerRound,3),3,FALSE),VLOOKUP(R39,OFFSET(Pairings!$D$2,($B40-1)*gamesPerRound,0,gamesPerRound,3),3,FALSE))</f>
        <v>#N/A</v>
      </c>
      <c r="S40" s="97" t="e">
        <f ca="1">IF(ISNA(VLOOKUP(S39,OFFSET(Pairings!$D$2,($B40-1)*gamesPerRound,0,gamesPerRound,3),3,FALSE)),VLOOKUP(S39,OFFSET(Pairings!$E$2,($B40-1)*gamesPerRound,0,gamesPerRound,3),3,FALSE),VLOOKUP(S39,OFFSET(Pairings!$D$2,($B40-1)*gamesPerRound,0,gamesPerRound,3),3,FALSE))</f>
        <v>#N/A</v>
      </c>
      <c r="T40" s="97" t="e">
        <f ca="1">IF(ISNA(VLOOKUP(T39,OFFSET(Pairings!$D$2,($B40-1)*gamesPerRound,0,gamesPerRound,3),3,FALSE)),VLOOKUP(T39,OFFSET(Pairings!$E$2,($B40-1)*gamesPerRound,0,gamesPerRound,3),3,FALSE),VLOOKUP(T39,OFFSET(Pairings!$D$2,($B40-1)*gamesPerRound,0,gamesPerRound,3),3,FALSE))</f>
        <v>#N/A</v>
      </c>
      <c r="U40" s="97" t="e">
        <f ca="1">IF(ISNA(VLOOKUP(U39,OFFSET(Pairings!$D$2,($B40-1)*gamesPerRound,0,gamesPerRound,3),3,FALSE)),VLOOKUP(U39,OFFSET(Pairings!$E$2,($B40-1)*gamesPerRound,0,gamesPerRound,3),3,FALSE),VLOOKUP(U39,OFFSET(Pairings!$D$2,($B40-1)*gamesPerRound,0,gamesPerRound,3),3,FALSE))</f>
        <v>#N/A</v>
      </c>
      <c r="V40" s="97" t="e">
        <f ca="1">IF(ISNA(VLOOKUP(V39,OFFSET(Pairings!$D$2,($B40-1)*gamesPerRound,0,gamesPerRound,3),3,FALSE)),VLOOKUP(V39,OFFSET(Pairings!$E$2,($B40-1)*gamesPerRound,0,gamesPerRound,3),3,FALSE),VLOOKUP(V39,OFFSET(Pairings!$D$2,($B40-1)*gamesPerRound,0,gamesPerRound,3),3,FALSE))</f>
        <v>#N/A</v>
      </c>
      <c r="W40" s="97" t="e">
        <f ca="1">IF(ISNA(VLOOKUP(W39,OFFSET(Pairings!$D$2,($B40-1)*gamesPerRound,0,gamesPerRound,3),3,FALSE)),VLOOKUP(W39,OFFSET(Pairings!$E$2,($B40-1)*gamesPerRound,0,gamesPerRound,3),3,FALSE),VLOOKUP(W39,OFFSET(Pairings!$D$2,($B40-1)*gamesPerRound,0,gamesPerRound,3),3,FALSE))</f>
        <v>#N/A</v>
      </c>
      <c r="X40" s="97" t="e">
        <f ca="1">IF(ISNA(VLOOKUP(X39,OFFSET(Pairings!$D$2,($B40-1)*gamesPerRound,0,gamesPerRound,3),3,FALSE)),VLOOKUP(X39,OFFSET(Pairings!$E$2,($B40-1)*gamesPerRound,0,gamesPerRound,3),3,FALSE),VLOOKUP(X39,OFFSET(Pairings!$D$2,($B40-1)*gamesPerRound,0,gamesPerRound,3),3,FALSE))</f>
        <v>#N/A</v>
      </c>
      <c r="Y40" s="97" t="e">
        <f ca="1">IF(ISNA(VLOOKUP(Y39,OFFSET(Pairings!$D$2,($B40-1)*gamesPerRound,0,gamesPerRound,3),3,FALSE)),VLOOKUP(Y39,OFFSET(Pairings!$E$2,($B40-1)*gamesPerRound,0,gamesPerRound,3),3,FALSE),VLOOKUP(Y39,OFFSET(Pairings!$D$2,($B40-1)*gamesPerRound,0,gamesPerRound,3),3,FALSE))</f>
        <v>#N/A</v>
      </c>
      <c r="Z40" s="97" t="e">
        <f ca="1">IF(ISNA(VLOOKUP(Z39,OFFSET(Pairings!$D$2,($B40-1)*gamesPerRound,0,gamesPerRound,3),3,FALSE)),VLOOKUP(Z39,OFFSET(Pairings!$E$2,($B40-1)*gamesPerRound,0,gamesPerRound,3),3,FALSE),VLOOKUP(Z39,OFFSET(Pairings!$D$2,($B40-1)*gamesPerRound,0,gamesPerRound,3),3,FALSE))</f>
        <v>#N/A</v>
      </c>
      <c r="AA40" s="97" t="e">
        <f ca="1">IF(ISNA(VLOOKUP(AA39,OFFSET(Pairings!$D$2,($B40-1)*gamesPerRound,0,gamesPerRound,3),3,FALSE)),VLOOKUP(AA39,OFFSET(Pairings!$E$2,($B40-1)*gamesPerRound,0,gamesPerRound,3),3,FALSE),VLOOKUP(AA39,OFFSET(Pairings!$D$2,($B40-1)*gamesPerRound,0,gamesPerRound,3),3,FALSE))</f>
        <v>#N/A</v>
      </c>
      <c r="AB40" s="97" t="e">
        <f ca="1">IF(ISNA(VLOOKUP(AB39,OFFSET(Pairings!$D$2,($B40-1)*gamesPerRound,0,gamesPerRound,3),3,FALSE)),VLOOKUP(AB39,OFFSET(Pairings!$E$2,($B40-1)*gamesPerRound,0,gamesPerRound,3),3,FALSE),VLOOKUP(AB39,OFFSET(Pairings!$D$2,($B40-1)*gamesPerRound,0,gamesPerRound,3),3,FALSE))</f>
        <v>#N/A</v>
      </c>
      <c r="AC40" s="98" t="e">
        <f ca="1">IF(ISNA(VLOOKUP(AC39,OFFSET(Pairings!$D$2,($B40-1)*gamesPerRound,0,gamesPerRound,3),3,FALSE)),VLOOKUP(AC39,OFFSET(Pairings!$E$2,($B40-1)*gamesPerRound,0,gamesPerRound,3),3,FALSE),VLOOKUP(AC39,OFFSET(Pairings!$D$2,($B40-1)*gamesPerRound,0,gamesPerRound,3),3,FALSE))</f>
        <v>#N/A</v>
      </c>
      <c r="AD40" s="99" t="e">
        <f ca="1">SUM(R40:AC40)</f>
        <v>#N/A</v>
      </c>
    </row>
    <row r="41" spans="1:30" x14ac:dyDescent="0.3">
      <c r="B41" s="44">
        <v>2</v>
      </c>
      <c r="C41" s="50" t="str">
        <f t="shared" ca="1" si="32"/>
        <v/>
      </c>
      <c r="D41" s="35" t="str">
        <f t="shared" ca="1" si="32"/>
        <v/>
      </c>
      <c r="E41" s="35" t="str">
        <f t="shared" ca="1" si="32"/>
        <v/>
      </c>
      <c r="F41" s="35" t="str">
        <f t="shared" ca="1" si="32"/>
        <v/>
      </c>
      <c r="G41" s="35" t="str">
        <f t="shared" ca="1" si="32"/>
        <v/>
      </c>
      <c r="H41" s="35" t="str">
        <f t="shared" ca="1" si="32"/>
        <v/>
      </c>
      <c r="I41" s="35" t="str">
        <f t="shared" ca="1" si="32"/>
        <v/>
      </c>
      <c r="J41" s="35" t="str">
        <f t="shared" ca="1" si="32"/>
        <v/>
      </c>
      <c r="K41" s="35" t="str">
        <f t="shared" ca="1" si="32"/>
        <v/>
      </c>
      <c r="L41" s="35" t="str">
        <f t="shared" ca="1" si="32"/>
        <v/>
      </c>
      <c r="M41" s="35" t="str">
        <f t="shared" ca="1" si="32"/>
        <v/>
      </c>
      <c r="N41" s="51" t="str">
        <f t="shared" ca="1" si="32"/>
        <v/>
      </c>
      <c r="O41" s="52">
        <f ca="1">SUM(C41:N41)</f>
        <v>0</v>
      </c>
      <c r="P41" s="49"/>
      <c r="R41" s="100" t="e">
        <f ca="1">IF(ISNA(VLOOKUP(R39,OFFSET(Pairings!$D$2,($B41-1)*gamesPerRound,0,gamesPerRound,3),3,FALSE)),VLOOKUP(R39,OFFSET(Pairings!$E$2,($B41-1)*gamesPerRound,0,gamesPerRound,3),3,FALSE),VLOOKUP(R39,OFFSET(Pairings!$D$2,($B41-1)*gamesPerRound,0,gamesPerRound,3),3,FALSE))</f>
        <v>#N/A</v>
      </c>
      <c r="S41" s="101" t="e">
        <f ca="1">IF(ISNA(VLOOKUP(S39,OFFSET(Pairings!$D$2,($B41-1)*gamesPerRound,0,gamesPerRound,3),3,FALSE)),VLOOKUP(S39,OFFSET(Pairings!$E$2,($B41-1)*gamesPerRound,0,gamesPerRound,3),3,FALSE),VLOOKUP(S39,OFFSET(Pairings!$D$2,($B41-1)*gamesPerRound,0,gamesPerRound,3),3,FALSE))</f>
        <v>#N/A</v>
      </c>
      <c r="T41" s="101" t="e">
        <f ca="1">IF(ISNA(VLOOKUP(T39,OFFSET(Pairings!$D$2,($B41-1)*gamesPerRound,0,gamesPerRound,3),3,FALSE)),VLOOKUP(T39,OFFSET(Pairings!$E$2,($B41-1)*gamesPerRound,0,gamesPerRound,3),3,FALSE),VLOOKUP(T39,OFFSET(Pairings!$D$2,($B41-1)*gamesPerRound,0,gamesPerRound,3),3,FALSE))</f>
        <v>#N/A</v>
      </c>
      <c r="U41" s="101" t="e">
        <f ca="1">IF(ISNA(VLOOKUP(U39,OFFSET(Pairings!$D$2,($B41-1)*gamesPerRound,0,gamesPerRound,3),3,FALSE)),VLOOKUP(U39,OFFSET(Pairings!$E$2,($B41-1)*gamesPerRound,0,gamesPerRound,3),3,FALSE),VLOOKUP(U39,OFFSET(Pairings!$D$2,($B41-1)*gamesPerRound,0,gamesPerRound,3),3,FALSE))</f>
        <v>#N/A</v>
      </c>
      <c r="V41" s="101" t="e">
        <f ca="1">IF(ISNA(VLOOKUP(V39,OFFSET(Pairings!$D$2,($B41-1)*gamesPerRound,0,gamesPerRound,3),3,FALSE)),VLOOKUP(V39,OFFSET(Pairings!$E$2,($B41-1)*gamesPerRound,0,gamesPerRound,3),3,FALSE),VLOOKUP(V39,OFFSET(Pairings!$D$2,($B41-1)*gamesPerRound,0,gamesPerRound,3),3,FALSE))</f>
        <v>#N/A</v>
      </c>
      <c r="W41" s="101" t="e">
        <f ca="1">IF(ISNA(VLOOKUP(W39,OFFSET(Pairings!$D$2,($B41-1)*gamesPerRound,0,gamesPerRound,3),3,FALSE)),VLOOKUP(W39,OFFSET(Pairings!$E$2,($B41-1)*gamesPerRound,0,gamesPerRound,3),3,FALSE),VLOOKUP(W39,OFFSET(Pairings!$D$2,($B41-1)*gamesPerRound,0,gamesPerRound,3),3,FALSE))</f>
        <v>#N/A</v>
      </c>
      <c r="X41" s="101" t="e">
        <f ca="1">IF(ISNA(VLOOKUP(X39,OFFSET(Pairings!$D$2,($B41-1)*gamesPerRound,0,gamesPerRound,3),3,FALSE)),VLOOKUP(X39,OFFSET(Pairings!$E$2,($B41-1)*gamesPerRound,0,gamesPerRound,3),3,FALSE),VLOOKUP(X39,OFFSET(Pairings!$D$2,($B41-1)*gamesPerRound,0,gamesPerRound,3),3,FALSE))</f>
        <v>#N/A</v>
      </c>
      <c r="Y41" s="101" t="e">
        <f ca="1">IF(ISNA(VLOOKUP(Y39,OFFSET(Pairings!$D$2,($B41-1)*gamesPerRound,0,gamesPerRound,3),3,FALSE)),VLOOKUP(Y39,OFFSET(Pairings!$E$2,($B41-1)*gamesPerRound,0,gamesPerRound,3),3,FALSE),VLOOKUP(Y39,OFFSET(Pairings!$D$2,($B41-1)*gamesPerRound,0,gamesPerRound,3),3,FALSE))</f>
        <v>#N/A</v>
      </c>
      <c r="Z41" s="101" t="e">
        <f ca="1">IF(ISNA(VLOOKUP(Z39,OFFSET(Pairings!$D$2,($B41-1)*gamesPerRound,0,gamesPerRound,3),3,FALSE)),VLOOKUP(Z39,OFFSET(Pairings!$E$2,($B41-1)*gamesPerRound,0,gamesPerRound,3),3,FALSE),VLOOKUP(Z39,OFFSET(Pairings!$D$2,($B41-1)*gamesPerRound,0,gamesPerRound,3),3,FALSE))</f>
        <v>#N/A</v>
      </c>
      <c r="AA41" s="101" t="e">
        <f ca="1">IF(ISNA(VLOOKUP(AA39,OFFSET(Pairings!$D$2,($B41-1)*gamesPerRound,0,gamesPerRound,3),3,FALSE)),VLOOKUP(AA39,OFFSET(Pairings!$E$2,($B41-1)*gamesPerRound,0,gamesPerRound,3),3,FALSE),VLOOKUP(AA39,OFFSET(Pairings!$D$2,($B41-1)*gamesPerRound,0,gamesPerRound,3),3,FALSE))</f>
        <v>#N/A</v>
      </c>
      <c r="AB41" s="101" t="e">
        <f ca="1">IF(ISNA(VLOOKUP(AB39,OFFSET(Pairings!$D$2,($B41-1)*gamesPerRound,0,gamesPerRound,3),3,FALSE)),VLOOKUP(AB39,OFFSET(Pairings!$E$2,($B41-1)*gamesPerRound,0,gamesPerRound,3),3,FALSE),VLOOKUP(AB39,OFFSET(Pairings!$D$2,($B41-1)*gamesPerRound,0,gamesPerRound,3),3,FALSE))</f>
        <v>#N/A</v>
      </c>
      <c r="AC41" s="102" t="e">
        <f ca="1">IF(ISNA(VLOOKUP(AC39,OFFSET(Pairings!$D$2,($B41-1)*gamesPerRound,0,gamesPerRound,3),3,FALSE)),VLOOKUP(AC39,OFFSET(Pairings!$E$2,($B41-1)*gamesPerRound,0,gamesPerRound,3),3,FALSE),VLOOKUP(AC39,OFFSET(Pairings!$D$2,($B41-1)*gamesPerRound,0,gamesPerRound,3),3,FALSE))</f>
        <v>#N/A</v>
      </c>
      <c r="AD41" s="99" t="e">
        <f ca="1">SUM(R41:AC41)</f>
        <v>#N/A</v>
      </c>
    </row>
    <row r="42" spans="1:30" x14ac:dyDescent="0.3">
      <c r="B42" s="44">
        <v>3</v>
      </c>
      <c r="C42" s="53" t="str">
        <f t="shared" ca="1" si="32"/>
        <v/>
      </c>
      <c r="D42" s="54" t="str">
        <f t="shared" ca="1" si="32"/>
        <v/>
      </c>
      <c r="E42" s="54" t="str">
        <f t="shared" ca="1" si="32"/>
        <v/>
      </c>
      <c r="F42" s="54" t="str">
        <f t="shared" ca="1" si="32"/>
        <v/>
      </c>
      <c r="G42" s="54" t="str">
        <f t="shared" ca="1" si="32"/>
        <v/>
      </c>
      <c r="H42" s="54" t="str">
        <f t="shared" ca="1" si="32"/>
        <v/>
      </c>
      <c r="I42" s="54" t="str">
        <f t="shared" ca="1" si="32"/>
        <v/>
      </c>
      <c r="J42" s="54" t="str">
        <f t="shared" ca="1" si="32"/>
        <v/>
      </c>
      <c r="K42" s="54" t="str">
        <f t="shared" ca="1" si="32"/>
        <v/>
      </c>
      <c r="L42" s="54" t="str">
        <f t="shared" ca="1" si="32"/>
        <v/>
      </c>
      <c r="M42" s="54" t="str">
        <f t="shared" ca="1" si="32"/>
        <v/>
      </c>
      <c r="N42" s="55" t="str">
        <f t="shared" ca="1" si="32"/>
        <v/>
      </c>
      <c r="O42" s="56">
        <f ca="1">SUM(C42:N42)</f>
        <v>0</v>
      </c>
      <c r="P42" s="49"/>
      <c r="R42" s="103" t="e">
        <f ca="1">IF(ISNA(VLOOKUP(R39,OFFSET(Pairings!$D$2,($B42-1)*gamesPerRound,0,gamesPerRound,3),3,FALSE)),VLOOKUP(R39,OFFSET(Pairings!$E$2,($B42-1)*gamesPerRound,0,gamesPerRound,3),3,FALSE),VLOOKUP(R39,OFFSET(Pairings!$D$2,($B42-1)*gamesPerRound,0,gamesPerRound,3),3,FALSE))</f>
        <v>#N/A</v>
      </c>
      <c r="S42" s="104" t="e">
        <f ca="1">IF(ISNA(VLOOKUP(S39,OFFSET(Pairings!$D$2,($B42-1)*gamesPerRound,0,gamesPerRound,3),3,FALSE)),VLOOKUP(S39,OFFSET(Pairings!$E$2,($B42-1)*gamesPerRound,0,gamesPerRound,3),3,FALSE),VLOOKUP(S39,OFFSET(Pairings!$D$2,($B42-1)*gamesPerRound,0,gamesPerRound,3),3,FALSE))</f>
        <v>#N/A</v>
      </c>
      <c r="T42" s="104" t="e">
        <f ca="1">IF(ISNA(VLOOKUP(T39,OFFSET(Pairings!$D$2,($B42-1)*gamesPerRound,0,gamesPerRound,3),3,FALSE)),VLOOKUP(T39,OFFSET(Pairings!$E$2,($B42-1)*gamesPerRound,0,gamesPerRound,3),3,FALSE),VLOOKUP(T39,OFFSET(Pairings!$D$2,($B42-1)*gamesPerRound,0,gamesPerRound,3),3,FALSE))</f>
        <v>#N/A</v>
      </c>
      <c r="U42" s="104" t="e">
        <f ca="1">IF(ISNA(VLOOKUP(U39,OFFSET(Pairings!$D$2,($B42-1)*gamesPerRound,0,gamesPerRound,3),3,FALSE)),VLOOKUP(U39,OFFSET(Pairings!$E$2,($B42-1)*gamesPerRound,0,gamesPerRound,3),3,FALSE),VLOOKUP(U39,OFFSET(Pairings!$D$2,($B42-1)*gamesPerRound,0,gamesPerRound,3),3,FALSE))</f>
        <v>#N/A</v>
      </c>
      <c r="V42" s="104" t="e">
        <f ca="1">IF(ISNA(VLOOKUP(V39,OFFSET(Pairings!$D$2,($B42-1)*gamesPerRound,0,gamesPerRound,3),3,FALSE)),VLOOKUP(V39,OFFSET(Pairings!$E$2,($B42-1)*gamesPerRound,0,gamesPerRound,3),3,FALSE),VLOOKUP(V39,OFFSET(Pairings!$D$2,($B42-1)*gamesPerRound,0,gamesPerRound,3),3,FALSE))</f>
        <v>#N/A</v>
      </c>
      <c r="W42" s="104" t="e">
        <f ca="1">IF(ISNA(VLOOKUP(W39,OFFSET(Pairings!$D$2,($B42-1)*gamesPerRound,0,gamesPerRound,3),3,FALSE)),VLOOKUP(W39,OFFSET(Pairings!$E$2,($B42-1)*gamesPerRound,0,gamesPerRound,3),3,FALSE),VLOOKUP(W39,OFFSET(Pairings!$D$2,($B42-1)*gamesPerRound,0,gamesPerRound,3),3,FALSE))</f>
        <v>#N/A</v>
      </c>
      <c r="X42" s="104" t="e">
        <f ca="1">IF(ISNA(VLOOKUP(X39,OFFSET(Pairings!$D$2,($B42-1)*gamesPerRound,0,gamesPerRound,3),3,FALSE)),VLOOKUP(X39,OFFSET(Pairings!$E$2,($B42-1)*gamesPerRound,0,gamesPerRound,3),3,FALSE),VLOOKUP(X39,OFFSET(Pairings!$D$2,($B42-1)*gamesPerRound,0,gamesPerRound,3),3,FALSE))</f>
        <v>#N/A</v>
      </c>
      <c r="Y42" s="104" t="e">
        <f ca="1">IF(ISNA(VLOOKUP(Y39,OFFSET(Pairings!$D$2,($B42-1)*gamesPerRound,0,gamesPerRound,3),3,FALSE)),VLOOKUP(Y39,OFFSET(Pairings!$E$2,($B42-1)*gamesPerRound,0,gamesPerRound,3),3,FALSE),VLOOKUP(Y39,OFFSET(Pairings!$D$2,($B42-1)*gamesPerRound,0,gamesPerRound,3),3,FALSE))</f>
        <v>#N/A</v>
      </c>
      <c r="Z42" s="104" t="e">
        <f ca="1">IF(ISNA(VLOOKUP(Z39,OFFSET(Pairings!$D$2,($B42-1)*gamesPerRound,0,gamesPerRound,3),3,FALSE)),VLOOKUP(Z39,OFFSET(Pairings!$E$2,($B42-1)*gamesPerRound,0,gamesPerRound,3),3,FALSE),VLOOKUP(Z39,OFFSET(Pairings!$D$2,($B42-1)*gamesPerRound,0,gamesPerRound,3),3,FALSE))</f>
        <v>#N/A</v>
      </c>
      <c r="AA42" s="104" t="e">
        <f ca="1">IF(ISNA(VLOOKUP(AA39,OFFSET(Pairings!$D$2,($B42-1)*gamesPerRound,0,gamesPerRound,3),3,FALSE)),VLOOKUP(AA39,OFFSET(Pairings!$E$2,($B42-1)*gamesPerRound,0,gamesPerRound,3),3,FALSE),VLOOKUP(AA39,OFFSET(Pairings!$D$2,($B42-1)*gamesPerRound,0,gamesPerRound,3),3,FALSE))</f>
        <v>#N/A</v>
      </c>
      <c r="AB42" s="104" t="e">
        <f ca="1">IF(ISNA(VLOOKUP(AB39,OFFSET(Pairings!$D$2,($B42-1)*gamesPerRound,0,gamesPerRound,3),3,FALSE)),VLOOKUP(AB39,OFFSET(Pairings!$E$2,($B42-1)*gamesPerRound,0,gamesPerRound,3),3,FALSE),VLOOKUP(AB39,OFFSET(Pairings!$D$2,($B42-1)*gamesPerRound,0,gamesPerRound,3),3,FALSE))</f>
        <v>#N/A</v>
      </c>
      <c r="AC42" s="105" t="e">
        <f ca="1">IF(ISNA(VLOOKUP(AC39,OFFSET(Pairings!$D$2,($B42-1)*gamesPerRound,0,gamesPerRound,3),3,FALSE)),VLOOKUP(AC39,OFFSET(Pairings!$E$2,($B42-1)*gamesPerRound,0,gamesPerRound,3),3,FALSE),VLOOKUP(AC39,OFFSET(Pairings!$D$2,($B42-1)*gamesPerRound,0,gamesPerRound,3),3,FALSE))</f>
        <v>#N/A</v>
      </c>
      <c r="AD42" s="99" t="e">
        <f ca="1">SUM(R42:AC42)</f>
        <v>#N/A</v>
      </c>
    </row>
    <row r="43" spans="1:30" x14ac:dyDescent="0.3">
      <c r="B43" s="57" t="s">
        <v>22</v>
      </c>
      <c r="C43" s="58">
        <f t="shared" ref="C43:O43" ca="1" si="33">SUM(C40:C42)</f>
        <v>0</v>
      </c>
      <c r="D43" s="59">
        <f t="shared" ca="1" si="33"/>
        <v>0</v>
      </c>
      <c r="E43" s="59">
        <f t="shared" ca="1" si="33"/>
        <v>0</v>
      </c>
      <c r="F43" s="59">
        <f t="shared" ca="1" si="33"/>
        <v>0</v>
      </c>
      <c r="G43" s="59">
        <f t="shared" ca="1" si="33"/>
        <v>0</v>
      </c>
      <c r="H43" s="59">
        <f t="shared" ca="1" si="33"/>
        <v>0</v>
      </c>
      <c r="I43" s="59">
        <f t="shared" ca="1" si="33"/>
        <v>0</v>
      </c>
      <c r="J43" s="59">
        <f t="shared" ca="1" si="33"/>
        <v>0</v>
      </c>
      <c r="K43" s="59">
        <f t="shared" ca="1" si="33"/>
        <v>0</v>
      </c>
      <c r="L43" s="59">
        <f t="shared" ca="1" si="33"/>
        <v>0</v>
      </c>
      <c r="M43" s="59">
        <f t="shared" ca="1" si="33"/>
        <v>0</v>
      </c>
      <c r="N43" s="59">
        <f t="shared" ca="1" si="33"/>
        <v>0</v>
      </c>
      <c r="O43" s="60">
        <f t="shared" ca="1" si="33"/>
        <v>0</v>
      </c>
      <c r="P43" s="61">
        <f ca="1">VLOOKUP(A39,OFFSET(Teams!$C$1,1,0,teams,4),4,FALSE)</f>
        <v>1</v>
      </c>
      <c r="R43" s="106" t="e">
        <f t="shared" ref="R43:AD43" ca="1" si="34">SUM(R40:R42)</f>
        <v>#N/A</v>
      </c>
      <c r="S43" s="107" t="e">
        <f t="shared" ca="1" si="34"/>
        <v>#N/A</v>
      </c>
      <c r="T43" s="107" t="e">
        <f t="shared" ca="1" si="34"/>
        <v>#N/A</v>
      </c>
      <c r="U43" s="107" t="e">
        <f t="shared" ca="1" si="34"/>
        <v>#N/A</v>
      </c>
      <c r="V43" s="107" t="e">
        <f t="shared" ca="1" si="34"/>
        <v>#N/A</v>
      </c>
      <c r="W43" s="107" t="e">
        <f t="shared" ca="1" si="34"/>
        <v>#N/A</v>
      </c>
      <c r="X43" s="107" t="e">
        <f t="shared" ca="1" si="34"/>
        <v>#N/A</v>
      </c>
      <c r="Y43" s="107" t="e">
        <f t="shared" ca="1" si="34"/>
        <v>#N/A</v>
      </c>
      <c r="Z43" s="107" t="e">
        <f t="shared" ca="1" si="34"/>
        <v>#N/A</v>
      </c>
      <c r="AA43" s="107" t="e">
        <f t="shared" ca="1" si="34"/>
        <v>#N/A</v>
      </c>
      <c r="AB43" s="107" t="e">
        <f t="shared" ca="1" si="34"/>
        <v>#N/A</v>
      </c>
      <c r="AC43" s="107" t="e">
        <f t="shared" ca="1" si="34"/>
        <v>#N/A</v>
      </c>
      <c r="AD43" s="108" t="e">
        <f t="shared" ca="1" si="34"/>
        <v>#N/A</v>
      </c>
    </row>
    <row r="44" spans="1:30" x14ac:dyDescent="0.3">
      <c r="P44" s="62"/>
    </row>
    <row r="45" spans="1:30" x14ac:dyDescent="0.3">
      <c r="A45" s="9" t="s">
        <v>15</v>
      </c>
      <c r="B45" s="10">
        <f>VLOOKUP(A45,TeamLookup,2,FALSE)</f>
        <v>0</v>
      </c>
      <c r="C45" s="40" t="str">
        <f t="shared" ref="C45:N45" si="35">$A45&amp;"."&amp;TEXT(C$1,"00")</f>
        <v>H.01</v>
      </c>
      <c r="D45" s="41" t="str">
        <f t="shared" si="35"/>
        <v>H.02</v>
      </c>
      <c r="E45" s="41" t="str">
        <f t="shared" si="35"/>
        <v>H.03</v>
      </c>
      <c r="F45" s="41" t="str">
        <f t="shared" si="35"/>
        <v>H.04</v>
      </c>
      <c r="G45" s="41" t="str">
        <f t="shared" si="35"/>
        <v>H.05</v>
      </c>
      <c r="H45" s="41" t="str">
        <f t="shared" si="35"/>
        <v>H.06</v>
      </c>
      <c r="I45" s="41" t="str">
        <f t="shared" si="35"/>
        <v>H.07</v>
      </c>
      <c r="J45" s="41" t="str">
        <f t="shared" si="35"/>
        <v>H.08</v>
      </c>
      <c r="K45" s="41" t="str">
        <f t="shared" si="35"/>
        <v>H.09</v>
      </c>
      <c r="L45" s="41" t="str">
        <f t="shared" si="35"/>
        <v>H.10</v>
      </c>
      <c r="M45" s="41" t="str">
        <f t="shared" si="35"/>
        <v>H.11</v>
      </c>
      <c r="N45" s="41" t="str">
        <f t="shared" si="35"/>
        <v>H.12</v>
      </c>
      <c r="O45" s="42" t="s">
        <v>22</v>
      </c>
      <c r="P45" s="43" t="s">
        <v>30</v>
      </c>
      <c r="Q45" s="9"/>
      <c r="R45" s="94" t="str">
        <f t="shared" ref="R45:AC45" si="36">$A45&amp;"."&amp;TEXT(R$1,"00")</f>
        <v>H.01</v>
      </c>
      <c r="S45" s="95" t="str">
        <f t="shared" si="36"/>
        <v>H.02</v>
      </c>
      <c r="T45" s="95" t="str">
        <f t="shared" si="36"/>
        <v>H.03</v>
      </c>
      <c r="U45" s="95" t="str">
        <f t="shared" si="36"/>
        <v>H.04</v>
      </c>
      <c r="V45" s="95" t="str">
        <f t="shared" si="36"/>
        <v>H.05</v>
      </c>
      <c r="W45" s="95" t="str">
        <f t="shared" si="36"/>
        <v>H.06</v>
      </c>
      <c r="X45" s="95" t="str">
        <f t="shared" si="36"/>
        <v>H.07</v>
      </c>
      <c r="Y45" s="95" t="str">
        <f t="shared" si="36"/>
        <v>H.08</v>
      </c>
      <c r="Z45" s="95" t="str">
        <f t="shared" si="36"/>
        <v>H.09</v>
      </c>
      <c r="AA45" s="95" t="str">
        <f t="shared" si="36"/>
        <v>H.10</v>
      </c>
      <c r="AB45" s="95" t="str">
        <f t="shared" si="36"/>
        <v>H.11</v>
      </c>
      <c r="AC45" s="95" t="str">
        <f t="shared" si="36"/>
        <v>H.12</v>
      </c>
      <c r="AD45" s="96" t="s">
        <v>22</v>
      </c>
    </row>
    <row r="46" spans="1:30" x14ac:dyDescent="0.3">
      <c r="B46" s="44">
        <v>1</v>
      </c>
      <c r="C46" s="45" t="str">
        <f t="shared" ref="C46:N48" ca="1" si="37">IF(ISNA(R46),"",R46)</f>
        <v/>
      </c>
      <c r="D46" s="46" t="str">
        <f t="shared" ca="1" si="37"/>
        <v/>
      </c>
      <c r="E46" s="46" t="str">
        <f t="shared" ca="1" si="37"/>
        <v/>
      </c>
      <c r="F46" s="46" t="str">
        <f t="shared" ca="1" si="37"/>
        <v/>
      </c>
      <c r="G46" s="46" t="str">
        <f t="shared" ca="1" si="37"/>
        <v/>
      </c>
      <c r="H46" s="46" t="str">
        <f t="shared" ca="1" si="37"/>
        <v/>
      </c>
      <c r="I46" s="46" t="str">
        <f t="shared" ca="1" si="37"/>
        <v/>
      </c>
      <c r="J46" s="46" t="str">
        <f t="shared" ca="1" si="37"/>
        <v/>
      </c>
      <c r="K46" s="46" t="str">
        <f t="shared" ca="1" si="37"/>
        <v/>
      </c>
      <c r="L46" s="46" t="str">
        <f t="shared" ca="1" si="37"/>
        <v/>
      </c>
      <c r="M46" s="46" t="str">
        <f t="shared" ca="1" si="37"/>
        <v/>
      </c>
      <c r="N46" s="47" t="str">
        <f t="shared" ca="1" si="37"/>
        <v/>
      </c>
      <c r="O46" s="48">
        <f ca="1">SUM(C46:N46)</f>
        <v>0</v>
      </c>
      <c r="P46" s="49"/>
      <c r="R46" s="97" t="e">
        <f ca="1">IF(ISNA(VLOOKUP(R45,OFFSET(Pairings!$D$2,($B46-1)*gamesPerRound,0,gamesPerRound,3),3,FALSE)),VLOOKUP(R45,OFFSET(Pairings!$E$2,($B46-1)*gamesPerRound,0,gamesPerRound,3),3,FALSE),VLOOKUP(R45,OFFSET(Pairings!$D$2,($B46-1)*gamesPerRound,0,gamesPerRound,3),3,FALSE))</f>
        <v>#N/A</v>
      </c>
      <c r="S46" s="97" t="e">
        <f ca="1">IF(ISNA(VLOOKUP(S45,OFFSET(Pairings!$D$2,($B46-1)*gamesPerRound,0,gamesPerRound,3),3,FALSE)),VLOOKUP(S45,OFFSET(Pairings!$E$2,($B46-1)*gamesPerRound,0,gamesPerRound,3),3,FALSE),VLOOKUP(S45,OFFSET(Pairings!$D$2,($B46-1)*gamesPerRound,0,gamesPerRound,3),3,FALSE))</f>
        <v>#N/A</v>
      </c>
      <c r="T46" s="97" t="e">
        <f ca="1">IF(ISNA(VLOOKUP(T45,OFFSET(Pairings!$D$2,($B46-1)*gamesPerRound,0,gamesPerRound,3),3,FALSE)),VLOOKUP(T45,OFFSET(Pairings!$E$2,($B46-1)*gamesPerRound,0,gamesPerRound,3),3,FALSE),VLOOKUP(T45,OFFSET(Pairings!$D$2,($B46-1)*gamesPerRound,0,gamesPerRound,3),3,FALSE))</f>
        <v>#N/A</v>
      </c>
      <c r="U46" s="97" t="e">
        <f ca="1">IF(ISNA(VLOOKUP(U45,OFFSET(Pairings!$D$2,($B46-1)*gamesPerRound,0,gamesPerRound,3),3,FALSE)),VLOOKUP(U45,OFFSET(Pairings!$E$2,($B46-1)*gamesPerRound,0,gamesPerRound,3),3,FALSE),VLOOKUP(U45,OFFSET(Pairings!$D$2,($B46-1)*gamesPerRound,0,gamesPerRound,3),3,FALSE))</f>
        <v>#N/A</v>
      </c>
      <c r="V46" s="97" t="e">
        <f ca="1">IF(ISNA(VLOOKUP(V45,OFFSET(Pairings!$D$2,($B46-1)*gamesPerRound,0,gamesPerRound,3),3,FALSE)),VLOOKUP(V45,OFFSET(Pairings!$E$2,($B46-1)*gamesPerRound,0,gamesPerRound,3),3,FALSE),VLOOKUP(V45,OFFSET(Pairings!$D$2,($B46-1)*gamesPerRound,0,gamesPerRound,3),3,FALSE))</f>
        <v>#N/A</v>
      </c>
      <c r="W46" s="97" t="e">
        <f ca="1">IF(ISNA(VLOOKUP(W45,OFFSET(Pairings!$D$2,($B46-1)*gamesPerRound,0,gamesPerRound,3),3,FALSE)),VLOOKUP(W45,OFFSET(Pairings!$E$2,($B46-1)*gamesPerRound,0,gamesPerRound,3),3,FALSE),VLOOKUP(W45,OFFSET(Pairings!$D$2,($B46-1)*gamesPerRound,0,gamesPerRound,3),3,FALSE))</f>
        <v>#N/A</v>
      </c>
      <c r="X46" s="97" t="e">
        <f ca="1">IF(ISNA(VLOOKUP(X45,OFFSET(Pairings!$D$2,($B46-1)*gamesPerRound,0,gamesPerRound,3),3,FALSE)),VLOOKUP(X45,OFFSET(Pairings!$E$2,($B46-1)*gamesPerRound,0,gamesPerRound,3),3,FALSE),VLOOKUP(X45,OFFSET(Pairings!$D$2,($B46-1)*gamesPerRound,0,gamesPerRound,3),3,FALSE))</f>
        <v>#N/A</v>
      </c>
      <c r="Y46" s="97" t="e">
        <f ca="1">IF(ISNA(VLOOKUP(Y45,OFFSET(Pairings!$D$2,($B46-1)*gamesPerRound,0,gamesPerRound,3),3,FALSE)),VLOOKUP(Y45,OFFSET(Pairings!$E$2,($B46-1)*gamesPerRound,0,gamesPerRound,3),3,FALSE),VLOOKUP(Y45,OFFSET(Pairings!$D$2,($B46-1)*gamesPerRound,0,gamesPerRound,3),3,FALSE))</f>
        <v>#N/A</v>
      </c>
      <c r="Z46" s="97" t="e">
        <f ca="1">IF(ISNA(VLOOKUP(Z45,OFFSET(Pairings!$D$2,($B46-1)*gamesPerRound,0,gamesPerRound,3),3,FALSE)),VLOOKUP(Z45,OFFSET(Pairings!$E$2,($B46-1)*gamesPerRound,0,gamesPerRound,3),3,FALSE),VLOOKUP(Z45,OFFSET(Pairings!$D$2,($B46-1)*gamesPerRound,0,gamesPerRound,3),3,FALSE))</f>
        <v>#N/A</v>
      </c>
      <c r="AA46" s="97" t="e">
        <f ca="1">IF(ISNA(VLOOKUP(AA45,OFFSET(Pairings!$D$2,($B46-1)*gamesPerRound,0,gamesPerRound,3),3,FALSE)),VLOOKUP(AA45,OFFSET(Pairings!$E$2,($B46-1)*gamesPerRound,0,gamesPerRound,3),3,FALSE),VLOOKUP(AA45,OFFSET(Pairings!$D$2,($B46-1)*gamesPerRound,0,gamesPerRound,3),3,FALSE))</f>
        <v>#N/A</v>
      </c>
      <c r="AB46" s="97" t="e">
        <f ca="1">IF(ISNA(VLOOKUP(AB45,OFFSET(Pairings!$D$2,($B46-1)*gamesPerRound,0,gamesPerRound,3),3,FALSE)),VLOOKUP(AB45,OFFSET(Pairings!$E$2,($B46-1)*gamesPerRound,0,gamesPerRound,3),3,FALSE),VLOOKUP(AB45,OFFSET(Pairings!$D$2,($B46-1)*gamesPerRound,0,gamesPerRound,3),3,FALSE))</f>
        <v>#N/A</v>
      </c>
      <c r="AC46" s="98" t="e">
        <f ca="1">IF(ISNA(VLOOKUP(AC45,OFFSET(Pairings!$D$2,($B46-1)*gamesPerRound,0,gamesPerRound,3),3,FALSE)),VLOOKUP(AC45,OFFSET(Pairings!$E$2,($B46-1)*gamesPerRound,0,gamesPerRound,3),3,FALSE),VLOOKUP(AC45,OFFSET(Pairings!$D$2,($B46-1)*gamesPerRound,0,gamesPerRound,3),3,FALSE))</f>
        <v>#N/A</v>
      </c>
      <c r="AD46" s="99" t="e">
        <f ca="1">SUM(R46:AC46)</f>
        <v>#N/A</v>
      </c>
    </row>
    <row r="47" spans="1:30" x14ac:dyDescent="0.3">
      <c r="B47" s="44">
        <v>2</v>
      </c>
      <c r="C47" s="50" t="str">
        <f t="shared" ca="1" si="37"/>
        <v/>
      </c>
      <c r="D47" s="35" t="str">
        <f t="shared" ca="1" si="37"/>
        <v/>
      </c>
      <c r="E47" s="35" t="str">
        <f t="shared" ca="1" si="37"/>
        <v/>
      </c>
      <c r="F47" s="35" t="str">
        <f t="shared" ca="1" si="37"/>
        <v/>
      </c>
      <c r="G47" s="35" t="str">
        <f t="shared" ca="1" si="37"/>
        <v/>
      </c>
      <c r="H47" s="35" t="str">
        <f t="shared" ca="1" si="37"/>
        <v/>
      </c>
      <c r="I47" s="35" t="str">
        <f t="shared" ca="1" si="37"/>
        <v/>
      </c>
      <c r="J47" s="35" t="str">
        <f t="shared" ca="1" si="37"/>
        <v/>
      </c>
      <c r="K47" s="35" t="str">
        <f t="shared" ca="1" si="37"/>
        <v/>
      </c>
      <c r="L47" s="35" t="str">
        <f t="shared" ca="1" si="37"/>
        <v/>
      </c>
      <c r="M47" s="35" t="str">
        <f t="shared" ca="1" si="37"/>
        <v/>
      </c>
      <c r="N47" s="51" t="str">
        <f t="shared" ca="1" si="37"/>
        <v/>
      </c>
      <c r="O47" s="52">
        <f ca="1">SUM(C47:N47)</f>
        <v>0</v>
      </c>
      <c r="P47" s="49"/>
      <c r="R47" s="100" t="e">
        <f ca="1">IF(ISNA(VLOOKUP(R45,OFFSET(Pairings!$D$2,($B47-1)*gamesPerRound,0,gamesPerRound,3),3,FALSE)),VLOOKUP(R45,OFFSET(Pairings!$E$2,($B47-1)*gamesPerRound,0,gamesPerRound,3),3,FALSE),VLOOKUP(R45,OFFSET(Pairings!$D$2,($B47-1)*gamesPerRound,0,gamesPerRound,3),3,FALSE))</f>
        <v>#N/A</v>
      </c>
      <c r="S47" s="101" t="e">
        <f ca="1">IF(ISNA(VLOOKUP(S45,OFFSET(Pairings!$D$2,($B47-1)*gamesPerRound,0,gamesPerRound,3),3,FALSE)),VLOOKUP(S45,OFFSET(Pairings!$E$2,($B47-1)*gamesPerRound,0,gamesPerRound,3),3,FALSE),VLOOKUP(S45,OFFSET(Pairings!$D$2,($B47-1)*gamesPerRound,0,gamesPerRound,3),3,FALSE))</f>
        <v>#N/A</v>
      </c>
      <c r="T47" s="101" t="e">
        <f ca="1">IF(ISNA(VLOOKUP(T45,OFFSET(Pairings!$D$2,($B47-1)*gamesPerRound,0,gamesPerRound,3),3,FALSE)),VLOOKUP(T45,OFFSET(Pairings!$E$2,($B47-1)*gamesPerRound,0,gamesPerRound,3),3,FALSE),VLOOKUP(T45,OFFSET(Pairings!$D$2,($B47-1)*gamesPerRound,0,gamesPerRound,3),3,FALSE))</f>
        <v>#N/A</v>
      </c>
      <c r="U47" s="101" t="e">
        <f ca="1">IF(ISNA(VLOOKUP(U45,OFFSET(Pairings!$D$2,($B47-1)*gamesPerRound,0,gamesPerRound,3),3,FALSE)),VLOOKUP(U45,OFFSET(Pairings!$E$2,($B47-1)*gamesPerRound,0,gamesPerRound,3),3,FALSE),VLOOKUP(U45,OFFSET(Pairings!$D$2,($B47-1)*gamesPerRound,0,gamesPerRound,3),3,FALSE))</f>
        <v>#N/A</v>
      </c>
      <c r="V47" s="101" t="e">
        <f ca="1">IF(ISNA(VLOOKUP(V45,OFFSET(Pairings!$D$2,($B47-1)*gamesPerRound,0,gamesPerRound,3),3,FALSE)),VLOOKUP(V45,OFFSET(Pairings!$E$2,($B47-1)*gamesPerRound,0,gamesPerRound,3),3,FALSE),VLOOKUP(V45,OFFSET(Pairings!$D$2,($B47-1)*gamesPerRound,0,gamesPerRound,3),3,FALSE))</f>
        <v>#N/A</v>
      </c>
      <c r="W47" s="101" t="e">
        <f ca="1">IF(ISNA(VLOOKUP(W45,OFFSET(Pairings!$D$2,($B47-1)*gamesPerRound,0,gamesPerRound,3),3,FALSE)),VLOOKUP(W45,OFFSET(Pairings!$E$2,($B47-1)*gamesPerRound,0,gamesPerRound,3),3,FALSE),VLOOKUP(W45,OFFSET(Pairings!$D$2,($B47-1)*gamesPerRound,0,gamesPerRound,3),3,FALSE))</f>
        <v>#N/A</v>
      </c>
      <c r="X47" s="101" t="e">
        <f ca="1">IF(ISNA(VLOOKUP(X45,OFFSET(Pairings!$D$2,($B47-1)*gamesPerRound,0,gamesPerRound,3),3,FALSE)),VLOOKUP(X45,OFFSET(Pairings!$E$2,($B47-1)*gamesPerRound,0,gamesPerRound,3),3,FALSE),VLOOKUP(X45,OFFSET(Pairings!$D$2,($B47-1)*gamesPerRound,0,gamesPerRound,3),3,FALSE))</f>
        <v>#N/A</v>
      </c>
      <c r="Y47" s="101" t="e">
        <f ca="1">IF(ISNA(VLOOKUP(Y45,OFFSET(Pairings!$D$2,($B47-1)*gamesPerRound,0,gamesPerRound,3),3,FALSE)),VLOOKUP(Y45,OFFSET(Pairings!$E$2,($B47-1)*gamesPerRound,0,gamesPerRound,3),3,FALSE),VLOOKUP(Y45,OFFSET(Pairings!$D$2,($B47-1)*gamesPerRound,0,gamesPerRound,3),3,FALSE))</f>
        <v>#N/A</v>
      </c>
      <c r="Z47" s="101" t="e">
        <f ca="1">IF(ISNA(VLOOKUP(Z45,OFFSET(Pairings!$D$2,($B47-1)*gamesPerRound,0,gamesPerRound,3),3,FALSE)),VLOOKUP(Z45,OFFSET(Pairings!$E$2,($B47-1)*gamesPerRound,0,gamesPerRound,3),3,FALSE),VLOOKUP(Z45,OFFSET(Pairings!$D$2,($B47-1)*gamesPerRound,0,gamesPerRound,3),3,FALSE))</f>
        <v>#N/A</v>
      </c>
      <c r="AA47" s="101" t="e">
        <f ca="1">IF(ISNA(VLOOKUP(AA45,OFFSET(Pairings!$D$2,($B47-1)*gamesPerRound,0,gamesPerRound,3),3,FALSE)),VLOOKUP(AA45,OFFSET(Pairings!$E$2,($B47-1)*gamesPerRound,0,gamesPerRound,3),3,FALSE),VLOOKUP(AA45,OFFSET(Pairings!$D$2,($B47-1)*gamesPerRound,0,gamesPerRound,3),3,FALSE))</f>
        <v>#N/A</v>
      </c>
      <c r="AB47" s="101" t="e">
        <f ca="1">IF(ISNA(VLOOKUP(AB45,OFFSET(Pairings!$D$2,($B47-1)*gamesPerRound,0,gamesPerRound,3),3,FALSE)),VLOOKUP(AB45,OFFSET(Pairings!$E$2,($B47-1)*gamesPerRound,0,gamesPerRound,3),3,FALSE),VLOOKUP(AB45,OFFSET(Pairings!$D$2,($B47-1)*gamesPerRound,0,gamesPerRound,3),3,FALSE))</f>
        <v>#N/A</v>
      </c>
      <c r="AC47" s="102" t="e">
        <f ca="1">IF(ISNA(VLOOKUP(AC45,OFFSET(Pairings!$D$2,($B47-1)*gamesPerRound,0,gamesPerRound,3),3,FALSE)),VLOOKUP(AC45,OFFSET(Pairings!$E$2,($B47-1)*gamesPerRound,0,gamesPerRound,3),3,FALSE),VLOOKUP(AC45,OFFSET(Pairings!$D$2,($B47-1)*gamesPerRound,0,gamesPerRound,3),3,FALSE))</f>
        <v>#N/A</v>
      </c>
      <c r="AD47" s="99" t="e">
        <f ca="1">SUM(R47:AC47)</f>
        <v>#N/A</v>
      </c>
    </row>
    <row r="48" spans="1:30" x14ac:dyDescent="0.3">
      <c r="B48" s="44">
        <v>3</v>
      </c>
      <c r="C48" s="53" t="str">
        <f t="shared" ca="1" si="37"/>
        <v/>
      </c>
      <c r="D48" s="54" t="str">
        <f t="shared" ca="1" si="37"/>
        <v/>
      </c>
      <c r="E48" s="54" t="str">
        <f t="shared" ca="1" si="37"/>
        <v/>
      </c>
      <c r="F48" s="54" t="str">
        <f t="shared" ca="1" si="37"/>
        <v/>
      </c>
      <c r="G48" s="54" t="str">
        <f t="shared" ca="1" si="37"/>
        <v/>
      </c>
      <c r="H48" s="54" t="str">
        <f t="shared" ca="1" si="37"/>
        <v/>
      </c>
      <c r="I48" s="54" t="str">
        <f t="shared" ca="1" si="37"/>
        <v/>
      </c>
      <c r="J48" s="54" t="str">
        <f t="shared" ca="1" si="37"/>
        <v/>
      </c>
      <c r="K48" s="54" t="str">
        <f t="shared" ca="1" si="37"/>
        <v/>
      </c>
      <c r="L48" s="54" t="str">
        <f t="shared" ca="1" si="37"/>
        <v/>
      </c>
      <c r="M48" s="54" t="str">
        <f t="shared" ca="1" si="37"/>
        <v/>
      </c>
      <c r="N48" s="55" t="str">
        <f t="shared" ca="1" si="37"/>
        <v/>
      </c>
      <c r="O48" s="56">
        <f ca="1">SUM(C48:N48)</f>
        <v>0</v>
      </c>
      <c r="P48" s="49"/>
      <c r="R48" s="103" t="e">
        <f ca="1">IF(ISNA(VLOOKUP(R45,OFFSET(Pairings!$D$2,($B48-1)*gamesPerRound,0,gamesPerRound,3),3,FALSE)),VLOOKUP(R45,OFFSET(Pairings!$E$2,($B48-1)*gamesPerRound,0,gamesPerRound,3),3,FALSE),VLOOKUP(R45,OFFSET(Pairings!$D$2,($B48-1)*gamesPerRound,0,gamesPerRound,3),3,FALSE))</f>
        <v>#N/A</v>
      </c>
      <c r="S48" s="104" t="e">
        <f ca="1">IF(ISNA(VLOOKUP(S45,OFFSET(Pairings!$D$2,($B48-1)*gamesPerRound,0,gamesPerRound,3),3,FALSE)),VLOOKUP(S45,OFFSET(Pairings!$E$2,($B48-1)*gamesPerRound,0,gamesPerRound,3),3,FALSE),VLOOKUP(S45,OFFSET(Pairings!$D$2,($B48-1)*gamesPerRound,0,gamesPerRound,3),3,FALSE))</f>
        <v>#N/A</v>
      </c>
      <c r="T48" s="104" t="e">
        <f ca="1">IF(ISNA(VLOOKUP(T45,OFFSET(Pairings!$D$2,($B48-1)*gamesPerRound,0,gamesPerRound,3),3,FALSE)),VLOOKUP(T45,OFFSET(Pairings!$E$2,($B48-1)*gamesPerRound,0,gamesPerRound,3),3,FALSE),VLOOKUP(T45,OFFSET(Pairings!$D$2,($B48-1)*gamesPerRound,0,gamesPerRound,3),3,FALSE))</f>
        <v>#N/A</v>
      </c>
      <c r="U48" s="104" t="e">
        <f ca="1">IF(ISNA(VLOOKUP(U45,OFFSET(Pairings!$D$2,($B48-1)*gamesPerRound,0,gamesPerRound,3),3,FALSE)),VLOOKUP(U45,OFFSET(Pairings!$E$2,($B48-1)*gamesPerRound,0,gamesPerRound,3),3,FALSE),VLOOKUP(U45,OFFSET(Pairings!$D$2,($B48-1)*gamesPerRound,0,gamesPerRound,3),3,FALSE))</f>
        <v>#N/A</v>
      </c>
      <c r="V48" s="104" t="e">
        <f ca="1">IF(ISNA(VLOOKUP(V45,OFFSET(Pairings!$D$2,($B48-1)*gamesPerRound,0,gamesPerRound,3),3,FALSE)),VLOOKUP(V45,OFFSET(Pairings!$E$2,($B48-1)*gamesPerRound,0,gamesPerRound,3),3,FALSE),VLOOKUP(V45,OFFSET(Pairings!$D$2,($B48-1)*gamesPerRound,0,gamesPerRound,3),3,FALSE))</f>
        <v>#N/A</v>
      </c>
      <c r="W48" s="104" t="e">
        <f ca="1">IF(ISNA(VLOOKUP(W45,OFFSET(Pairings!$D$2,($B48-1)*gamesPerRound,0,gamesPerRound,3),3,FALSE)),VLOOKUP(W45,OFFSET(Pairings!$E$2,($B48-1)*gamesPerRound,0,gamesPerRound,3),3,FALSE),VLOOKUP(W45,OFFSET(Pairings!$D$2,($B48-1)*gamesPerRound,0,gamesPerRound,3),3,FALSE))</f>
        <v>#N/A</v>
      </c>
      <c r="X48" s="104" t="e">
        <f ca="1">IF(ISNA(VLOOKUP(X45,OFFSET(Pairings!$D$2,($B48-1)*gamesPerRound,0,gamesPerRound,3),3,FALSE)),VLOOKUP(X45,OFFSET(Pairings!$E$2,($B48-1)*gamesPerRound,0,gamesPerRound,3),3,FALSE),VLOOKUP(X45,OFFSET(Pairings!$D$2,($B48-1)*gamesPerRound,0,gamesPerRound,3),3,FALSE))</f>
        <v>#N/A</v>
      </c>
      <c r="Y48" s="104" t="e">
        <f ca="1">IF(ISNA(VLOOKUP(Y45,OFFSET(Pairings!$D$2,($B48-1)*gamesPerRound,0,gamesPerRound,3),3,FALSE)),VLOOKUP(Y45,OFFSET(Pairings!$E$2,($B48-1)*gamesPerRound,0,gamesPerRound,3),3,FALSE),VLOOKUP(Y45,OFFSET(Pairings!$D$2,($B48-1)*gamesPerRound,0,gamesPerRound,3),3,FALSE))</f>
        <v>#N/A</v>
      </c>
      <c r="Z48" s="104" t="e">
        <f ca="1">IF(ISNA(VLOOKUP(Z45,OFFSET(Pairings!$D$2,($B48-1)*gamesPerRound,0,gamesPerRound,3),3,FALSE)),VLOOKUP(Z45,OFFSET(Pairings!$E$2,($B48-1)*gamesPerRound,0,gamesPerRound,3),3,FALSE),VLOOKUP(Z45,OFFSET(Pairings!$D$2,($B48-1)*gamesPerRound,0,gamesPerRound,3),3,FALSE))</f>
        <v>#N/A</v>
      </c>
      <c r="AA48" s="104" t="e">
        <f ca="1">IF(ISNA(VLOOKUP(AA45,OFFSET(Pairings!$D$2,($B48-1)*gamesPerRound,0,gamesPerRound,3),3,FALSE)),VLOOKUP(AA45,OFFSET(Pairings!$E$2,($B48-1)*gamesPerRound,0,gamesPerRound,3),3,FALSE),VLOOKUP(AA45,OFFSET(Pairings!$D$2,($B48-1)*gamesPerRound,0,gamesPerRound,3),3,FALSE))</f>
        <v>#N/A</v>
      </c>
      <c r="AB48" s="104" t="e">
        <f ca="1">IF(ISNA(VLOOKUP(AB45,OFFSET(Pairings!$D$2,($B48-1)*gamesPerRound,0,gamesPerRound,3),3,FALSE)),VLOOKUP(AB45,OFFSET(Pairings!$E$2,($B48-1)*gamesPerRound,0,gamesPerRound,3),3,FALSE),VLOOKUP(AB45,OFFSET(Pairings!$D$2,($B48-1)*gamesPerRound,0,gamesPerRound,3),3,FALSE))</f>
        <v>#N/A</v>
      </c>
      <c r="AC48" s="105" t="e">
        <f ca="1">IF(ISNA(VLOOKUP(AC45,OFFSET(Pairings!$D$2,($B48-1)*gamesPerRound,0,gamesPerRound,3),3,FALSE)),VLOOKUP(AC45,OFFSET(Pairings!$E$2,($B48-1)*gamesPerRound,0,gamesPerRound,3),3,FALSE),VLOOKUP(AC45,OFFSET(Pairings!$D$2,($B48-1)*gamesPerRound,0,gamesPerRound,3),3,FALSE))</f>
        <v>#N/A</v>
      </c>
      <c r="AD48" s="99" t="e">
        <f ca="1">SUM(R48:AC48)</f>
        <v>#N/A</v>
      </c>
    </row>
    <row r="49" spans="1:30" x14ac:dyDescent="0.3">
      <c r="B49" s="57" t="s">
        <v>22</v>
      </c>
      <c r="C49" s="58">
        <f t="shared" ref="C49:O49" ca="1" si="38">SUM(C46:C48)</f>
        <v>0</v>
      </c>
      <c r="D49" s="59">
        <f t="shared" ca="1" si="38"/>
        <v>0</v>
      </c>
      <c r="E49" s="59">
        <f t="shared" ca="1" si="38"/>
        <v>0</v>
      </c>
      <c r="F49" s="59">
        <f t="shared" ca="1" si="38"/>
        <v>0</v>
      </c>
      <c r="G49" s="59">
        <f t="shared" ca="1" si="38"/>
        <v>0</v>
      </c>
      <c r="H49" s="59">
        <f t="shared" ca="1" si="38"/>
        <v>0</v>
      </c>
      <c r="I49" s="59">
        <f t="shared" ca="1" si="38"/>
        <v>0</v>
      </c>
      <c r="J49" s="59">
        <f t="shared" ca="1" si="38"/>
        <v>0</v>
      </c>
      <c r="K49" s="59">
        <f t="shared" ca="1" si="38"/>
        <v>0</v>
      </c>
      <c r="L49" s="59">
        <f t="shared" ca="1" si="38"/>
        <v>0</v>
      </c>
      <c r="M49" s="59">
        <f t="shared" ca="1" si="38"/>
        <v>0</v>
      </c>
      <c r="N49" s="59">
        <f t="shared" ca="1" si="38"/>
        <v>0</v>
      </c>
      <c r="O49" s="60">
        <f t="shared" ca="1" si="38"/>
        <v>0</v>
      </c>
      <c r="P49" s="61">
        <f ca="1">VLOOKUP(A45,OFFSET(Teams!$C$1,1,0,teams,4),4,FALSE)</f>
        <v>1</v>
      </c>
      <c r="R49" s="106" t="e">
        <f t="shared" ref="R49:AD49" ca="1" si="39">SUM(R46:R48)</f>
        <v>#N/A</v>
      </c>
      <c r="S49" s="107" t="e">
        <f t="shared" ca="1" si="39"/>
        <v>#N/A</v>
      </c>
      <c r="T49" s="107" t="e">
        <f t="shared" ca="1" si="39"/>
        <v>#N/A</v>
      </c>
      <c r="U49" s="107" t="e">
        <f t="shared" ca="1" si="39"/>
        <v>#N/A</v>
      </c>
      <c r="V49" s="107" t="e">
        <f t="shared" ca="1" si="39"/>
        <v>#N/A</v>
      </c>
      <c r="W49" s="107" t="e">
        <f t="shared" ca="1" si="39"/>
        <v>#N/A</v>
      </c>
      <c r="X49" s="107" t="e">
        <f t="shared" ca="1" si="39"/>
        <v>#N/A</v>
      </c>
      <c r="Y49" s="107" t="e">
        <f t="shared" ca="1" si="39"/>
        <v>#N/A</v>
      </c>
      <c r="Z49" s="107" t="e">
        <f t="shared" ca="1" si="39"/>
        <v>#N/A</v>
      </c>
      <c r="AA49" s="107" t="e">
        <f t="shared" ca="1" si="39"/>
        <v>#N/A</v>
      </c>
      <c r="AB49" s="107" t="e">
        <f t="shared" ca="1" si="39"/>
        <v>#N/A</v>
      </c>
      <c r="AC49" s="107" t="e">
        <f t="shared" ca="1" si="39"/>
        <v>#N/A</v>
      </c>
      <c r="AD49" s="108" t="e">
        <f t="shared" ca="1" si="39"/>
        <v>#N/A</v>
      </c>
    </row>
    <row r="50" spans="1:30" x14ac:dyDescent="0.3">
      <c r="P50" s="62"/>
    </row>
    <row r="51" spans="1:30" x14ac:dyDescent="0.3">
      <c r="A51" s="6" t="s">
        <v>16</v>
      </c>
      <c r="B51" s="10">
        <f>VLOOKUP(A51,TeamLookup,2,FALSE)</f>
        <v>0</v>
      </c>
      <c r="C51" s="40" t="str">
        <f t="shared" ref="C51:N51" si="40">$A51&amp;"."&amp;TEXT(C$1,"00")</f>
        <v>I.01</v>
      </c>
      <c r="D51" s="41" t="str">
        <f t="shared" si="40"/>
        <v>I.02</v>
      </c>
      <c r="E51" s="41" t="str">
        <f t="shared" si="40"/>
        <v>I.03</v>
      </c>
      <c r="F51" s="41" t="str">
        <f t="shared" si="40"/>
        <v>I.04</v>
      </c>
      <c r="G51" s="41" t="str">
        <f t="shared" si="40"/>
        <v>I.05</v>
      </c>
      <c r="H51" s="41" t="str">
        <f t="shared" si="40"/>
        <v>I.06</v>
      </c>
      <c r="I51" s="41" t="str">
        <f t="shared" si="40"/>
        <v>I.07</v>
      </c>
      <c r="J51" s="41" t="str">
        <f t="shared" si="40"/>
        <v>I.08</v>
      </c>
      <c r="K51" s="41" t="str">
        <f t="shared" si="40"/>
        <v>I.09</v>
      </c>
      <c r="L51" s="41" t="str">
        <f t="shared" si="40"/>
        <v>I.10</v>
      </c>
      <c r="M51" s="41" t="str">
        <f t="shared" si="40"/>
        <v>I.11</v>
      </c>
      <c r="N51" s="41" t="str">
        <f t="shared" si="40"/>
        <v>I.12</v>
      </c>
      <c r="O51" s="42" t="s">
        <v>22</v>
      </c>
      <c r="P51" s="43" t="s">
        <v>30</v>
      </c>
      <c r="Q51" s="9"/>
      <c r="R51" s="94" t="str">
        <f t="shared" ref="R51:AC51" si="41">$A51&amp;"."&amp;TEXT(R$1,"00")</f>
        <v>I.01</v>
      </c>
      <c r="S51" s="95" t="str">
        <f t="shared" si="41"/>
        <v>I.02</v>
      </c>
      <c r="T51" s="95" t="str">
        <f t="shared" si="41"/>
        <v>I.03</v>
      </c>
      <c r="U51" s="95" t="str">
        <f t="shared" si="41"/>
        <v>I.04</v>
      </c>
      <c r="V51" s="95" t="str">
        <f t="shared" si="41"/>
        <v>I.05</v>
      </c>
      <c r="W51" s="95" t="str">
        <f t="shared" si="41"/>
        <v>I.06</v>
      </c>
      <c r="X51" s="95" t="str">
        <f t="shared" si="41"/>
        <v>I.07</v>
      </c>
      <c r="Y51" s="95" t="str">
        <f t="shared" si="41"/>
        <v>I.08</v>
      </c>
      <c r="Z51" s="95" t="str">
        <f t="shared" si="41"/>
        <v>I.09</v>
      </c>
      <c r="AA51" s="95" t="str">
        <f t="shared" si="41"/>
        <v>I.10</v>
      </c>
      <c r="AB51" s="95" t="str">
        <f t="shared" si="41"/>
        <v>I.11</v>
      </c>
      <c r="AC51" s="95" t="str">
        <f t="shared" si="41"/>
        <v>I.12</v>
      </c>
      <c r="AD51" s="96" t="s">
        <v>22</v>
      </c>
    </row>
    <row r="52" spans="1:30" x14ac:dyDescent="0.3">
      <c r="B52" s="44">
        <v>1</v>
      </c>
      <c r="C52" s="45" t="str">
        <f t="shared" ref="C52:N54" ca="1" si="42">IF(ISNA(R52),"",R52)</f>
        <v/>
      </c>
      <c r="D52" s="46" t="str">
        <f t="shared" ca="1" si="42"/>
        <v/>
      </c>
      <c r="E52" s="46" t="str">
        <f t="shared" ca="1" si="42"/>
        <v/>
      </c>
      <c r="F52" s="46" t="str">
        <f t="shared" ca="1" si="42"/>
        <v/>
      </c>
      <c r="G52" s="46" t="str">
        <f t="shared" ca="1" si="42"/>
        <v/>
      </c>
      <c r="H52" s="46" t="str">
        <f t="shared" ca="1" si="42"/>
        <v/>
      </c>
      <c r="I52" s="46" t="str">
        <f t="shared" ca="1" si="42"/>
        <v/>
      </c>
      <c r="J52" s="46" t="str">
        <f t="shared" ca="1" si="42"/>
        <v/>
      </c>
      <c r="K52" s="46" t="str">
        <f t="shared" ca="1" si="42"/>
        <v/>
      </c>
      <c r="L52" s="46" t="str">
        <f t="shared" ca="1" si="42"/>
        <v/>
      </c>
      <c r="M52" s="46" t="str">
        <f t="shared" ca="1" si="42"/>
        <v/>
      </c>
      <c r="N52" s="47" t="str">
        <f t="shared" ca="1" si="42"/>
        <v/>
      </c>
      <c r="O52" s="48">
        <f ca="1">SUM(C52:N52)</f>
        <v>0</v>
      </c>
      <c r="P52" s="49"/>
      <c r="R52" s="97" t="e">
        <f ca="1">IF(ISNA(VLOOKUP(R51,OFFSET(Pairings!$D$2,($B52-1)*gamesPerRound,0,gamesPerRound,3),3,FALSE)),VLOOKUP(R51,OFFSET(Pairings!$E$2,($B52-1)*gamesPerRound,0,gamesPerRound,3),3,FALSE),VLOOKUP(R51,OFFSET(Pairings!$D$2,($B52-1)*gamesPerRound,0,gamesPerRound,3),3,FALSE))</f>
        <v>#N/A</v>
      </c>
      <c r="S52" s="97" t="e">
        <f ca="1">IF(ISNA(VLOOKUP(S51,OFFSET(Pairings!$D$2,($B52-1)*gamesPerRound,0,gamesPerRound,3),3,FALSE)),VLOOKUP(S51,OFFSET(Pairings!$E$2,($B52-1)*gamesPerRound,0,gamesPerRound,3),3,FALSE),VLOOKUP(S51,OFFSET(Pairings!$D$2,($B52-1)*gamesPerRound,0,gamesPerRound,3),3,FALSE))</f>
        <v>#N/A</v>
      </c>
      <c r="T52" s="97" t="e">
        <f ca="1">IF(ISNA(VLOOKUP(T51,OFFSET(Pairings!$D$2,($B52-1)*gamesPerRound,0,gamesPerRound,3),3,FALSE)),VLOOKUP(T51,OFFSET(Pairings!$E$2,($B52-1)*gamesPerRound,0,gamesPerRound,3),3,FALSE),VLOOKUP(T51,OFFSET(Pairings!$D$2,($B52-1)*gamesPerRound,0,gamesPerRound,3),3,FALSE))</f>
        <v>#N/A</v>
      </c>
      <c r="U52" s="97" t="e">
        <f ca="1">IF(ISNA(VLOOKUP(U51,OFFSET(Pairings!$D$2,($B52-1)*gamesPerRound,0,gamesPerRound,3),3,FALSE)),VLOOKUP(U51,OFFSET(Pairings!$E$2,($B52-1)*gamesPerRound,0,gamesPerRound,3),3,FALSE),VLOOKUP(U51,OFFSET(Pairings!$D$2,($B52-1)*gamesPerRound,0,gamesPerRound,3),3,FALSE))</f>
        <v>#N/A</v>
      </c>
      <c r="V52" s="97" t="e">
        <f ca="1">IF(ISNA(VLOOKUP(V51,OFFSET(Pairings!$D$2,($B52-1)*gamesPerRound,0,gamesPerRound,3),3,FALSE)),VLOOKUP(V51,OFFSET(Pairings!$E$2,($B52-1)*gamesPerRound,0,gamesPerRound,3),3,FALSE),VLOOKUP(V51,OFFSET(Pairings!$D$2,($B52-1)*gamesPerRound,0,gamesPerRound,3),3,FALSE))</f>
        <v>#N/A</v>
      </c>
      <c r="W52" s="97" t="e">
        <f ca="1">IF(ISNA(VLOOKUP(W51,OFFSET(Pairings!$D$2,($B52-1)*gamesPerRound,0,gamesPerRound,3),3,FALSE)),VLOOKUP(W51,OFFSET(Pairings!$E$2,($B52-1)*gamesPerRound,0,gamesPerRound,3),3,FALSE),VLOOKUP(W51,OFFSET(Pairings!$D$2,($B52-1)*gamesPerRound,0,gamesPerRound,3),3,FALSE))</f>
        <v>#N/A</v>
      </c>
      <c r="X52" s="97" t="e">
        <f ca="1">IF(ISNA(VLOOKUP(X51,OFFSET(Pairings!$D$2,($B52-1)*gamesPerRound,0,gamesPerRound,3),3,FALSE)),VLOOKUP(X51,OFFSET(Pairings!$E$2,($B52-1)*gamesPerRound,0,gamesPerRound,3),3,FALSE),VLOOKUP(X51,OFFSET(Pairings!$D$2,($B52-1)*gamesPerRound,0,gamesPerRound,3),3,FALSE))</f>
        <v>#N/A</v>
      </c>
      <c r="Y52" s="97" t="e">
        <f ca="1">IF(ISNA(VLOOKUP(Y51,OFFSET(Pairings!$D$2,($B52-1)*gamesPerRound,0,gamesPerRound,3),3,FALSE)),VLOOKUP(Y51,OFFSET(Pairings!$E$2,($B52-1)*gamesPerRound,0,gamesPerRound,3),3,FALSE),VLOOKUP(Y51,OFFSET(Pairings!$D$2,($B52-1)*gamesPerRound,0,gamesPerRound,3),3,FALSE))</f>
        <v>#N/A</v>
      </c>
      <c r="Z52" s="97" t="e">
        <f ca="1">IF(ISNA(VLOOKUP(Z51,OFFSET(Pairings!$D$2,($B52-1)*gamesPerRound,0,gamesPerRound,3),3,FALSE)),VLOOKUP(Z51,OFFSET(Pairings!$E$2,($B52-1)*gamesPerRound,0,gamesPerRound,3),3,FALSE),VLOOKUP(Z51,OFFSET(Pairings!$D$2,($B52-1)*gamesPerRound,0,gamesPerRound,3),3,FALSE))</f>
        <v>#N/A</v>
      </c>
      <c r="AA52" s="97" t="e">
        <f ca="1">IF(ISNA(VLOOKUP(AA51,OFFSET(Pairings!$D$2,($B52-1)*gamesPerRound,0,gamesPerRound,3),3,FALSE)),VLOOKUP(AA51,OFFSET(Pairings!$E$2,($B52-1)*gamesPerRound,0,gamesPerRound,3),3,FALSE),VLOOKUP(AA51,OFFSET(Pairings!$D$2,($B52-1)*gamesPerRound,0,gamesPerRound,3),3,FALSE))</f>
        <v>#N/A</v>
      </c>
      <c r="AB52" s="97" t="e">
        <f ca="1">IF(ISNA(VLOOKUP(AB51,OFFSET(Pairings!$D$2,($B52-1)*gamesPerRound,0,gamesPerRound,3),3,FALSE)),VLOOKUP(AB51,OFFSET(Pairings!$E$2,($B52-1)*gamesPerRound,0,gamesPerRound,3),3,FALSE),VLOOKUP(AB51,OFFSET(Pairings!$D$2,($B52-1)*gamesPerRound,0,gamesPerRound,3),3,FALSE))</f>
        <v>#N/A</v>
      </c>
      <c r="AC52" s="98" t="e">
        <f ca="1">IF(ISNA(VLOOKUP(AC51,OFFSET(Pairings!$D$2,($B52-1)*gamesPerRound,0,gamesPerRound,3),3,FALSE)),VLOOKUP(AC51,OFFSET(Pairings!$E$2,($B52-1)*gamesPerRound,0,gamesPerRound,3),3,FALSE),VLOOKUP(AC51,OFFSET(Pairings!$D$2,($B52-1)*gamesPerRound,0,gamesPerRound,3),3,FALSE))</f>
        <v>#N/A</v>
      </c>
      <c r="AD52" s="99" t="e">
        <f ca="1">SUM(R52:AC52)</f>
        <v>#N/A</v>
      </c>
    </row>
    <row r="53" spans="1:30" x14ac:dyDescent="0.3">
      <c r="B53" s="44">
        <v>2</v>
      </c>
      <c r="C53" s="50" t="str">
        <f t="shared" ca="1" si="42"/>
        <v/>
      </c>
      <c r="D53" s="35" t="str">
        <f t="shared" ca="1" si="42"/>
        <v/>
      </c>
      <c r="E53" s="35" t="str">
        <f t="shared" ca="1" si="42"/>
        <v/>
      </c>
      <c r="F53" s="35" t="str">
        <f t="shared" ca="1" si="42"/>
        <v/>
      </c>
      <c r="G53" s="35" t="str">
        <f t="shared" ca="1" si="42"/>
        <v/>
      </c>
      <c r="H53" s="35" t="str">
        <f t="shared" ca="1" si="42"/>
        <v/>
      </c>
      <c r="I53" s="35" t="str">
        <f t="shared" ca="1" si="42"/>
        <v/>
      </c>
      <c r="J53" s="35" t="str">
        <f t="shared" ca="1" si="42"/>
        <v/>
      </c>
      <c r="K53" s="35" t="str">
        <f t="shared" ca="1" si="42"/>
        <v/>
      </c>
      <c r="L53" s="35" t="str">
        <f t="shared" ca="1" si="42"/>
        <v/>
      </c>
      <c r="M53" s="35" t="str">
        <f t="shared" ca="1" si="42"/>
        <v/>
      </c>
      <c r="N53" s="51" t="str">
        <f t="shared" ca="1" si="42"/>
        <v/>
      </c>
      <c r="O53" s="52">
        <f ca="1">SUM(C53:N53)</f>
        <v>0</v>
      </c>
      <c r="P53" s="49"/>
      <c r="R53" s="100" t="e">
        <f ca="1">IF(ISNA(VLOOKUP(R51,OFFSET(Pairings!$D$2,($B53-1)*gamesPerRound,0,gamesPerRound,3),3,FALSE)),VLOOKUP(R51,OFFSET(Pairings!$E$2,($B53-1)*gamesPerRound,0,gamesPerRound,3),3,FALSE),VLOOKUP(R51,OFFSET(Pairings!$D$2,($B53-1)*gamesPerRound,0,gamesPerRound,3),3,FALSE))</f>
        <v>#N/A</v>
      </c>
      <c r="S53" s="101" t="e">
        <f ca="1">IF(ISNA(VLOOKUP(S51,OFFSET(Pairings!$D$2,($B53-1)*gamesPerRound,0,gamesPerRound,3),3,FALSE)),VLOOKUP(S51,OFFSET(Pairings!$E$2,($B53-1)*gamesPerRound,0,gamesPerRound,3),3,FALSE),VLOOKUP(S51,OFFSET(Pairings!$D$2,($B53-1)*gamesPerRound,0,gamesPerRound,3),3,FALSE))</f>
        <v>#N/A</v>
      </c>
      <c r="T53" s="101" t="e">
        <f ca="1">IF(ISNA(VLOOKUP(T51,OFFSET(Pairings!$D$2,($B53-1)*gamesPerRound,0,gamesPerRound,3),3,FALSE)),VLOOKUP(T51,OFFSET(Pairings!$E$2,($B53-1)*gamesPerRound,0,gamesPerRound,3),3,FALSE),VLOOKUP(T51,OFFSET(Pairings!$D$2,($B53-1)*gamesPerRound,0,gamesPerRound,3),3,FALSE))</f>
        <v>#N/A</v>
      </c>
      <c r="U53" s="101" t="e">
        <f ca="1">IF(ISNA(VLOOKUP(U51,OFFSET(Pairings!$D$2,($B53-1)*gamesPerRound,0,gamesPerRound,3),3,FALSE)),VLOOKUP(U51,OFFSET(Pairings!$E$2,($B53-1)*gamesPerRound,0,gamesPerRound,3),3,FALSE),VLOOKUP(U51,OFFSET(Pairings!$D$2,($B53-1)*gamesPerRound,0,gamesPerRound,3),3,FALSE))</f>
        <v>#N/A</v>
      </c>
      <c r="V53" s="101" t="e">
        <f ca="1">IF(ISNA(VLOOKUP(V51,OFFSET(Pairings!$D$2,($B53-1)*gamesPerRound,0,gamesPerRound,3),3,FALSE)),VLOOKUP(V51,OFFSET(Pairings!$E$2,($B53-1)*gamesPerRound,0,gamesPerRound,3),3,FALSE),VLOOKUP(V51,OFFSET(Pairings!$D$2,($B53-1)*gamesPerRound,0,gamesPerRound,3),3,FALSE))</f>
        <v>#N/A</v>
      </c>
      <c r="W53" s="101" t="e">
        <f ca="1">IF(ISNA(VLOOKUP(W51,OFFSET(Pairings!$D$2,($B53-1)*gamesPerRound,0,gamesPerRound,3),3,FALSE)),VLOOKUP(W51,OFFSET(Pairings!$E$2,($B53-1)*gamesPerRound,0,gamesPerRound,3),3,FALSE),VLOOKUP(W51,OFFSET(Pairings!$D$2,($B53-1)*gamesPerRound,0,gamesPerRound,3),3,FALSE))</f>
        <v>#N/A</v>
      </c>
      <c r="X53" s="101" t="e">
        <f ca="1">IF(ISNA(VLOOKUP(X51,OFFSET(Pairings!$D$2,($B53-1)*gamesPerRound,0,gamesPerRound,3),3,FALSE)),VLOOKUP(X51,OFFSET(Pairings!$E$2,($B53-1)*gamesPerRound,0,gamesPerRound,3),3,FALSE),VLOOKUP(X51,OFFSET(Pairings!$D$2,($B53-1)*gamesPerRound,0,gamesPerRound,3),3,FALSE))</f>
        <v>#N/A</v>
      </c>
      <c r="Y53" s="101" t="e">
        <f ca="1">IF(ISNA(VLOOKUP(Y51,OFFSET(Pairings!$D$2,($B53-1)*gamesPerRound,0,gamesPerRound,3),3,FALSE)),VLOOKUP(Y51,OFFSET(Pairings!$E$2,($B53-1)*gamesPerRound,0,gamesPerRound,3),3,FALSE),VLOOKUP(Y51,OFFSET(Pairings!$D$2,($B53-1)*gamesPerRound,0,gamesPerRound,3),3,FALSE))</f>
        <v>#N/A</v>
      </c>
      <c r="Z53" s="101" t="e">
        <f ca="1">IF(ISNA(VLOOKUP(Z51,OFFSET(Pairings!$D$2,($B53-1)*gamesPerRound,0,gamesPerRound,3),3,FALSE)),VLOOKUP(Z51,OFFSET(Pairings!$E$2,($B53-1)*gamesPerRound,0,gamesPerRound,3),3,FALSE),VLOOKUP(Z51,OFFSET(Pairings!$D$2,($B53-1)*gamesPerRound,0,gamesPerRound,3),3,FALSE))</f>
        <v>#N/A</v>
      </c>
      <c r="AA53" s="101" t="e">
        <f ca="1">IF(ISNA(VLOOKUP(AA51,OFFSET(Pairings!$D$2,($B53-1)*gamesPerRound,0,gamesPerRound,3),3,FALSE)),VLOOKUP(AA51,OFFSET(Pairings!$E$2,($B53-1)*gamesPerRound,0,gamesPerRound,3),3,FALSE),VLOOKUP(AA51,OFFSET(Pairings!$D$2,($B53-1)*gamesPerRound,0,gamesPerRound,3),3,FALSE))</f>
        <v>#N/A</v>
      </c>
      <c r="AB53" s="101" t="e">
        <f ca="1">IF(ISNA(VLOOKUP(AB51,OFFSET(Pairings!$D$2,($B53-1)*gamesPerRound,0,gamesPerRound,3),3,FALSE)),VLOOKUP(AB51,OFFSET(Pairings!$E$2,($B53-1)*gamesPerRound,0,gamesPerRound,3),3,FALSE),VLOOKUP(AB51,OFFSET(Pairings!$D$2,($B53-1)*gamesPerRound,0,gamesPerRound,3),3,FALSE))</f>
        <v>#N/A</v>
      </c>
      <c r="AC53" s="102" t="e">
        <f ca="1">IF(ISNA(VLOOKUP(AC51,OFFSET(Pairings!$D$2,($B53-1)*gamesPerRound,0,gamesPerRound,3),3,FALSE)),VLOOKUP(AC51,OFFSET(Pairings!$E$2,($B53-1)*gamesPerRound,0,gamesPerRound,3),3,FALSE),VLOOKUP(AC51,OFFSET(Pairings!$D$2,($B53-1)*gamesPerRound,0,gamesPerRound,3),3,FALSE))</f>
        <v>#N/A</v>
      </c>
      <c r="AD53" s="99" t="e">
        <f ca="1">SUM(R53:AC53)</f>
        <v>#N/A</v>
      </c>
    </row>
    <row r="54" spans="1:30" x14ac:dyDescent="0.3">
      <c r="B54" s="44">
        <v>3</v>
      </c>
      <c r="C54" s="53" t="str">
        <f t="shared" ca="1" si="42"/>
        <v/>
      </c>
      <c r="D54" s="54" t="str">
        <f t="shared" ca="1" si="42"/>
        <v/>
      </c>
      <c r="E54" s="54" t="str">
        <f t="shared" ca="1" si="42"/>
        <v/>
      </c>
      <c r="F54" s="54" t="str">
        <f t="shared" ca="1" si="42"/>
        <v/>
      </c>
      <c r="G54" s="54" t="str">
        <f t="shared" ca="1" si="42"/>
        <v/>
      </c>
      <c r="H54" s="54" t="str">
        <f t="shared" ca="1" si="42"/>
        <v/>
      </c>
      <c r="I54" s="54" t="str">
        <f t="shared" ca="1" si="42"/>
        <v/>
      </c>
      <c r="J54" s="54" t="str">
        <f t="shared" ca="1" si="42"/>
        <v/>
      </c>
      <c r="K54" s="54" t="str">
        <f t="shared" ca="1" si="42"/>
        <v/>
      </c>
      <c r="L54" s="54" t="str">
        <f t="shared" ca="1" si="42"/>
        <v/>
      </c>
      <c r="M54" s="54" t="str">
        <f t="shared" ca="1" si="42"/>
        <v/>
      </c>
      <c r="N54" s="55" t="str">
        <f t="shared" ca="1" si="42"/>
        <v/>
      </c>
      <c r="O54" s="56">
        <f ca="1">SUM(C54:N54)</f>
        <v>0</v>
      </c>
      <c r="P54" s="49"/>
      <c r="R54" s="103" t="e">
        <f ca="1">IF(ISNA(VLOOKUP(R51,OFFSET(Pairings!$D$2,($B54-1)*gamesPerRound,0,gamesPerRound,3),3,FALSE)),VLOOKUP(R51,OFFSET(Pairings!$E$2,($B54-1)*gamesPerRound,0,gamesPerRound,3),3,FALSE),VLOOKUP(R51,OFFSET(Pairings!$D$2,($B54-1)*gamesPerRound,0,gamesPerRound,3),3,FALSE))</f>
        <v>#N/A</v>
      </c>
      <c r="S54" s="104" t="e">
        <f ca="1">IF(ISNA(VLOOKUP(S51,OFFSET(Pairings!$D$2,($B54-1)*gamesPerRound,0,gamesPerRound,3),3,FALSE)),VLOOKUP(S51,OFFSET(Pairings!$E$2,($B54-1)*gamesPerRound,0,gamesPerRound,3),3,FALSE),VLOOKUP(S51,OFFSET(Pairings!$D$2,($B54-1)*gamesPerRound,0,gamesPerRound,3),3,FALSE))</f>
        <v>#N/A</v>
      </c>
      <c r="T54" s="104" t="e">
        <f ca="1">IF(ISNA(VLOOKUP(T51,OFFSET(Pairings!$D$2,($B54-1)*gamesPerRound,0,gamesPerRound,3),3,FALSE)),VLOOKUP(T51,OFFSET(Pairings!$E$2,($B54-1)*gamesPerRound,0,gamesPerRound,3),3,FALSE),VLOOKUP(T51,OFFSET(Pairings!$D$2,($B54-1)*gamesPerRound,0,gamesPerRound,3),3,FALSE))</f>
        <v>#N/A</v>
      </c>
      <c r="U54" s="104" t="e">
        <f ca="1">IF(ISNA(VLOOKUP(U51,OFFSET(Pairings!$D$2,($B54-1)*gamesPerRound,0,gamesPerRound,3),3,FALSE)),VLOOKUP(U51,OFFSET(Pairings!$E$2,($B54-1)*gamesPerRound,0,gamesPerRound,3),3,FALSE),VLOOKUP(U51,OFFSET(Pairings!$D$2,($B54-1)*gamesPerRound,0,gamesPerRound,3),3,FALSE))</f>
        <v>#N/A</v>
      </c>
      <c r="V54" s="104" t="e">
        <f ca="1">IF(ISNA(VLOOKUP(V51,OFFSET(Pairings!$D$2,($B54-1)*gamesPerRound,0,gamesPerRound,3),3,FALSE)),VLOOKUP(V51,OFFSET(Pairings!$E$2,($B54-1)*gamesPerRound,0,gamesPerRound,3),3,FALSE),VLOOKUP(V51,OFFSET(Pairings!$D$2,($B54-1)*gamesPerRound,0,gamesPerRound,3),3,FALSE))</f>
        <v>#N/A</v>
      </c>
      <c r="W54" s="104" t="e">
        <f ca="1">IF(ISNA(VLOOKUP(W51,OFFSET(Pairings!$D$2,($B54-1)*gamesPerRound,0,gamesPerRound,3),3,FALSE)),VLOOKUP(W51,OFFSET(Pairings!$E$2,($B54-1)*gamesPerRound,0,gamesPerRound,3),3,FALSE),VLOOKUP(W51,OFFSET(Pairings!$D$2,($B54-1)*gamesPerRound,0,gamesPerRound,3),3,FALSE))</f>
        <v>#N/A</v>
      </c>
      <c r="X54" s="104" t="e">
        <f ca="1">IF(ISNA(VLOOKUP(X51,OFFSET(Pairings!$D$2,($B54-1)*gamesPerRound,0,gamesPerRound,3),3,FALSE)),VLOOKUP(X51,OFFSET(Pairings!$E$2,($B54-1)*gamesPerRound,0,gamesPerRound,3),3,FALSE),VLOOKUP(X51,OFFSET(Pairings!$D$2,($B54-1)*gamesPerRound,0,gamesPerRound,3),3,FALSE))</f>
        <v>#N/A</v>
      </c>
      <c r="Y54" s="104" t="e">
        <f ca="1">IF(ISNA(VLOOKUP(Y51,OFFSET(Pairings!$D$2,($B54-1)*gamesPerRound,0,gamesPerRound,3),3,FALSE)),VLOOKUP(Y51,OFFSET(Pairings!$E$2,($B54-1)*gamesPerRound,0,gamesPerRound,3),3,FALSE),VLOOKUP(Y51,OFFSET(Pairings!$D$2,($B54-1)*gamesPerRound,0,gamesPerRound,3),3,FALSE))</f>
        <v>#N/A</v>
      </c>
      <c r="Z54" s="104" t="e">
        <f ca="1">IF(ISNA(VLOOKUP(Z51,OFFSET(Pairings!$D$2,($B54-1)*gamesPerRound,0,gamesPerRound,3),3,FALSE)),VLOOKUP(Z51,OFFSET(Pairings!$E$2,($B54-1)*gamesPerRound,0,gamesPerRound,3),3,FALSE),VLOOKUP(Z51,OFFSET(Pairings!$D$2,($B54-1)*gamesPerRound,0,gamesPerRound,3),3,FALSE))</f>
        <v>#N/A</v>
      </c>
      <c r="AA54" s="104" t="e">
        <f ca="1">IF(ISNA(VLOOKUP(AA51,OFFSET(Pairings!$D$2,($B54-1)*gamesPerRound,0,gamesPerRound,3),3,FALSE)),VLOOKUP(AA51,OFFSET(Pairings!$E$2,($B54-1)*gamesPerRound,0,gamesPerRound,3),3,FALSE),VLOOKUP(AA51,OFFSET(Pairings!$D$2,($B54-1)*gamesPerRound,0,gamesPerRound,3),3,FALSE))</f>
        <v>#N/A</v>
      </c>
      <c r="AB54" s="104" t="e">
        <f ca="1">IF(ISNA(VLOOKUP(AB51,OFFSET(Pairings!$D$2,($B54-1)*gamesPerRound,0,gamesPerRound,3),3,FALSE)),VLOOKUP(AB51,OFFSET(Pairings!$E$2,($B54-1)*gamesPerRound,0,gamesPerRound,3),3,FALSE),VLOOKUP(AB51,OFFSET(Pairings!$D$2,($B54-1)*gamesPerRound,0,gamesPerRound,3),3,FALSE))</f>
        <v>#N/A</v>
      </c>
      <c r="AC54" s="105" t="e">
        <f ca="1">IF(ISNA(VLOOKUP(AC51,OFFSET(Pairings!$D$2,($B54-1)*gamesPerRound,0,gamesPerRound,3),3,FALSE)),VLOOKUP(AC51,OFFSET(Pairings!$E$2,($B54-1)*gamesPerRound,0,gamesPerRound,3),3,FALSE),VLOOKUP(AC51,OFFSET(Pairings!$D$2,($B54-1)*gamesPerRound,0,gamesPerRound,3),3,FALSE))</f>
        <v>#N/A</v>
      </c>
      <c r="AD54" s="99" t="e">
        <f ca="1">SUM(R54:AC54)</f>
        <v>#N/A</v>
      </c>
    </row>
    <row r="55" spans="1:30" x14ac:dyDescent="0.3">
      <c r="B55" s="57" t="s">
        <v>22</v>
      </c>
      <c r="C55" s="58">
        <f t="shared" ref="C55:O55" ca="1" si="43">SUM(C52:C54)</f>
        <v>0</v>
      </c>
      <c r="D55" s="59">
        <f t="shared" ca="1" si="43"/>
        <v>0</v>
      </c>
      <c r="E55" s="59">
        <f t="shared" ca="1" si="43"/>
        <v>0</v>
      </c>
      <c r="F55" s="59">
        <f t="shared" ca="1" si="43"/>
        <v>0</v>
      </c>
      <c r="G55" s="59">
        <f t="shared" ca="1" si="43"/>
        <v>0</v>
      </c>
      <c r="H55" s="59">
        <f t="shared" ca="1" si="43"/>
        <v>0</v>
      </c>
      <c r="I55" s="59">
        <f t="shared" ca="1" si="43"/>
        <v>0</v>
      </c>
      <c r="J55" s="59">
        <f t="shared" ca="1" si="43"/>
        <v>0</v>
      </c>
      <c r="K55" s="59">
        <f t="shared" ca="1" si="43"/>
        <v>0</v>
      </c>
      <c r="L55" s="59">
        <f t="shared" ca="1" si="43"/>
        <v>0</v>
      </c>
      <c r="M55" s="59">
        <f t="shared" ca="1" si="43"/>
        <v>0</v>
      </c>
      <c r="N55" s="59">
        <f t="shared" ca="1" si="43"/>
        <v>0</v>
      </c>
      <c r="O55" s="60">
        <f t="shared" ca="1" si="43"/>
        <v>0</v>
      </c>
      <c r="P55" s="61">
        <f ca="1">VLOOKUP(A51,OFFSET(Teams!$C$1,1,0,teams,4),4,FALSE)</f>
        <v>1</v>
      </c>
      <c r="R55" s="106" t="e">
        <f t="shared" ref="R55:AD55" ca="1" si="44">SUM(R52:R54)</f>
        <v>#N/A</v>
      </c>
      <c r="S55" s="107" t="e">
        <f t="shared" ca="1" si="44"/>
        <v>#N/A</v>
      </c>
      <c r="T55" s="107" t="e">
        <f t="shared" ca="1" si="44"/>
        <v>#N/A</v>
      </c>
      <c r="U55" s="107" t="e">
        <f t="shared" ca="1" si="44"/>
        <v>#N/A</v>
      </c>
      <c r="V55" s="107" t="e">
        <f t="shared" ca="1" si="44"/>
        <v>#N/A</v>
      </c>
      <c r="W55" s="107" t="e">
        <f t="shared" ca="1" si="44"/>
        <v>#N/A</v>
      </c>
      <c r="X55" s="107" t="e">
        <f t="shared" ca="1" si="44"/>
        <v>#N/A</v>
      </c>
      <c r="Y55" s="107" t="e">
        <f t="shared" ca="1" si="44"/>
        <v>#N/A</v>
      </c>
      <c r="Z55" s="107" t="e">
        <f t="shared" ca="1" si="44"/>
        <v>#N/A</v>
      </c>
      <c r="AA55" s="107" t="e">
        <f t="shared" ca="1" si="44"/>
        <v>#N/A</v>
      </c>
      <c r="AB55" s="107" t="e">
        <f t="shared" ca="1" si="44"/>
        <v>#N/A</v>
      </c>
      <c r="AC55" s="107" t="e">
        <f t="shared" ca="1" si="44"/>
        <v>#N/A</v>
      </c>
      <c r="AD55" s="108" t="e">
        <f t="shared" ca="1" si="44"/>
        <v>#N/A</v>
      </c>
    </row>
    <row r="56" spans="1:30" x14ac:dyDescent="0.3">
      <c r="P56" s="62"/>
    </row>
    <row r="57" spans="1:30" x14ac:dyDescent="0.3">
      <c r="A57" s="6" t="s">
        <v>17</v>
      </c>
      <c r="B57" s="10">
        <f>VLOOKUP(A57,TeamLookup,2,FALSE)</f>
        <v>0</v>
      </c>
      <c r="C57" s="40" t="str">
        <f t="shared" ref="C57:N57" si="45">$A57&amp;"."&amp;TEXT(C$1,"00")</f>
        <v>J.01</v>
      </c>
      <c r="D57" s="41" t="str">
        <f t="shared" si="45"/>
        <v>J.02</v>
      </c>
      <c r="E57" s="41" t="str">
        <f t="shared" si="45"/>
        <v>J.03</v>
      </c>
      <c r="F57" s="41" t="str">
        <f t="shared" si="45"/>
        <v>J.04</v>
      </c>
      <c r="G57" s="41" t="str">
        <f t="shared" si="45"/>
        <v>J.05</v>
      </c>
      <c r="H57" s="41" t="str">
        <f t="shared" si="45"/>
        <v>J.06</v>
      </c>
      <c r="I57" s="41" t="str">
        <f t="shared" si="45"/>
        <v>J.07</v>
      </c>
      <c r="J57" s="41" t="str">
        <f t="shared" si="45"/>
        <v>J.08</v>
      </c>
      <c r="K57" s="41" t="str">
        <f t="shared" si="45"/>
        <v>J.09</v>
      </c>
      <c r="L57" s="41" t="str">
        <f t="shared" si="45"/>
        <v>J.10</v>
      </c>
      <c r="M57" s="41" t="str">
        <f t="shared" si="45"/>
        <v>J.11</v>
      </c>
      <c r="N57" s="41" t="str">
        <f t="shared" si="45"/>
        <v>J.12</v>
      </c>
      <c r="O57" s="42" t="s">
        <v>22</v>
      </c>
      <c r="P57" s="43" t="s">
        <v>30</v>
      </c>
      <c r="Q57" s="9"/>
      <c r="R57" s="94" t="str">
        <f t="shared" ref="R57:AC57" si="46">$A57&amp;"."&amp;TEXT(R$1,"00")</f>
        <v>J.01</v>
      </c>
      <c r="S57" s="95" t="str">
        <f t="shared" si="46"/>
        <v>J.02</v>
      </c>
      <c r="T57" s="95" t="str">
        <f t="shared" si="46"/>
        <v>J.03</v>
      </c>
      <c r="U57" s="95" t="str">
        <f t="shared" si="46"/>
        <v>J.04</v>
      </c>
      <c r="V57" s="95" t="str">
        <f t="shared" si="46"/>
        <v>J.05</v>
      </c>
      <c r="W57" s="95" t="str">
        <f t="shared" si="46"/>
        <v>J.06</v>
      </c>
      <c r="X57" s="95" t="str">
        <f t="shared" si="46"/>
        <v>J.07</v>
      </c>
      <c r="Y57" s="95" t="str">
        <f t="shared" si="46"/>
        <v>J.08</v>
      </c>
      <c r="Z57" s="95" t="str">
        <f t="shared" si="46"/>
        <v>J.09</v>
      </c>
      <c r="AA57" s="95" t="str">
        <f t="shared" si="46"/>
        <v>J.10</v>
      </c>
      <c r="AB57" s="95" t="str">
        <f t="shared" si="46"/>
        <v>J.11</v>
      </c>
      <c r="AC57" s="95" t="str">
        <f t="shared" si="46"/>
        <v>J.12</v>
      </c>
      <c r="AD57" s="96" t="s">
        <v>22</v>
      </c>
    </row>
    <row r="58" spans="1:30" x14ac:dyDescent="0.3">
      <c r="B58" s="44">
        <v>1</v>
      </c>
      <c r="C58" s="45" t="str">
        <f t="shared" ref="C58:N60" ca="1" si="47">IF(ISNA(R58),"",R58)</f>
        <v/>
      </c>
      <c r="D58" s="46" t="str">
        <f t="shared" ca="1" si="47"/>
        <v/>
      </c>
      <c r="E58" s="46" t="str">
        <f t="shared" ca="1" si="47"/>
        <v/>
      </c>
      <c r="F58" s="46" t="str">
        <f t="shared" ca="1" si="47"/>
        <v/>
      </c>
      <c r="G58" s="46" t="str">
        <f t="shared" ca="1" si="47"/>
        <v/>
      </c>
      <c r="H58" s="46" t="str">
        <f t="shared" ca="1" si="47"/>
        <v/>
      </c>
      <c r="I58" s="46" t="str">
        <f t="shared" ca="1" si="47"/>
        <v/>
      </c>
      <c r="J58" s="46" t="str">
        <f t="shared" ca="1" si="47"/>
        <v/>
      </c>
      <c r="K58" s="46" t="str">
        <f t="shared" ca="1" si="47"/>
        <v/>
      </c>
      <c r="L58" s="46" t="str">
        <f t="shared" ca="1" si="47"/>
        <v/>
      </c>
      <c r="M58" s="46" t="str">
        <f t="shared" ca="1" si="47"/>
        <v/>
      </c>
      <c r="N58" s="47" t="str">
        <f t="shared" ca="1" si="47"/>
        <v/>
      </c>
      <c r="O58" s="48">
        <f ca="1">SUM(C58:N58)</f>
        <v>0</v>
      </c>
      <c r="P58" s="49"/>
      <c r="R58" s="97" t="e">
        <f ca="1">IF(ISNA(VLOOKUP(R57,OFFSET(Pairings!$D$2,($B58-1)*gamesPerRound,0,gamesPerRound,3),3,FALSE)),VLOOKUP(R57,OFFSET(Pairings!$E$2,($B58-1)*gamesPerRound,0,gamesPerRound,3),3,FALSE),VLOOKUP(R57,OFFSET(Pairings!$D$2,($B58-1)*gamesPerRound,0,gamesPerRound,3),3,FALSE))</f>
        <v>#N/A</v>
      </c>
      <c r="S58" s="97" t="e">
        <f ca="1">IF(ISNA(VLOOKUP(S57,OFFSET(Pairings!$D$2,($B58-1)*gamesPerRound,0,gamesPerRound,3),3,FALSE)),VLOOKUP(S57,OFFSET(Pairings!$E$2,($B58-1)*gamesPerRound,0,gamesPerRound,3),3,FALSE),VLOOKUP(S57,OFFSET(Pairings!$D$2,($B58-1)*gamesPerRound,0,gamesPerRound,3),3,FALSE))</f>
        <v>#N/A</v>
      </c>
      <c r="T58" s="97" t="e">
        <f ca="1">IF(ISNA(VLOOKUP(T57,OFFSET(Pairings!$D$2,($B58-1)*gamesPerRound,0,gamesPerRound,3),3,FALSE)),VLOOKUP(T57,OFFSET(Pairings!$E$2,($B58-1)*gamesPerRound,0,gamesPerRound,3),3,FALSE),VLOOKUP(T57,OFFSET(Pairings!$D$2,($B58-1)*gamesPerRound,0,gamesPerRound,3),3,FALSE))</f>
        <v>#N/A</v>
      </c>
      <c r="U58" s="97" t="e">
        <f ca="1">IF(ISNA(VLOOKUP(U57,OFFSET(Pairings!$D$2,($B58-1)*gamesPerRound,0,gamesPerRound,3),3,FALSE)),VLOOKUP(U57,OFFSET(Pairings!$E$2,($B58-1)*gamesPerRound,0,gamesPerRound,3),3,FALSE),VLOOKUP(U57,OFFSET(Pairings!$D$2,($B58-1)*gamesPerRound,0,gamesPerRound,3),3,FALSE))</f>
        <v>#N/A</v>
      </c>
      <c r="V58" s="97" t="e">
        <f ca="1">IF(ISNA(VLOOKUP(V57,OFFSET(Pairings!$D$2,($B58-1)*gamesPerRound,0,gamesPerRound,3),3,FALSE)),VLOOKUP(V57,OFFSET(Pairings!$E$2,($B58-1)*gamesPerRound,0,gamesPerRound,3),3,FALSE),VLOOKUP(V57,OFFSET(Pairings!$D$2,($B58-1)*gamesPerRound,0,gamesPerRound,3),3,FALSE))</f>
        <v>#N/A</v>
      </c>
      <c r="W58" s="97" t="e">
        <f ca="1">IF(ISNA(VLOOKUP(W57,OFFSET(Pairings!$D$2,($B58-1)*gamesPerRound,0,gamesPerRound,3),3,FALSE)),VLOOKUP(W57,OFFSET(Pairings!$E$2,($B58-1)*gamesPerRound,0,gamesPerRound,3),3,FALSE),VLOOKUP(W57,OFFSET(Pairings!$D$2,($B58-1)*gamesPerRound,0,gamesPerRound,3),3,FALSE))</f>
        <v>#N/A</v>
      </c>
      <c r="X58" s="97" t="e">
        <f ca="1">IF(ISNA(VLOOKUP(X57,OFFSET(Pairings!$D$2,($B58-1)*gamesPerRound,0,gamesPerRound,3),3,FALSE)),VLOOKUP(X57,OFFSET(Pairings!$E$2,($B58-1)*gamesPerRound,0,gamesPerRound,3),3,FALSE),VLOOKUP(X57,OFFSET(Pairings!$D$2,($B58-1)*gamesPerRound,0,gamesPerRound,3),3,FALSE))</f>
        <v>#N/A</v>
      </c>
      <c r="Y58" s="97" t="e">
        <f ca="1">IF(ISNA(VLOOKUP(Y57,OFFSET(Pairings!$D$2,($B58-1)*gamesPerRound,0,gamesPerRound,3),3,FALSE)),VLOOKUP(Y57,OFFSET(Pairings!$E$2,($B58-1)*gamesPerRound,0,gamesPerRound,3),3,FALSE),VLOOKUP(Y57,OFFSET(Pairings!$D$2,($B58-1)*gamesPerRound,0,gamesPerRound,3),3,FALSE))</f>
        <v>#N/A</v>
      </c>
      <c r="Z58" s="97" t="e">
        <f ca="1">IF(ISNA(VLOOKUP(Z57,OFFSET(Pairings!$D$2,($B58-1)*gamesPerRound,0,gamesPerRound,3),3,FALSE)),VLOOKUP(Z57,OFFSET(Pairings!$E$2,($B58-1)*gamesPerRound,0,gamesPerRound,3),3,FALSE),VLOOKUP(Z57,OFFSET(Pairings!$D$2,($B58-1)*gamesPerRound,0,gamesPerRound,3),3,FALSE))</f>
        <v>#N/A</v>
      </c>
      <c r="AA58" s="97" t="e">
        <f ca="1">IF(ISNA(VLOOKUP(AA57,OFFSET(Pairings!$D$2,($B58-1)*gamesPerRound,0,gamesPerRound,3),3,FALSE)),VLOOKUP(AA57,OFFSET(Pairings!$E$2,($B58-1)*gamesPerRound,0,gamesPerRound,3),3,FALSE),VLOOKUP(AA57,OFFSET(Pairings!$D$2,($B58-1)*gamesPerRound,0,gamesPerRound,3),3,FALSE))</f>
        <v>#N/A</v>
      </c>
      <c r="AB58" s="97" t="e">
        <f ca="1">IF(ISNA(VLOOKUP(AB57,OFFSET(Pairings!$D$2,($B58-1)*gamesPerRound,0,gamesPerRound,3),3,FALSE)),VLOOKUP(AB57,OFFSET(Pairings!$E$2,($B58-1)*gamesPerRound,0,gamesPerRound,3),3,FALSE),VLOOKUP(AB57,OFFSET(Pairings!$D$2,($B58-1)*gamesPerRound,0,gamesPerRound,3),3,FALSE))</f>
        <v>#N/A</v>
      </c>
      <c r="AC58" s="98" t="e">
        <f ca="1">IF(ISNA(VLOOKUP(AC57,OFFSET(Pairings!$D$2,($B58-1)*gamesPerRound,0,gamesPerRound,3),3,FALSE)),VLOOKUP(AC57,OFFSET(Pairings!$E$2,($B58-1)*gamesPerRound,0,gamesPerRound,3),3,FALSE),VLOOKUP(AC57,OFFSET(Pairings!$D$2,($B58-1)*gamesPerRound,0,gamesPerRound,3),3,FALSE))</f>
        <v>#N/A</v>
      </c>
      <c r="AD58" s="99" t="e">
        <f ca="1">SUM(R58:AC58)</f>
        <v>#N/A</v>
      </c>
    </row>
    <row r="59" spans="1:30" x14ac:dyDescent="0.3">
      <c r="B59" s="44">
        <v>2</v>
      </c>
      <c r="C59" s="50" t="str">
        <f t="shared" ca="1" si="47"/>
        <v/>
      </c>
      <c r="D59" s="35" t="str">
        <f t="shared" ca="1" si="47"/>
        <v/>
      </c>
      <c r="E59" s="35" t="str">
        <f t="shared" ca="1" si="47"/>
        <v/>
      </c>
      <c r="F59" s="35" t="str">
        <f t="shared" ca="1" si="47"/>
        <v/>
      </c>
      <c r="G59" s="35" t="str">
        <f t="shared" ca="1" si="47"/>
        <v/>
      </c>
      <c r="H59" s="35" t="str">
        <f t="shared" ca="1" si="47"/>
        <v/>
      </c>
      <c r="I59" s="35" t="str">
        <f t="shared" ca="1" si="47"/>
        <v/>
      </c>
      <c r="J59" s="35" t="str">
        <f t="shared" ca="1" si="47"/>
        <v/>
      </c>
      <c r="K59" s="35" t="str">
        <f t="shared" ca="1" si="47"/>
        <v/>
      </c>
      <c r="L59" s="35" t="str">
        <f t="shared" ca="1" si="47"/>
        <v/>
      </c>
      <c r="M59" s="35" t="str">
        <f t="shared" ca="1" si="47"/>
        <v/>
      </c>
      <c r="N59" s="51" t="str">
        <f t="shared" ca="1" si="47"/>
        <v/>
      </c>
      <c r="O59" s="52">
        <f ca="1">SUM(C59:N59)</f>
        <v>0</v>
      </c>
      <c r="P59" s="49"/>
      <c r="R59" s="100" t="e">
        <f ca="1">IF(ISNA(VLOOKUP(R57,OFFSET(Pairings!$D$2,($B59-1)*gamesPerRound,0,gamesPerRound,3),3,FALSE)),VLOOKUP(R57,OFFSET(Pairings!$E$2,($B59-1)*gamesPerRound,0,gamesPerRound,3),3,FALSE),VLOOKUP(R57,OFFSET(Pairings!$D$2,($B59-1)*gamesPerRound,0,gamesPerRound,3),3,FALSE))</f>
        <v>#N/A</v>
      </c>
      <c r="S59" s="101" t="e">
        <f ca="1">IF(ISNA(VLOOKUP(S57,OFFSET(Pairings!$D$2,($B59-1)*gamesPerRound,0,gamesPerRound,3),3,FALSE)),VLOOKUP(S57,OFFSET(Pairings!$E$2,($B59-1)*gamesPerRound,0,gamesPerRound,3),3,FALSE),VLOOKUP(S57,OFFSET(Pairings!$D$2,($B59-1)*gamesPerRound,0,gamesPerRound,3),3,FALSE))</f>
        <v>#N/A</v>
      </c>
      <c r="T59" s="101" t="e">
        <f ca="1">IF(ISNA(VLOOKUP(T57,OFFSET(Pairings!$D$2,($B59-1)*gamesPerRound,0,gamesPerRound,3),3,FALSE)),VLOOKUP(T57,OFFSET(Pairings!$E$2,($B59-1)*gamesPerRound,0,gamesPerRound,3),3,FALSE),VLOOKUP(T57,OFFSET(Pairings!$D$2,($B59-1)*gamesPerRound,0,gamesPerRound,3),3,FALSE))</f>
        <v>#N/A</v>
      </c>
      <c r="U59" s="101" t="e">
        <f ca="1">IF(ISNA(VLOOKUP(U57,OFFSET(Pairings!$D$2,($B59-1)*gamesPerRound,0,gamesPerRound,3),3,FALSE)),VLOOKUP(U57,OFFSET(Pairings!$E$2,($B59-1)*gamesPerRound,0,gamesPerRound,3),3,FALSE),VLOOKUP(U57,OFFSET(Pairings!$D$2,($B59-1)*gamesPerRound,0,gamesPerRound,3),3,FALSE))</f>
        <v>#N/A</v>
      </c>
      <c r="V59" s="101" t="e">
        <f ca="1">IF(ISNA(VLOOKUP(V57,OFFSET(Pairings!$D$2,($B59-1)*gamesPerRound,0,gamesPerRound,3),3,FALSE)),VLOOKUP(V57,OFFSET(Pairings!$E$2,($B59-1)*gamesPerRound,0,gamesPerRound,3),3,FALSE),VLOOKUP(V57,OFFSET(Pairings!$D$2,($B59-1)*gamesPerRound,0,gamesPerRound,3),3,FALSE))</f>
        <v>#N/A</v>
      </c>
      <c r="W59" s="101" t="e">
        <f ca="1">IF(ISNA(VLOOKUP(W57,OFFSET(Pairings!$D$2,($B59-1)*gamesPerRound,0,gamesPerRound,3),3,FALSE)),VLOOKUP(W57,OFFSET(Pairings!$E$2,($B59-1)*gamesPerRound,0,gamesPerRound,3),3,FALSE),VLOOKUP(W57,OFFSET(Pairings!$D$2,($B59-1)*gamesPerRound,0,gamesPerRound,3),3,FALSE))</f>
        <v>#N/A</v>
      </c>
      <c r="X59" s="101" t="e">
        <f ca="1">IF(ISNA(VLOOKUP(X57,OFFSET(Pairings!$D$2,($B59-1)*gamesPerRound,0,gamesPerRound,3),3,FALSE)),VLOOKUP(X57,OFFSET(Pairings!$E$2,($B59-1)*gamesPerRound,0,gamesPerRound,3),3,FALSE),VLOOKUP(X57,OFFSET(Pairings!$D$2,($B59-1)*gamesPerRound,0,gamesPerRound,3),3,FALSE))</f>
        <v>#N/A</v>
      </c>
      <c r="Y59" s="101" t="e">
        <f ca="1">IF(ISNA(VLOOKUP(Y57,OFFSET(Pairings!$D$2,($B59-1)*gamesPerRound,0,gamesPerRound,3),3,FALSE)),VLOOKUP(Y57,OFFSET(Pairings!$E$2,($B59-1)*gamesPerRound,0,gamesPerRound,3),3,FALSE),VLOOKUP(Y57,OFFSET(Pairings!$D$2,($B59-1)*gamesPerRound,0,gamesPerRound,3),3,FALSE))</f>
        <v>#N/A</v>
      </c>
      <c r="Z59" s="101" t="e">
        <f ca="1">IF(ISNA(VLOOKUP(Z57,OFFSET(Pairings!$D$2,($B59-1)*gamesPerRound,0,gamesPerRound,3),3,FALSE)),VLOOKUP(Z57,OFFSET(Pairings!$E$2,($B59-1)*gamesPerRound,0,gamesPerRound,3),3,FALSE),VLOOKUP(Z57,OFFSET(Pairings!$D$2,($B59-1)*gamesPerRound,0,gamesPerRound,3),3,FALSE))</f>
        <v>#N/A</v>
      </c>
      <c r="AA59" s="101" t="e">
        <f ca="1">IF(ISNA(VLOOKUP(AA57,OFFSET(Pairings!$D$2,($B59-1)*gamesPerRound,0,gamesPerRound,3),3,FALSE)),VLOOKUP(AA57,OFFSET(Pairings!$E$2,($B59-1)*gamesPerRound,0,gamesPerRound,3),3,FALSE),VLOOKUP(AA57,OFFSET(Pairings!$D$2,($B59-1)*gamesPerRound,0,gamesPerRound,3),3,FALSE))</f>
        <v>#N/A</v>
      </c>
      <c r="AB59" s="101" t="e">
        <f ca="1">IF(ISNA(VLOOKUP(AB57,OFFSET(Pairings!$D$2,($B59-1)*gamesPerRound,0,gamesPerRound,3),3,FALSE)),VLOOKUP(AB57,OFFSET(Pairings!$E$2,($B59-1)*gamesPerRound,0,gamesPerRound,3),3,FALSE),VLOOKUP(AB57,OFFSET(Pairings!$D$2,($B59-1)*gamesPerRound,0,gamesPerRound,3),3,FALSE))</f>
        <v>#N/A</v>
      </c>
      <c r="AC59" s="102" t="e">
        <f ca="1">IF(ISNA(VLOOKUP(AC57,OFFSET(Pairings!$D$2,($B59-1)*gamesPerRound,0,gamesPerRound,3),3,FALSE)),VLOOKUP(AC57,OFFSET(Pairings!$E$2,($B59-1)*gamesPerRound,0,gamesPerRound,3),3,FALSE),VLOOKUP(AC57,OFFSET(Pairings!$D$2,($B59-1)*gamesPerRound,0,gamesPerRound,3),3,FALSE))</f>
        <v>#N/A</v>
      </c>
      <c r="AD59" s="99" t="e">
        <f ca="1">SUM(R59:AC59)</f>
        <v>#N/A</v>
      </c>
    </row>
    <row r="60" spans="1:30" x14ac:dyDescent="0.3">
      <c r="B60" s="44">
        <v>3</v>
      </c>
      <c r="C60" s="53" t="str">
        <f t="shared" ca="1" si="47"/>
        <v/>
      </c>
      <c r="D60" s="54" t="str">
        <f t="shared" ca="1" si="47"/>
        <v/>
      </c>
      <c r="E60" s="54" t="str">
        <f t="shared" ca="1" si="47"/>
        <v/>
      </c>
      <c r="F60" s="54" t="str">
        <f t="shared" ca="1" si="47"/>
        <v/>
      </c>
      <c r="G60" s="54" t="str">
        <f t="shared" ca="1" si="47"/>
        <v/>
      </c>
      <c r="H60" s="54" t="str">
        <f t="shared" ca="1" si="47"/>
        <v/>
      </c>
      <c r="I60" s="54" t="str">
        <f t="shared" ca="1" si="47"/>
        <v/>
      </c>
      <c r="J60" s="54" t="str">
        <f t="shared" ca="1" si="47"/>
        <v/>
      </c>
      <c r="K60" s="54" t="str">
        <f t="shared" ca="1" si="47"/>
        <v/>
      </c>
      <c r="L60" s="54" t="str">
        <f t="shared" ca="1" si="47"/>
        <v/>
      </c>
      <c r="M60" s="54" t="str">
        <f t="shared" ca="1" si="47"/>
        <v/>
      </c>
      <c r="N60" s="55" t="str">
        <f t="shared" ca="1" si="47"/>
        <v/>
      </c>
      <c r="O60" s="56">
        <f ca="1">SUM(C60:N60)</f>
        <v>0</v>
      </c>
      <c r="P60" s="49"/>
      <c r="R60" s="103" t="e">
        <f ca="1">IF(ISNA(VLOOKUP(R57,OFFSET(Pairings!$D$2,($B60-1)*gamesPerRound,0,gamesPerRound,3),3,FALSE)),VLOOKUP(R57,OFFSET(Pairings!$E$2,($B60-1)*gamesPerRound,0,gamesPerRound,3),3,FALSE),VLOOKUP(R57,OFFSET(Pairings!$D$2,($B60-1)*gamesPerRound,0,gamesPerRound,3),3,FALSE))</f>
        <v>#N/A</v>
      </c>
      <c r="S60" s="104" t="e">
        <f ca="1">IF(ISNA(VLOOKUP(S57,OFFSET(Pairings!$D$2,($B60-1)*gamesPerRound,0,gamesPerRound,3),3,FALSE)),VLOOKUP(S57,OFFSET(Pairings!$E$2,($B60-1)*gamesPerRound,0,gamesPerRound,3),3,FALSE),VLOOKUP(S57,OFFSET(Pairings!$D$2,($B60-1)*gamesPerRound,0,gamesPerRound,3),3,FALSE))</f>
        <v>#N/A</v>
      </c>
      <c r="T60" s="104" t="e">
        <f ca="1">IF(ISNA(VLOOKUP(T57,OFFSET(Pairings!$D$2,($B60-1)*gamesPerRound,0,gamesPerRound,3),3,FALSE)),VLOOKUP(T57,OFFSET(Pairings!$E$2,($B60-1)*gamesPerRound,0,gamesPerRound,3),3,FALSE),VLOOKUP(T57,OFFSET(Pairings!$D$2,($B60-1)*gamesPerRound,0,gamesPerRound,3),3,FALSE))</f>
        <v>#N/A</v>
      </c>
      <c r="U60" s="104" t="e">
        <f ca="1">IF(ISNA(VLOOKUP(U57,OFFSET(Pairings!$D$2,($B60-1)*gamesPerRound,0,gamesPerRound,3),3,FALSE)),VLOOKUP(U57,OFFSET(Pairings!$E$2,($B60-1)*gamesPerRound,0,gamesPerRound,3),3,FALSE),VLOOKUP(U57,OFFSET(Pairings!$D$2,($B60-1)*gamesPerRound,0,gamesPerRound,3),3,FALSE))</f>
        <v>#N/A</v>
      </c>
      <c r="V60" s="104" t="e">
        <f ca="1">IF(ISNA(VLOOKUP(V57,OFFSET(Pairings!$D$2,($B60-1)*gamesPerRound,0,gamesPerRound,3),3,FALSE)),VLOOKUP(V57,OFFSET(Pairings!$E$2,($B60-1)*gamesPerRound,0,gamesPerRound,3),3,FALSE),VLOOKUP(V57,OFFSET(Pairings!$D$2,($B60-1)*gamesPerRound,0,gamesPerRound,3),3,FALSE))</f>
        <v>#N/A</v>
      </c>
      <c r="W60" s="104" t="e">
        <f ca="1">IF(ISNA(VLOOKUP(W57,OFFSET(Pairings!$D$2,($B60-1)*gamesPerRound,0,gamesPerRound,3),3,FALSE)),VLOOKUP(W57,OFFSET(Pairings!$E$2,($B60-1)*gamesPerRound,0,gamesPerRound,3),3,FALSE),VLOOKUP(W57,OFFSET(Pairings!$D$2,($B60-1)*gamesPerRound,0,gamesPerRound,3),3,FALSE))</f>
        <v>#N/A</v>
      </c>
      <c r="X60" s="104" t="e">
        <f ca="1">IF(ISNA(VLOOKUP(X57,OFFSET(Pairings!$D$2,($B60-1)*gamesPerRound,0,gamesPerRound,3),3,FALSE)),VLOOKUP(X57,OFFSET(Pairings!$E$2,($B60-1)*gamesPerRound,0,gamesPerRound,3),3,FALSE),VLOOKUP(X57,OFFSET(Pairings!$D$2,($B60-1)*gamesPerRound,0,gamesPerRound,3),3,FALSE))</f>
        <v>#N/A</v>
      </c>
      <c r="Y60" s="104" t="e">
        <f ca="1">IF(ISNA(VLOOKUP(Y57,OFFSET(Pairings!$D$2,($B60-1)*gamesPerRound,0,gamesPerRound,3),3,FALSE)),VLOOKUP(Y57,OFFSET(Pairings!$E$2,($B60-1)*gamesPerRound,0,gamesPerRound,3),3,FALSE),VLOOKUP(Y57,OFFSET(Pairings!$D$2,($B60-1)*gamesPerRound,0,gamesPerRound,3),3,FALSE))</f>
        <v>#N/A</v>
      </c>
      <c r="Z60" s="104" t="e">
        <f ca="1">IF(ISNA(VLOOKUP(Z57,OFFSET(Pairings!$D$2,($B60-1)*gamesPerRound,0,gamesPerRound,3),3,FALSE)),VLOOKUP(Z57,OFFSET(Pairings!$E$2,($B60-1)*gamesPerRound,0,gamesPerRound,3),3,FALSE),VLOOKUP(Z57,OFFSET(Pairings!$D$2,($B60-1)*gamesPerRound,0,gamesPerRound,3),3,FALSE))</f>
        <v>#N/A</v>
      </c>
      <c r="AA60" s="104" t="e">
        <f ca="1">IF(ISNA(VLOOKUP(AA57,OFFSET(Pairings!$D$2,($B60-1)*gamesPerRound,0,gamesPerRound,3),3,FALSE)),VLOOKUP(AA57,OFFSET(Pairings!$E$2,($B60-1)*gamesPerRound,0,gamesPerRound,3),3,FALSE),VLOOKUP(AA57,OFFSET(Pairings!$D$2,($B60-1)*gamesPerRound,0,gamesPerRound,3),3,FALSE))</f>
        <v>#N/A</v>
      </c>
      <c r="AB60" s="104" t="e">
        <f ca="1">IF(ISNA(VLOOKUP(AB57,OFFSET(Pairings!$D$2,($B60-1)*gamesPerRound,0,gamesPerRound,3),3,FALSE)),VLOOKUP(AB57,OFFSET(Pairings!$E$2,($B60-1)*gamesPerRound,0,gamesPerRound,3),3,FALSE),VLOOKUP(AB57,OFFSET(Pairings!$D$2,($B60-1)*gamesPerRound,0,gamesPerRound,3),3,FALSE))</f>
        <v>#N/A</v>
      </c>
      <c r="AC60" s="105" t="e">
        <f ca="1">IF(ISNA(VLOOKUP(AC57,OFFSET(Pairings!$D$2,($B60-1)*gamesPerRound,0,gamesPerRound,3),3,FALSE)),VLOOKUP(AC57,OFFSET(Pairings!$E$2,($B60-1)*gamesPerRound,0,gamesPerRound,3),3,FALSE),VLOOKUP(AC57,OFFSET(Pairings!$D$2,($B60-1)*gamesPerRound,0,gamesPerRound,3),3,FALSE))</f>
        <v>#N/A</v>
      </c>
      <c r="AD60" s="99" t="e">
        <f ca="1">SUM(R60:AC60)</f>
        <v>#N/A</v>
      </c>
    </row>
    <row r="61" spans="1:30" x14ac:dyDescent="0.3">
      <c r="B61" s="57" t="s">
        <v>22</v>
      </c>
      <c r="C61" s="58">
        <f t="shared" ref="C61:O61" ca="1" si="48">SUM(C58:C60)</f>
        <v>0</v>
      </c>
      <c r="D61" s="59">
        <f t="shared" ca="1" si="48"/>
        <v>0</v>
      </c>
      <c r="E61" s="59">
        <f t="shared" ca="1" si="48"/>
        <v>0</v>
      </c>
      <c r="F61" s="59">
        <f t="shared" ca="1" si="48"/>
        <v>0</v>
      </c>
      <c r="G61" s="59">
        <f t="shared" ca="1" si="48"/>
        <v>0</v>
      </c>
      <c r="H61" s="59">
        <f t="shared" ca="1" si="48"/>
        <v>0</v>
      </c>
      <c r="I61" s="59">
        <f t="shared" ca="1" si="48"/>
        <v>0</v>
      </c>
      <c r="J61" s="59">
        <f t="shared" ca="1" si="48"/>
        <v>0</v>
      </c>
      <c r="K61" s="59">
        <f t="shared" ca="1" si="48"/>
        <v>0</v>
      </c>
      <c r="L61" s="59">
        <f t="shared" ca="1" si="48"/>
        <v>0</v>
      </c>
      <c r="M61" s="59">
        <f t="shared" ca="1" si="48"/>
        <v>0</v>
      </c>
      <c r="N61" s="59">
        <f t="shared" ca="1" si="48"/>
        <v>0</v>
      </c>
      <c r="O61" s="60">
        <f t="shared" ca="1" si="48"/>
        <v>0</v>
      </c>
      <c r="P61" s="61" t="e">
        <f ca="1">VLOOKUP(A57,OFFSET(Teams!$C$1,1,0,teams,4),4,FALSE)</f>
        <v>#N/A</v>
      </c>
      <c r="R61" s="106" t="e">
        <f t="shared" ref="R61:AD61" ca="1" si="49">SUM(R58:R60)</f>
        <v>#N/A</v>
      </c>
      <c r="S61" s="107" t="e">
        <f t="shared" ca="1" si="49"/>
        <v>#N/A</v>
      </c>
      <c r="T61" s="107" t="e">
        <f t="shared" ca="1" si="49"/>
        <v>#N/A</v>
      </c>
      <c r="U61" s="107" t="e">
        <f t="shared" ca="1" si="49"/>
        <v>#N/A</v>
      </c>
      <c r="V61" s="107" t="e">
        <f t="shared" ca="1" si="49"/>
        <v>#N/A</v>
      </c>
      <c r="W61" s="107" t="e">
        <f t="shared" ca="1" si="49"/>
        <v>#N/A</v>
      </c>
      <c r="X61" s="107" t="e">
        <f t="shared" ca="1" si="49"/>
        <v>#N/A</v>
      </c>
      <c r="Y61" s="107" t="e">
        <f t="shared" ca="1" si="49"/>
        <v>#N/A</v>
      </c>
      <c r="Z61" s="107" t="e">
        <f t="shared" ca="1" si="49"/>
        <v>#N/A</v>
      </c>
      <c r="AA61" s="107" t="e">
        <f t="shared" ca="1" si="49"/>
        <v>#N/A</v>
      </c>
      <c r="AB61" s="107" t="e">
        <f t="shared" ca="1" si="49"/>
        <v>#N/A</v>
      </c>
      <c r="AC61" s="107" t="e">
        <f t="shared" ca="1" si="49"/>
        <v>#N/A</v>
      </c>
      <c r="AD61" s="108" t="e">
        <f t="shared" ca="1" si="49"/>
        <v>#N/A</v>
      </c>
    </row>
    <row r="62" spans="1:30" x14ac:dyDescent="0.3">
      <c r="P62" s="62"/>
    </row>
    <row r="63" spans="1:30" x14ac:dyDescent="0.3">
      <c r="A63" s="6" t="s">
        <v>18</v>
      </c>
      <c r="B63" s="10">
        <f>VLOOKUP(A63,TeamLookup,2,FALSE)</f>
        <v>0</v>
      </c>
      <c r="C63" s="40" t="str">
        <f t="shared" ref="C63:N63" si="50">$A63&amp;"."&amp;TEXT(C$1,"00")</f>
        <v>K.01</v>
      </c>
      <c r="D63" s="41" t="str">
        <f t="shared" si="50"/>
        <v>K.02</v>
      </c>
      <c r="E63" s="41" t="str">
        <f t="shared" si="50"/>
        <v>K.03</v>
      </c>
      <c r="F63" s="41" t="str">
        <f t="shared" si="50"/>
        <v>K.04</v>
      </c>
      <c r="G63" s="41" t="str">
        <f t="shared" si="50"/>
        <v>K.05</v>
      </c>
      <c r="H63" s="41" t="str">
        <f t="shared" si="50"/>
        <v>K.06</v>
      </c>
      <c r="I63" s="41" t="str">
        <f t="shared" si="50"/>
        <v>K.07</v>
      </c>
      <c r="J63" s="41" t="str">
        <f t="shared" si="50"/>
        <v>K.08</v>
      </c>
      <c r="K63" s="41" t="str">
        <f t="shared" si="50"/>
        <v>K.09</v>
      </c>
      <c r="L63" s="41" t="str">
        <f t="shared" si="50"/>
        <v>K.10</v>
      </c>
      <c r="M63" s="41" t="str">
        <f t="shared" si="50"/>
        <v>K.11</v>
      </c>
      <c r="N63" s="41" t="str">
        <f t="shared" si="50"/>
        <v>K.12</v>
      </c>
      <c r="O63" s="42" t="s">
        <v>22</v>
      </c>
      <c r="P63" s="43" t="s">
        <v>30</v>
      </c>
      <c r="Q63" s="9"/>
      <c r="R63" s="94" t="str">
        <f t="shared" ref="R63:AC63" si="51">$A63&amp;"."&amp;TEXT(R$1,"00")</f>
        <v>K.01</v>
      </c>
      <c r="S63" s="95" t="str">
        <f t="shared" si="51"/>
        <v>K.02</v>
      </c>
      <c r="T63" s="95" t="str">
        <f t="shared" si="51"/>
        <v>K.03</v>
      </c>
      <c r="U63" s="95" t="str">
        <f t="shared" si="51"/>
        <v>K.04</v>
      </c>
      <c r="V63" s="95" t="str">
        <f t="shared" si="51"/>
        <v>K.05</v>
      </c>
      <c r="W63" s="95" t="str">
        <f t="shared" si="51"/>
        <v>K.06</v>
      </c>
      <c r="X63" s="95" t="str">
        <f t="shared" si="51"/>
        <v>K.07</v>
      </c>
      <c r="Y63" s="95" t="str">
        <f t="shared" si="51"/>
        <v>K.08</v>
      </c>
      <c r="Z63" s="95" t="str">
        <f t="shared" si="51"/>
        <v>K.09</v>
      </c>
      <c r="AA63" s="95" t="str">
        <f t="shared" si="51"/>
        <v>K.10</v>
      </c>
      <c r="AB63" s="95" t="str">
        <f t="shared" si="51"/>
        <v>K.11</v>
      </c>
      <c r="AC63" s="95" t="str">
        <f t="shared" si="51"/>
        <v>K.12</v>
      </c>
      <c r="AD63" s="96" t="s">
        <v>22</v>
      </c>
    </row>
    <row r="64" spans="1:30" x14ac:dyDescent="0.3">
      <c r="B64" s="44">
        <v>1</v>
      </c>
      <c r="C64" s="45" t="str">
        <f t="shared" ref="C64:N66" ca="1" si="52">IF(ISNA(R64),"",R64)</f>
        <v/>
      </c>
      <c r="D64" s="46" t="str">
        <f t="shared" ca="1" si="52"/>
        <v/>
      </c>
      <c r="E64" s="46" t="str">
        <f t="shared" ca="1" si="52"/>
        <v/>
      </c>
      <c r="F64" s="46" t="str">
        <f t="shared" ca="1" si="52"/>
        <v/>
      </c>
      <c r="G64" s="46" t="str">
        <f t="shared" ca="1" si="52"/>
        <v/>
      </c>
      <c r="H64" s="46" t="str">
        <f t="shared" ca="1" si="52"/>
        <v/>
      </c>
      <c r="I64" s="46" t="str">
        <f t="shared" ca="1" si="52"/>
        <v/>
      </c>
      <c r="J64" s="46" t="str">
        <f t="shared" ca="1" si="52"/>
        <v/>
      </c>
      <c r="K64" s="46" t="str">
        <f t="shared" ca="1" si="52"/>
        <v/>
      </c>
      <c r="L64" s="46" t="str">
        <f t="shared" ca="1" si="52"/>
        <v/>
      </c>
      <c r="M64" s="46" t="str">
        <f t="shared" ca="1" si="52"/>
        <v/>
      </c>
      <c r="N64" s="47" t="str">
        <f t="shared" ca="1" si="52"/>
        <v/>
      </c>
      <c r="O64" s="48">
        <f ca="1">SUM(C64:N64)</f>
        <v>0</v>
      </c>
      <c r="P64" s="49"/>
      <c r="R64" s="97" t="e">
        <f ca="1">IF(ISNA(VLOOKUP(R63,OFFSET(Pairings!$D$2,($B64-1)*gamesPerRound,0,gamesPerRound,3),3,FALSE)),VLOOKUP(R63,OFFSET(Pairings!$E$2,($B64-1)*gamesPerRound,0,gamesPerRound,3),3,FALSE),VLOOKUP(R63,OFFSET(Pairings!$D$2,($B64-1)*gamesPerRound,0,gamesPerRound,3),3,FALSE))</f>
        <v>#N/A</v>
      </c>
      <c r="S64" s="97" t="e">
        <f ca="1">IF(ISNA(VLOOKUP(S63,OFFSET(Pairings!$D$2,($B64-1)*gamesPerRound,0,gamesPerRound,3),3,FALSE)),VLOOKUP(S63,OFFSET(Pairings!$E$2,($B64-1)*gamesPerRound,0,gamesPerRound,3),3,FALSE),VLOOKUP(S63,OFFSET(Pairings!$D$2,($B64-1)*gamesPerRound,0,gamesPerRound,3),3,FALSE))</f>
        <v>#N/A</v>
      </c>
      <c r="T64" s="97" t="e">
        <f ca="1">IF(ISNA(VLOOKUP(T63,OFFSET(Pairings!$D$2,($B64-1)*gamesPerRound,0,gamesPerRound,3),3,FALSE)),VLOOKUP(T63,OFFSET(Pairings!$E$2,($B64-1)*gamesPerRound,0,gamesPerRound,3),3,FALSE),VLOOKUP(T63,OFFSET(Pairings!$D$2,($B64-1)*gamesPerRound,0,gamesPerRound,3),3,FALSE))</f>
        <v>#N/A</v>
      </c>
      <c r="U64" s="97" t="e">
        <f ca="1">IF(ISNA(VLOOKUP(U63,OFFSET(Pairings!$D$2,($B64-1)*gamesPerRound,0,gamesPerRound,3),3,FALSE)),VLOOKUP(U63,OFFSET(Pairings!$E$2,($B64-1)*gamesPerRound,0,gamesPerRound,3),3,FALSE),VLOOKUP(U63,OFFSET(Pairings!$D$2,($B64-1)*gamesPerRound,0,gamesPerRound,3),3,FALSE))</f>
        <v>#N/A</v>
      </c>
      <c r="V64" s="97" t="e">
        <f ca="1">IF(ISNA(VLOOKUP(V63,OFFSET(Pairings!$D$2,($B64-1)*gamesPerRound,0,gamesPerRound,3),3,FALSE)),VLOOKUP(V63,OFFSET(Pairings!$E$2,($B64-1)*gamesPerRound,0,gamesPerRound,3),3,FALSE),VLOOKUP(V63,OFFSET(Pairings!$D$2,($B64-1)*gamesPerRound,0,gamesPerRound,3),3,FALSE))</f>
        <v>#N/A</v>
      </c>
      <c r="W64" s="97" t="e">
        <f ca="1">IF(ISNA(VLOOKUP(W63,OFFSET(Pairings!$D$2,($B64-1)*gamesPerRound,0,gamesPerRound,3),3,FALSE)),VLOOKUP(W63,OFFSET(Pairings!$E$2,($B64-1)*gamesPerRound,0,gamesPerRound,3),3,FALSE),VLOOKUP(W63,OFFSET(Pairings!$D$2,($B64-1)*gamesPerRound,0,gamesPerRound,3),3,FALSE))</f>
        <v>#N/A</v>
      </c>
      <c r="X64" s="97" t="e">
        <f ca="1">IF(ISNA(VLOOKUP(X63,OFFSET(Pairings!$D$2,($B64-1)*gamesPerRound,0,gamesPerRound,3),3,FALSE)),VLOOKUP(X63,OFFSET(Pairings!$E$2,($B64-1)*gamesPerRound,0,gamesPerRound,3),3,FALSE),VLOOKUP(X63,OFFSET(Pairings!$D$2,($B64-1)*gamesPerRound,0,gamesPerRound,3),3,FALSE))</f>
        <v>#N/A</v>
      </c>
      <c r="Y64" s="97" t="e">
        <f ca="1">IF(ISNA(VLOOKUP(Y63,OFFSET(Pairings!$D$2,($B64-1)*gamesPerRound,0,gamesPerRound,3),3,FALSE)),VLOOKUP(Y63,OFFSET(Pairings!$E$2,($B64-1)*gamesPerRound,0,gamesPerRound,3),3,FALSE),VLOOKUP(Y63,OFFSET(Pairings!$D$2,($B64-1)*gamesPerRound,0,gamesPerRound,3),3,FALSE))</f>
        <v>#N/A</v>
      </c>
      <c r="Z64" s="97" t="e">
        <f ca="1">IF(ISNA(VLOOKUP(Z63,OFFSET(Pairings!$D$2,($B64-1)*gamesPerRound,0,gamesPerRound,3),3,FALSE)),VLOOKUP(Z63,OFFSET(Pairings!$E$2,($B64-1)*gamesPerRound,0,gamesPerRound,3),3,FALSE),VLOOKUP(Z63,OFFSET(Pairings!$D$2,($B64-1)*gamesPerRound,0,gamesPerRound,3),3,FALSE))</f>
        <v>#N/A</v>
      </c>
      <c r="AA64" s="97" t="e">
        <f ca="1">IF(ISNA(VLOOKUP(AA63,OFFSET(Pairings!$D$2,($B64-1)*gamesPerRound,0,gamesPerRound,3),3,FALSE)),VLOOKUP(AA63,OFFSET(Pairings!$E$2,($B64-1)*gamesPerRound,0,gamesPerRound,3),3,FALSE),VLOOKUP(AA63,OFFSET(Pairings!$D$2,($B64-1)*gamesPerRound,0,gamesPerRound,3),3,FALSE))</f>
        <v>#N/A</v>
      </c>
      <c r="AB64" s="97" t="e">
        <f ca="1">IF(ISNA(VLOOKUP(AB63,OFFSET(Pairings!$D$2,($B64-1)*gamesPerRound,0,gamesPerRound,3),3,FALSE)),VLOOKUP(AB63,OFFSET(Pairings!$E$2,($B64-1)*gamesPerRound,0,gamesPerRound,3),3,FALSE),VLOOKUP(AB63,OFFSET(Pairings!$D$2,($B64-1)*gamesPerRound,0,gamesPerRound,3),3,FALSE))</f>
        <v>#N/A</v>
      </c>
      <c r="AC64" s="98" t="e">
        <f ca="1">IF(ISNA(VLOOKUP(AC63,OFFSET(Pairings!$D$2,($B64-1)*gamesPerRound,0,gamesPerRound,3),3,FALSE)),VLOOKUP(AC63,OFFSET(Pairings!$E$2,($B64-1)*gamesPerRound,0,gamesPerRound,3),3,FALSE),VLOOKUP(AC63,OFFSET(Pairings!$D$2,($B64-1)*gamesPerRound,0,gamesPerRound,3),3,FALSE))</f>
        <v>#N/A</v>
      </c>
      <c r="AD64" s="99" t="e">
        <f ca="1">SUM(R64:AC64)</f>
        <v>#N/A</v>
      </c>
    </row>
    <row r="65" spans="1:30" x14ac:dyDescent="0.3">
      <c r="B65" s="44">
        <v>2</v>
      </c>
      <c r="C65" s="50" t="str">
        <f t="shared" ca="1" si="52"/>
        <v/>
      </c>
      <c r="D65" s="35" t="str">
        <f t="shared" ca="1" si="52"/>
        <v/>
      </c>
      <c r="E65" s="35" t="str">
        <f t="shared" ca="1" si="52"/>
        <v/>
      </c>
      <c r="F65" s="35" t="str">
        <f t="shared" ca="1" si="52"/>
        <v/>
      </c>
      <c r="G65" s="35" t="str">
        <f t="shared" ca="1" si="52"/>
        <v/>
      </c>
      <c r="H65" s="35" t="str">
        <f t="shared" ca="1" si="52"/>
        <v/>
      </c>
      <c r="I65" s="35" t="str">
        <f t="shared" ca="1" si="52"/>
        <v/>
      </c>
      <c r="J65" s="35" t="str">
        <f t="shared" ca="1" si="52"/>
        <v/>
      </c>
      <c r="K65" s="35" t="str">
        <f t="shared" ca="1" si="52"/>
        <v/>
      </c>
      <c r="L65" s="35" t="str">
        <f t="shared" ca="1" si="52"/>
        <v/>
      </c>
      <c r="M65" s="35" t="str">
        <f t="shared" ca="1" si="52"/>
        <v/>
      </c>
      <c r="N65" s="51" t="str">
        <f t="shared" ca="1" si="52"/>
        <v/>
      </c>
      <c r="O65" s="52">
        <f ca="1">SUM(C65:N65)</f>
        <v>0</v>
      </c>
      <c r="P65" s="49"/>
      <c r="R65" s="100" t="e">
        <f ca="1">IF(ISNA(VLOOKUP(R63,OFFSET(Pairings!$D$2,($B65-1)*gamesPerRound,0,gamesPerRound,3),3,FALSE)),VLOOKUP(R63,OFFSET(Pairings!$E$2,($B65-1)*gamesPerRound,0,gamesPerRound,3),3,FALSE),VLOOKUP(R63,OFFSET(Pairings!$D$2,($B65-1)*gamesPerRound,0,gamesPerRound,3),3,FALSE))</f>
        <v>#N/A</v>
      </c>
      <c r="S65" s="101" t="e">
        <f ca="1">IF(ISNA(VLOOKUP(S63,OFFSET(Pairings!$D$2,($B65-1)*gamesPerRound,0,gamesPerRound,3),3,FALSE)),VLOOKUP(S63,OFFSET(Pairings!$E$2,($B65-1)*gamesPerRound,0,gamesPerRound,3),3,FALSE),VLOOKUP(S63,OFFSET(Pairings!$D$2,($B65-1)*gamesPerRound,0,gamesPerRound,3),3,FALSE))</f>
        <v>#N/A</v>
      </c>
      <c r="T65" s="101" t="e">
        <f ca="1">IF(ISNA(VLOOKUP(T63,OFFSET(Pairings!$D$2,($B65-1)*gamesPerRound,0,gamesPerRound,3),3,FALSE)),VLOOKUP(T63,OFFSET(Pairings!$E$2,($B65-1)*gamesPerRound,0,gamesPerRound,3),3,FALSE),VLOOKUP(T63,OFFSET(Pairings!$D$2,($B65-1)*gamesPerRound,0,gamesPerRound,3),3,FALSE))</f>
        <v>#N/A</v>
      </c>
      <c r="U65" s="101" t="e">
        <f ca="1">IF(ISNA(VLOOKUP(U63,OFFSET(Pairings!$D$2,($B65-1)*gamesPerRound,0,gamesPerRound,3),3,FALSE)),VLOOKUP(U63,OFFSET(Pairings!$E$2,($B65-1)*gamesPerRound,0,gamesPerRound,3),3,FALSE),VLOOKUP(U63,OFFSET(Pairings!$D$2,($B65-1)*gamesPerRound,0,gamesPerRound,3),3,FALSE))</f>
        <v>#N/A</v>
      </c>
      <c r="V65" s="101" t="e">
        <f ca="1">IF(ISNA(VLOOKUP(V63,OFFSET(Pairings!$D$2,($B65-1)*gamesPerRound,0,gamesPerRound,3),3,FALSE)),VLOOKUP(V63,OFFSET(Pairings!$E$2,($B65-1)*gamesPerRound,0,gamesPerRound,3),3,FALSE),VLOOKUP(V63,OFFSET(Pairings!$D$2,($B65-1)*gamesPerRound,0,gamesPerRound,3),3,FALSE))</f>
        <v>#N/A</v>
      </c>
      <c r="W65" s="101" t="e">
        <f ca="1">IF(ISNA(VLOOKUP(W63,OFFSET(Pairings!$D$2,($B65-1)*gamesPerRound,0,gamesPerRound,3),3,FALSE)),VLOOKUP(W63,OFFSET(Pairings!$E$2,($B65-1)*gamesPerRound,0,gamesPerRound,3),3,FALSE),VLOOKUP(W63,OFFSET(Pairings!$D$2,($B65-1)*gamesPerRound,0,gamesPerRound,3),3,FALSE))</f>
        <v>#N/A</v>
      </c>
      <c r="X65" s="101" t="e">
        <f ca="1">IF(ISNA(VLOOKUP(X63,OFFSET(Pairings!$D$2,($B65-1)*gamesPerRound,0,gamesPerRound,3),3,FALSE)),VLOOKUP(X63,OFFSET(Pairings!$E$2,($B65-1)*gamesPerRound,0,gamesPerRound,3),3,FALSE),VLOOKUP(X63,OFFSET(Pairings!$D$2,($B65-1)*gamesPerRound,0,gamesPerRound,3),3,FALSE))</f>
        <v>#N/A</v>
      </c>
      <c r="Y65" s="101" t="e">
        <f ca="1">IF(ISNA(VLOOKUP(Y63,OFFSET(Pairings!$D$2,($B65-1)*gamesPerRound,0,gamesPerRound,3),3,FALSE)),VLOOKUP(Y63,OFFSET(Pairings!$E$2,($B65-1)*gamesPerRound,0,gamesPerRound,3),3,FALSE),VLOOKUP(Y63,OFFSET(Pairings!$D$2,($B65-1)*gamesPerRound,0,gamesPerRound,3),3,FALSE))</f>
        <v>#N/A</v>
      </c>
      <c r="Z65" s="101" t="e">
        <f ca="1">IF(ISNA(VLOOKUP(Z63,OFFSET(Pairings!$D$2,($B65-1)*gamesPerRound,0,gamesPerRound,3),3,FALSE)),VLOOKUP(Z63,OFFSET(Pairings!$E$2,($B65-1)*gamesPerRound,0,gamesPerRound,3),3,FALSE),VLOOKUP(Z63,OFFSET(Pairings!$D$2,($B65-1)*gamesPerRound,0,gamesPerRound,3),3,FALSE))</f>
        <v>#N/A</v>
      </c>
      <c r="AA65" s="101" t="e">
        <f ca="1">IF(ISNA(VLOOKUP(AA63,OFFSET(Pairings!$D$2,($B65-1)*gamesPerRound,0,gamesPerRound,3),3,FALSE)),VLOOKUP(AA63,OFFSET(Pairings!$E$2,($B65-1)*gamesPerRound,0,gamesPerRound,3),3,FALSE),VLOOKUP(AA63,OFFSET(Pairings!$D$2,($B65-1)*gamesPerRound,0,gamesPerRound,3),3,FALSE))</f>
        <v>#N/A</v>
      </c>
      <c r="AB65" s="101" t="e">
        <f ca="1">IF(ISNA(VLOOKUP(AB63,OFFSET(Pairings!$D$2,($B65-1)*gamesPerRound,0,gamesPerRound,3),3,FALSE)),VLOOKUP(AB63,OFFSET(Pairings!$E$2,($B65-1)*gamesPerRound,0,gamesPerRound,3),3,FALSE),VLOOKUP(AB63,OFFSET(Pairings!$D$2,($B65-1)*gamesPerRound,0,gamesPerRound,3),3,FALSE))</f>
        <v>#N/A</v>
      </c>
      <c r="AC65" s="102" t="e">
        <f ca="1">IF(ISNA(VLOOKUP(AC63,OFFSET(Pairings!$D$2,($B65-1)*gamesPerRound,0,gamesPerRound,3),3,FALSE)),VLOOKUP(AC63,OFFSET(Pairings!$E$2,($B65-1)*gamesPerRound,0,gamesPerRound,3),3,FALSE),VLOOKUP(AC63,OFFSET(Pairings!$D$2,($B65-1)*gamesPerRound,0,gamesPerRound,3),3,FALSE))</f>
        <v>#N/A</v>
      </c>
      <c r="AD65" s="99" t="e">
        <f ca="1">SUM(R65:AC65)</f>
        <v>#N/A</v>
      </c>
    </row>
    <row r="66" spans="1:30" x14ac:dyDescent="0.3">
      <c r="B66" s="44">
        <v>3</v>
      </c>
      <c r="C66" s="53" t="str">
        <f t="shared" ca="1" si="52"/>
        <v/>
      </c>
      <c r="D66" s="54" t="str">
        <f t="shared" ca="1" si="52"/>
        <v/>
      </c>
      <c r="E66" s="54" t="str">
        <f t="shared" ca="1" si="52"/>
        <v/>
      </c>
      <c r="F66" s="54" t="str">
        <f t="shared" ca="1" si="52"/>
        <v/>
      </c>
      <c r="G66" s="54" t="str">
        <f t="shared" ca="1" si="52"/>
        <v/>
      </c>
      <c r="H66" s="54" t="str">
        <f t="shared" ca="1" si="52"/>
        <v/>
      </c>
      <c r="I66" s="54" t="str">
        <f t="shared" ca="1" si="52"/>
        <v/>
      </c>
      <c r="J66" s="54" t="str">
        <f t="shared" ca="1" si="52"/>
        <v/>
      </c>
      <c r="K66" s="54" t="str">
        <f t="shared" ca="1" si="52"/>
        <v/>
      </c>
      <c r="L66" s="54" t="str">
        <f t="shared" ca="1" si="52"/>
        <v/>
      </c>
      <c r="M66" s="54" t="str">
        <f t="shared" ca="1" si="52"/>
        <v/>
      </c>
      <c r="N66" s="55" t="str">
        <f t="shared" ca="1" si="52"/>
        <v/>
      </c>
      <c r="O66" s="56">
        <f ca="1">SUM(C66:N66)</f>
        <v>0</v>
      </c>
      <c r="P66" s="49"/>
      <c r="R66" s="103" t="e">
        <f ca="1">IF(ISNA(VLOOKUP(R63,OFFSET(Pairings!$D$2,($B66-1)*gamesPerRound,0,gamesPerRound,3),3,FALSE)),VLOOKUP(R63,OFFSET(Pairings!$E$2,($B66-1)*gamesPerRound,0,gamesPerRound,3),3,FALSE),VLOOKUP(R63,OFFSET(Pairings!$D$2,($B66-1)*gamesPerRound,0,gamesPerRound,3),3,FALSE))</f>
        <v>#N/A</v>
      </c>
      <c r="S66" s="104" t="e">
        <f ca="1">IF(ISNA(VLOOKUP(S63,OFFSET(Pairings!$D$2,($B66-1)*gamesPerRound,0,gamesPerRound,3),3,FALSE)),VLOOKUP(S63,OFFSET(Pairings!$E$2,($B66-1)*gamesPerRound,0,gamesPerRound,3),3,FALSE),VLOOKUP(S63,OFFSET(Pairings!$D$2,($B66-1)*gamesPerRound,0,gamesPerRound,3),3,FALSE))</f>
        <v>#N/A</v>
      </c>
      <c r="T66" s="104" t="e">
        <f ca="1">IF(ISNA(VLOOKUP(T63,OFFSET(Pairings!$D$2,($B66-1)*gamesPerRound,0,gamesPerRound,3),3,FALSE)),VLOOKUP(T63,OFFSET(Pairings!$E$2,($B66-1)*gamesPerRound,0,gamesPerRound,3),3,FALSE),VLOOKUP(T63,OFFSET(Pairings!$D$2,($B66-1)*gamesPerRound,0,gamesPerRound,3),3,FALSE))</f>
        <v>#N/A</v>
      </c>
      <c r="U66" s="104" t="e">
        <f ca="1">IF(ISNA(VLOOKUP(U63,OFFSET(Pairings!$D$2,($B66-1)*gamesPerRound,0,gamesPerRound,3),3,FALSE)),VLOOKUP(U63,OFFSET(Pairings!$E$2,($B66-1)*gamesPerRound,0,gamesPerRound,3),3,FALSE),VLOOKUP(U63,OFFSET(Pairings!$D$2,($B66-1)*gamesPerRound,0,gamesPerRound,3),3,FALSE))</f>
        <v>#N/A</v>
      </c>
      <c r="V66" s="104" t="e">
        <f ca="1">IF(ISNA(VLOOKUP(V63,OFFSET(Pairings!$D$2,($B66-1)*gamesPerRound,0,gamesPerRound,3),3,FALSE)),VLOOKUP(V63,OFFSET(Pairings!$E$2,($B66-1)*gamesPerRound,0,gamesPerRound,3),3,FALSE),VLOOKUP(V63,OFFSET(Pairings!$D$2,($B66-1)*gamesPerRound,0,gamesPerRound,3),3,FALSE))</f>
        <v>#N/A</v>
      </c>
      <c r="W66" s="104" t="e">
        <f ca="1">IF(ISNA(VLOOKUP(W63,OFFSET(Pairings!$D$2,($B66-1)*gamesPerRound,0,gamesPerRound,3),3,FALSE)),VLOOKUP(W63,OFFSET(Pairings!$E$2,($B66-1)*gamesPerRound,0,gamesPerRound,3),3,FALSE),VLOOKUP(W63,OFFSET(Pairings!$D$2,($B66-1)*gamesPerRound,0,gamesPerRound,3),3,FALSE))</f>
        <v>#N/A</v>
      </c>
      <c r="X66" s="104" t="e">
        <f ca="1">IF(ISNA(VLOOKUP(X63,OFFSET(Pairings!$D$2,($B66-1)*gamesPerRound,0,gamesPerRound,3),3,FALSE)),VLOOKUP(X63,OFFSET(Pairings!$E$2,($B66-1)*gamesPerRound,0,gamesPerRound,3),3,FALSE),VLOOKUP(X63,OFFSET(Pairings!$D$2,($B66-1)*gamesPerRound,0,gamesPerRound,3),3,FALSE))</f>
        <v>#N/A</v>
      </c>
      <c r="Y66" s="104" t="e">
        <f ca="1">IF(ISNA(VLOOKUP(Y63,OFFSET(Pairings!$D$2,($B66-1)*gamesPerRound,0,gamesPerRound,3),3,FALSE)),VLOOKUP(Y63,OFFSET(Pairings!$E$2,($B66-1)*gamesPerRound,0,gamesPerRound,3),3,FALSE),VLOOKUP(Y63,OFFSET(Pairings!$D$2,($B66-1)*gamesPerRound,0,gamesPerRound,3),3,FALSE))</f>
        <v>#N/A</v>
      </c>
      <c r="Z66" s="104" t="e">
        <f ca="1">IF(ISNA(VLOOKUP(Z63,OFFSET(Pairings!$D$2,($B66-1)*gamesPerRound,0,gamesPerRound,3),3,FALSE)),VLOOKUP(Z63,OFFSET(Pairings!$E$2,($B66-1)*gamesPerRound,0,gamesPerRound,3),3,FALSE),VLOOKUP(Z63,OFFSET(Pairings!$D$2,($B66-1)*gamesPerRound,0,gamesPerRound,3),3,FALSE))</f>
        <v>#N/A</v>
      </c>
      <c r="AA66" s="104" t="e">
        <f ca="1">IF(ISNA(VLOOKUP(AA63,OFFSET(Pairings!$D$2,($B66-1)*gamesPerRound,0,gamesPerRound,3),3,FALSE)),VLOOKUP(AA63,OFFSET(Pairings!$E$2,($B66-1)*gamesPerRound,0,gamesPerRound,3),3,FALSE),VLOOKUP(AA63,OFFSET(Pairings!$D$2,($B66-1)*gamesPerRound,0,gamesPerRound,3),3,FALSE))</f>
        <v>#N/A</v>
      </c>
      <c r="AB66" s="104" t="e">
        <f ca="1">IF(ISNA(VLOOKUP(AB63,OFFSET(Pairings!$D$2,($B66-1)*gamesPerRound,0,gamesPerRound,3),3,FALSE)),VLOOKUP(AB63,OFFSET(Pairings!$E$2,($B66-1)*gamesPerRound,0,gamesPerRound,3),3,FALSE),VLOOKUP(AB63,OFFSET(Pairings!$D$2,($B66-1)*gamesPerRound,0,gamesPerRound,3),3,FALSE))</f>
        <v>#N/A</v>
      </c>
      <c r="AC66" s="105" t="e">
        <f ca="1">IF(ISNA(VLOOKUP(AC63,OFFSET(Pairings!$D$2,($B66-1)*gamesPerRound,0,gamesPerRound,3),3,FALSE)),VLOOKUP(AC63,OFFSET(Pairings!$E$2,($B66-1)*gamesPerRound,0,gamesPerRound,3),3,FALSE),VLOOKUP(AC63,OFFSET(Pairings!$D$2,($B66-1)*gamesPerRound,0,gamesPerRound,3),3,FALSE))</f>
        <v>#N/A</v>
      </c>
      <c r="AD66" s="99" t="e">
        <f ca="1">SUM(R66:AC66)</f>
        <v>#N/A</v>
      </c>
    </row>
    <row r="67" spans="1:30" x14ac:dyDescent="0.3">
      <c r="B67" s="57" t="s">
        <v>22</v>
      </c>
      <c r="C67" s="58">
        <f t="shared" ref="C67:O67" ca="1" si="53">SUM(C64:C66)</f>
        <v>0</v>
      </c>
      <c r="D67" s="59">
        <f t="shared" ca="1" si="53"/>
        <v>0</v>
      </c>
      <c r="E67" s="59">
        <f t="shared" ca="1" si="53"/>
        <v>0</v>
      </c>
      <c r="F67" s="59">
        <f t="shared" ca="1" si="53"/>
        <v>0</v>
      </c>
      <c r="G67" s="59">
        <f t="shared" ca="1" si="53"/>
        <v>0</v>
      </c>
      <c r="H67" s="59">
        <f t="shared" ca="1" si="53"/>
        <v>0</v>
      </c>
      <c r="I67" s="59">
        <f t="shared" ca="1" si="53"/>
        <v>0</v>
      </c>
      <c r="J67" s="59">
        <f t="shared" ca="1" si="53"/>
        <v>0</v>
      </c>
      <c r="K67" s="59">
        <f t="shared" ca="1" si="53"/>
        <v>0</v>
      </c>
      <c r="L67" s="59">
        <f t="shared" ca="1" si="53"/>
        <v>0</v>
      </c>
      <c r="M67" s="59">
        <f t="shared" ca="1" si="53"/>
        <v>0</v>
      </c>
      <c r="N67" s="59">
        <f t="shared" ca="1" si="53"/>
        <v>0</v>
      </c>
      <c r="O67" s="60">
        <f t="shared" ca="1" si="53"/>
        <v>0</v>
      </c>
      <c r="P67" s="61" t="e">
        <f ca="1">VLOOKUP(A63,OFFSET(Teams!$C$1,1,0,teams,4),4,FALSE)</f>
        <v>#N/A</v>
      </c>
      <c r="R67" s="106" t="e">
        <f t="shared" ref="R67:AD67" ca="1" si="54">SUM(R64:R66)</f>
        <v>#N/A</v>
      </c>
      <c r="S67" s="107" t="e">
        <f t="shared" ca="1" si="54"/>
        <v>#N/A</v>
      </c>
      <c r="T67" s="107" t="e">
        <f t="shared" ca="1" si="54"/>
        <v>#N/A</v>
      </c>
      <c r="U67" s="107" t="e">
        <f t="shared" ca="1" si="54"/>
        <v>#N/A</v>
      </c>
      <c r="V67" s="107" t="e">
        <f t="shared" ca="1" si="54"/>
        <v>#N/A</v>
      </c>
      <c r="W67" s="107" t="e">
        <f t="shared" ca="1" si="54"/>
        <v>#N/A</v>
      </c>
      <c r="X67" s="107" t="e">
        <f t="shared" ca="1" si="54"/>
        <v>#N/A</v>
      </c>
      <c r="Y67" s="107" t="e">
        <f t="shared" ca="1" si="54"/>
        <v>#N/A</v>
      </c>
      <c r="Z67" s="107" t="e">
        <f t="shared" ca="1" si="54"/>
        <v>#N/A</v>
      </c>
      <c r="AA67" s="107" t="e">
        <f t="shared" ca="1" si="54"/>
        <v>#N/A</v>
      </c>
      <c r="AB67" s="107" t="e">
        <f t="shared" ca="1" si="54"/>
        <v>#N/A</v>
      </c>
      <c r="AC67" s="107" t="e">
        <f t="shared" ca="1" si="54"/>
        <v>#N/A</v>
      </c>
      <c r="AD67" s="108" t="e">
        <f t="shared" ca="1" si="54"/>
        <v>#N/A</v>
      </c>
    </row>
    <row r="68" spans="1:30" x14ac:dyDescent="0.3">
      <c r="P68" s="62"/>
    </row>
    <row r="69" spans="1:30" x14ac:dyDescent="0.3">
      <c r="A69" s="6" t="s">
        <v>19</v>
      </c>
      <c r="B69" s="10">
        <f>VLOOKUP(A69,TeamLookup,2,FALSE)</f>
        <v>0</v>
      </c>
      <c r="C69" s="40" t="str">
        <f t="shared" ref="C69:N69" si="55">$A69&amp;"."&amp;TEXT(C$1,"00")</f>
        <v>L.01</v>
      </c>
      <c r="D69" s="41" t="str">
        <f t="shared" si="55"/>
        <v>L.02</v>
      </c>
      <c r="E69" s="41" t="str">
        <f t="shared" si="55"/>
        <v>L.03</v>
      </c>
      <c r="F69" s="41" t="str">
        <f t="shared" si="55"/>
        <v>L.04</v>
      </c>
      <c r="G69" s="41" t="str">
        <f t="shared" si="55"/>
        <v>L.05</v>
      </c>
      <c r="H69" s="41" t="str">
        <f t="shared" si="55"/>
        <v>L.06</v>
      </c>
      <c r="I69" s="41" t="str">
        <f t="shared" si="55"/>
        <v>L.07</v>
      </c>
      <c r="J69" s="41" t="str">
        <f t="shared" si="55"/>
        <v>L.08</v>
      </c>
      <c r="K69" s="41" t="str">
        <f t="shared" si="55"/>
        <v>L.09</v>
      </c>
      <c r="L69" s="41" t="str">
        <f t="shared" si="55"/>
        <v>L.10</v>
      </c>
      <c r="M69" s="41" t="str">
        <f t="shared" si="55"/>
        <v>L.11</v>
      </c>
      <c r="N69" s="41" t="str">
        <f t="shared" si="55"/>
        <v>L.12</v>
      </c>
      <c r="O69" s="42" t="s">
        <v>22</v>
      </c>
      <c r="P69" s="43" t="s">
        <v>30</v>
      </c>
      <c r="Q69" s="9"/>
      <c r="R69" s="94" t="str">
        <f t="shared" ref="R69:AC69" si="56">$A69&amp;"."&amp;TEXT(R$1,"00")</f>
        <v>L.01</v>
      </c>
      <c r="S69" s="95" t="str">
        <f t="shared" si="56"/>
        <v>L.02</v>
      </c>
      <c r="T69" s="95" t="str">
        <f t="shared" si="56"/>
        <v>L.03</v>
      </c>
      <c r="U69" s="95" t="str">
        <f t="shared" si="56"/>
        <v>L.04</v>
      </c>
      <c r="V69" s="95" t="str">
        <f t="shared" si="56"/>
        <v>L.05</v>
      </c>
      <c r="W69" s="95" t="str">
        <f t="shared" si="56"/>
        <v>L.06</v>
      </c>
      <c r="X69" s="95" t="str">
        <f t="shared" si="56"/>
        <v>L.07</v>
      </c>
      <c r="Y69" s="95" t="str">
        <f t="shared" si="56"/>
        <v>L.08</v>
      </c>
      <c r="Z69" s="95" t="str">
        <f t="shared" si="56"/>
        <v>L.09</v>
      </c>
      <c r="AA69" s="95" t="str">
        <f t="shared" si="56"/>
        <v>L.10</v>
      </c>
      <c r="AB69" s="95" t="str">
        <f t="shared" si="56"/>
        <v>L.11</v>
      </c>
      <c r="AC69" s="95" t="str">
        <f t="shared" si="56"/>
        <v>L.12</v>
      </c>
      <c r="AD69" s="96" t="s">
        <v>22</v>
      </c>
    </row>
    <row r="70" spans="1:30" x14ac:dyDescent="0.3">
      <c r="B70" s="44">
        <v>1</v>
      </c>
      <c r="C70" s="45" t="str">
        <f t="shared" ref="C70:N72" ca="1" si="57">IF(ISNA(R70),"",R70)</f>
        <v/>
      </c>
      <c r="D70" s="46" t="str">
        <f t="shared" ca="1" si="57"/>
        <v/>
      </c>
      <c r="E70" s="46" t="str">
        <f t="shared" ca="1" si="57"/>
        <v/>
      </c>
      <c r="F70" s="46" t="str">
        <f t="shared" ca="1" si="57"/>
        <v/>
      </c>
      <c r="G70" s="46" t="str">
        <f t="shared" ca="1" si="57"/>
        <v/>
      </c>
      <c r="H70" s="46" t="str">
        <f t="shared" ca="1" si="57"/>
        <v/>
      </c>
      <c r="I70" s="46" t="str">
        <f t="shared" ca="1" si="57"/>
        <v/>
      </c>
      <c r="J70" s="46" t="str">
        <f t="shared" ca="1" si="57"/>
        <v/>
      </c>
      <c r="K70" s="46" t="str">
        <f t="shared" ca="1" si="57"/>
        <v/>
      </c>
      <c r="L70" s="46" t="str">
        <f t="shared" ca="1" si="57"/>
        <v/>
      </c>
      <c r="M70" s="46" t="str">
        <f t="shared" ca="1" si="57"/>
        <v/>
      </c>
      <c r="N70" s="47" t="str">
        <f t="shared" ca="1" si="57"/>
        <v/>
      </c>
      <c r="O70" s="48">
        <f ca="1">SUM(C70:N70)</f>
        <v>0</v>
      </c>
      <c r="P70" s="49"/>
      <c r="R70" s="97" t="e">
        <f ca="1">IF(ISNA(VLOOKUP(R69,OFFSET(Pairings!$D$2,($B70-1)*gamesPerRound,0,gamesPerRound,3),3,FALSE)),VLOOKUP(R69,OFFSET(Pairings!$E$2,($B70-1)*gamesPerRound,0,gamesPerRound,3),3,FALSE),VLOOKUP(R69,OFFSET(Pairings!$D$2,($B70-1)*gamesPerRound,0,gamesPerRound,3),3,FALSE))</f>
        <v>#N/A</v>
      </c>
      <c r="S70" s="97" t="e">
        <f ca="1">IF(ISNA(VLOOKUP(S69,OFFSET(Pairings!$D$2,($B70-1)*gamesPerRound,0,gamesPerRound,3),3,FALSE)),VLOOKUP(S69,OFFSET(Pairings!$E$2,($B70-1)*gamesPerRound,0,gamesPerRound,3),3,FALSE),VLOOKUP(S69,OFFSET(Pairings!$D$2,($B70-1)*gamesPerRound,0,gamesPerRound,3),3,FALSE))</f>
        <v>#N/A</v>
      </c>
      <c r="T70" s="97" t="e">
        <f ca="1">IF(ISNA(VLOOKUP(T69,OFFSET(Pairings!$D$2,($B70-1)*gamesPerRound,0,gamesPerRound,3),3,FALSE)),VLOOKUP(T69,OFFSET(Pairings!$E$2,($B70-1)*gamesPerRound,0,gamesPerRound,3),3,FALSE),VLOOKUP(T69,OFFSET(Pairings!$D$2,($B70-1)*gamesPerRound,0,gamesPerRound,3),3,FALSE))</f>
        <v>#N/A</v>
      </c>
      <c r="U70" s="97" t="e">
        <f ca="1">IF(ISNA(VLOOKUP(U69,OFFSET(Pairings!$D$2,($B70-1)*gamesPerRound,0,gamesPerRound,3),3,FALSE)),VLOOKUP(U69,OFFSET(Pairings!$E$2,($B70-1)*gamesPerRound,0,gamesPerRound,3),3,FALSE),VLOOKUP(U69,OFFSET(Pairings!$D$2,($B70-1)*gamesPerRound,0,gamesPerRound,3),3,FALSE))</f>
        <v>#N/A</v>
      </c>
      <c r="V70" s="97" t="e">
        <f ca="1">IF(ISNA(VLOOKUP(V69,OFFSET(Pairings!$D$2,($B70-1)*gamesPerRound,0,gamesPerRound,3),3,FALSE)),VLOOKUP(V69,OFFSET(Pairings!$E$2,($B70-1)*gamesPerRound,0,gamesPerRound,3),3,FALSE),VLOOKUP(V69,OFFSET(Pairings!$D$2,($B70-1)*gamesPerRound,0,gamesPerRound,3),3,FALSE))</f>
        <v>#N/A</v>
      </c>
      <c r="W70" s="97" t="e">
        <f ca="1">IF(ISNA(VLOOKUP(W69,OFFSET(Pairings!$D$2,($B70-1)*gamesPerRound,0,gamesPerRound,3),3,FALSE)),VLOOKUP(W69,OFFSET(Pairings!$E$2,($B70-1)*gamesPerRound,0,gamesPerRound,3),3,FALSE),VLOOKUP(W69,OFFSET(Pairings!$D$2,($B70-1)*gamesPerRound,0,gamesPerRound,3),3,FALSE))</f>
        <v>#N/A</v>
      </c>
      <c r="X70" s="97" t="e">
        <f ca="1">IF(ISNA(VLOOKUP(X69,OFFSET(Pairings!$D$2,($B70-1)*gamesPerRound,0,gamesPerRound,3),3,FALSE)),VLOOKUP(X69,OFFSET(Pairings!$E$2,($B70-1)*gamesPerRound,0,gamesPerRound,3),3,FALSE),VLOOKUP(X69,OFFSET(Pairings!$D$2,($B70-1)*gamesPerRound,0,gamesPerRound,3),3,FALSE))</f>
        <v>#N/A</v>
      </c>
      <c r="Y70" s="97" t="e">
        <f ca="1">IF(ISNA(VLOOKUP(Y69,OFFSET(Pairings!$D$2,($B70-1)*gamesPerRound,0,gamesPerRound,3),3,FALSE)),VLOOKUP(Y69,OFFSET(Pairings!$E$2,($B70-1)*gamesPerRound,0,gamesPerRound,3),3,FALSE),VLOOKUP(Y69,OFFSET(Pairings!$D$2,($B70-1)*gamesPerRound,0,gamesPerRound,3),3,FALSE))</f>
        <v>#N/A</v>
      </c>
      <c r="Z70" s="97" t="e">
        <f ca="1">IF(ISNA(VLOOKUP(Z69,OFFSET(Pairings!$D$2,($B70-1)*gamesPerRound,0,gamesPerRound,3),3,FALSE)),VLOOKUP(Z69,OFFSET(Pairings!$E$2,($B70-1)*gamesPerRound,0,gamesPerRound,3),3,FALSE),VLOOKUP(Z69,OFFSET(Pairings!$D$2,($B70-1)*gamesPerRound,0,gamesPerRound,3),3,FALSE))</f>
        <v>#N/A</v>
      </c>
      <c r="AA70" s="97" t="e">
        <f ca="1">IF(ISNA(VLOOKUP(AA69,OFFSET(Pairings!$D$2,($B70-1)*gamesPerRound,0,gamesPerRound,3),3,FALSE)),VLOOKUP(AA69,OFFSET(Pairings!$E$2,($B70-1)*gamesPerRound,0,gamesPerRound,3),3,FALSE),VLOOKUP(AA69,OFFSET(Pairings!$D$2,($B70-1)*gamesPerRound,0,gamesPerRound,3),3,FALSE))</f>
        <v>#N/A</v>
      </c>
      <c r="AB70" s="97" t="e">
        <f ca="1">IF(ISNA(VLOOKUP(AB69,OFFSET(Pairings!$D$2,($B70-1)*gamesPerRound,0,gamesPerRound,3),3,FALSE)),VLOOKUP(AB69,OFFSET(Pairings!$E$2,($B70-1)*gamesPerRound,0,gamesPerRound,3),3,FALSE),VLOOKUP(AB69,OFFSET(Pairings!$D$2,($B70-1)*gamesPerRound,0,gamesPerRound,3),3,FALSE))</f>
        <v>#N/A</v>
      </c>
      <c r="AC70" s="98" t="e">
        <f ca="1">IF(ISNA(VLOOKUP(AC69,OFFSET(Pairings!$D$2,($B70-1)*gamesPerRound,0,gamesPerRound,3),3,FALSE)),VLOOKUP(AC69,OFFSET(Pairings!$E$2,($B70-1)*gamesPerRound,0,gamesPerRound,3),3,FALSE),VLOOKUP(AC69,OFFSET(Pairings!$D$2,($B70-1)*gamesPerRound,0,gamesPerRound,3),3,FALSE))</f>
        <v>#N/A</v>
      </c>
      <c r="AD70" s="99" t="e">
        <f ca="1">SUM(R70:AC70)</f>
        <v>#N/A</v>
      </c>
    </row>
    <row r="71" spans="1:30" x14ac:dyDescent="0.3">
      <c r="B71" s="44">
        <v>2</v>
      </c>
      <c r="C71" s="50" t="str">
        <f t="shared" ca="1" si="57"/>
        <v/>
      </c>
      <c r="D71" s="35" t="str">
        <f t="shared" ca="1" si="57"/>
        <v/>
      </c>
      <c r="E71" s="35" t="str">
        <f t="shared" ca="1" si="57"/>
        <v/>
      </c>
      <c r="F71" s="35" t="str">
        <f t="shared" ca="1" si="57"/>
        <v/>
      </c>
      <c r="G71" s="35" t="str">
        <f t="shared" ca="1" si="57"/>
        <v/>
      </c>
      <c r="H71" s="35" t="str">
        <f t="shared" ca="1" si="57"/>
        <v/>
      </c>
      <c r="I71" s="35" t="str">
        <f t="shared" ca="1" si="57"/>
        <v/>
      </c>
      <c r="J71" s="35" t="str">
        <f t="shared" ca="1" si="57"/>
        <v/>
      </c>
      <c r="K71" s="35" t="str">
        <f t="shared" ca="1" si="57"/>
        <v/>
      </c>
      <c r="L71" s="35" t="str">
        <f t="shared" ca="1" si="57"/>
        <v/>
      </c>
      <c r="M71" s="35" t="str">
        <f t="shared" ca="1" si="57"/>
        <v/>
      </c>
      <c r="N71" s="51" t="str">
        <f t="shared" ca="1" si="57"/>
        <v/>
      </c>
      <c r="O71" s="52">
        <f ca="1">SUM(C71:N71)</f>
        <v>0</v>
      </c>
      <c r="P71" s="49"/>
      <c r="R71" s="100" t="e">
        <f ca="1">IF(ISNA(VLOOKUP(R69,OFFSET(Pairings!$D$2,($B71-1)*gamesPerRound,0,gamesPerRound,3),3,FALSE)),VLOOKUP(R69,OFFSET(Pairings!$E$2,($B71-1)*gamesPerRound,0,gamesPerRound,3),3,FALSE),VLOOKUP(R69,OFFSET(Pairings!$D$2,($B71-1)*gamesPerRound,0,gamesPerRound,3),3,FALSE))</f>
        <v>#N/A</v>
      </c>
      <c r="S71" s="101" t="e">
        <f ca="1">IF(ISNA(VLOOKUP(S69,OFFSET(Pairings!$D$2,($B71-1)*gamesPerRound,0,gamesPerRound,3),3,FALSE)),VLOOKUP(S69,OFFSET(Pairings!$E$2,($B71-1)*gamesPerRound,0,gamesPerRound,3),3,FALSE),VLOOKUP(S69,OFFSET(Pairings!$D$2,($B71-1)*gamesPerRound,0,gamesPerRound,3),3,FALSE))</f>
        <v>#N/A</v>
      </c>
      <c r="T71" s="101" t="e">
        <f ca="1">IF(ISNA(VLOOKUP(T69,OFFSET(Pairings!$D$2,($B71-1)*gamesPerRound,0,gamesPerRound,3),3,FALSE)),VLOOKUP(T69,OFFSET(Pairings!$E$2,($B71-1)*gamesPerRound,0,gamesPerRound,3),3,FALSE),VLOOKUP(T69,OFFSET(Pairings!$D$2,($B71-1)*gamesPerRound,0,gamesPerRound,3),3,FALSE))</f>
        <v>#N/A</v>
      </c>
      <c r="U71" s="101" t="e">
        <f ca="1">IF(ISNA(VLOOKUP(U69,OFFSET(Pairings!$D$2,($B71-1)*gamesPerRound,0,gamesPerRound,3),3,FALSE)),VLOOKUP(U69,OFFSET(Pairings!$E$2,($B71-1)*gamesPerRound,0,gamesPerRound,3),3,FALSE),VLOOKUP(U69,OFFSET(Pairings!$D$2,($B71-1)*gamesPerRound,0,gamesPerRound,3),3,FALSE))</f>
        <v>#N/A</v>
      </c>
      <c r="V71" s="101" t="e">
        <f ca="1">IF(ISNA(VLOOKUP(V69,OFFSET(Pairings!$D$2,($B71-1)*gamesPerRound,0,gamesPerRound,3),3,FALSE)),VLOOKUP(V69,OFFSET(Pairings!$E$2,($B71-1)*gamesPerRound,0,gamesPerRound,3),3,FALSE),VLOOKUP(V69,OFFSET(Pairings!$D$2,($B71-1)*gamesPerRound,0,gamesPerRound,3),3,FALSE))</f>
        <v>#N/A</v>
      </c>
      <c r="W71" s="101" t="e">
        <f ca="1">IF(ISNA(VLOOKUP(W69,OFFSET(Pairings!$D$2,($B71-1)*gamesPerRound,0,gamesPerRound,3),3,FALSE)),VLOOKUP(W69,OFFSET(Pairings!$E$2,($B71-1)*gamesPerRound,0,gamesPerRound,3),3,FALSE),VLOOKUP(W69,OFFSET(Pairings!$D$2,($B71-1)*gamesPerRound,0,gamesPerRound,3),3,FALSE))</f>
        <v>#N/A</v>
      </c>
      <c r="X71" s="101" t="e">
        <f ca="1">IF(ISNA(VLOOKUP(X69,OFFSET(Pairings!$D$2,($B71-1)*gamesPerRound,0,gamesPerRound,3),3,FALSE)),VLOOKUP(X69,OFFSET(Pairings!$E$2,($B71-1)*gamesPerRound,0,gamesPerRound,3),3,FALSE),VLOOKUP(X69,OFFSET(Pairings!$D$2,($B71-1)*gamesPerRound,0,gamesPerRound,3),3,FALSE))</f>
        <v>#N/A</v>
      </c>
      <c r="Y71" s="101" t="e">
        <f ca="1">IF(ISNA(VLOOKUP(Y69,OFFSET(Pairings!$D$2,($B71-1)*gamesPerRound,0,gamesPerRound,3),3,FALSE)),VLOOKUP(Y69,OFFSET(Pairings!$E$2,($B71-1)*gamesPerRound,0,gamesPerRound,3),3,FALSE),VLOOKUP(Y69,OFFSET(Pairings!$D$2,($B71-1)*gamesPerRound,0,gamesPerRound,3),3,FALSE))</f>
        <v>#N/A</v>
      </c>
      <c r="Z71" s="101" t="e">
        <f ca="1">IF(ISNA(VLOOKUP(Z69,OFFSET(Pairings!$D$2,($B71-1)*gamesPerRound,0,gamesPerRound,3),3,FALSE)),VLOOKUP(Z69,OFFSET(Pairings!$E$2,($B71-1)*gamesPerRound,0,gamesPerRound,3),3,FALSE),VLOOKUP(Z69,OFFSET(Pairings!$D$2,($B71-1)*gamesPerRound,0,gamesPerRound,3),3,FALSE))</f>
        <v>#N/A</v>
      </c>
      <c r="AA71" s="101" t="e">
        <f ca="1">IF(ISNA(VLOOKUP(AA69,OFFSET(Pairings!$D$2,($B71-1)*gamesPerRound,0,gamesPerRound,3),3,FALSE)),VLOOKUP(AA69,OFFSET(Pairings!$E$2,($B71-1)*gamesPerRound,0,gamesPerRound,3),3,FALSE),VLOOKUP(AA69,OFFSET(Pairings!$D$2,($B71-1)*gamesPerRound,0,gamesPerRound,3),3,FALSE))</f>
        <v>#N/A</v>
      </c>
      <c r="AB71" s="101" t="e">
        <f ca="1">IF(ISNA(VLOOKUP(AB69,OFFSET(Pairings!$D$2,($B71-1)*gamesPerRound,0,gamesPerRound,3),3,FALSE)),VLOOKUP(AB69,OFFSET(Pairings!$E$2,($B71-1)*gamesPerRound,0,gamesPerRound,3),3,FALSE),VLOOKUP(AB69,OFFSET(Pairings!$D$2,($B71-1)*gamesPerRound,0,gamesPerRound,3),3,FALSE))</f>
        <v>#N/A</v>
      </c>
      <c r="AC71" s="102" t="e">
        <f ca="1">IF(ISNA(VLOOKUP(AC69,OFFSET(Pairings!$D$2,($B71-1)*gamesPerRound,0,gamesPerRound,3),3,FALSE)),VLOOKUP(AC69,OFFSET(Pairings!$E$2,($B71-1)*gamesPerRound,0,gamesPerRound,3),3,FALSE),VLOOKUP(AC69,OFFSET(Pairings!$D$2,($B71-1)*gamesPerRound,0,gamesPerRound,3),3,FALSE))</f>
        <v>#N/A</v>
      </c>
      <c r="AD71" s="99" t="e">
        <f ca="1">SUM(R71:AC71)</f>
        <v>#N/A</v>
      </c>
    </row>
    <row r="72" spans="1:30" x14ac:dyDescent="0.3">
      <c r="B72" s="44">
        <v>3</v>
      </c>
      <c r="C72" s="53" t="str">
        <f t="shared" ca="1" si="57"/>
        <v/>
      </c>
      <c r="D72" s="54" t="str">
        <f t="shared" ca="1" si="57"/>
        <v/>
      </c>
      <c r="E72" s="54" t="str">
        <f t="shared" ca="1" si="57"/>
        <v/>
      </c>
      <c r="F72" s="54" t="str">
        <f t="shared" ca="1" si="57"/>
        <v/>
      </c>
      <c r="G72" s="54" t="str">
        <f t="shared" ca="1" si="57"/>
        <v/>
      </c>
      <c r="H72" s="54" t="str">
        <f t="shared" ca="1" si="57"/>
        <v/>
      </c>
      <c r="I72" s="54" t="str">
        <f t="shared" ca="1" si="57"/>
        <v/>
      </c>
      <c r="J72" s="54" t="str">
        <f t="shared" ca="1" si="57"/>
        <v/>
      </c>
      <c r="K72" s="54" t="str">
        <f t="shared" ca="1" si="57"/>
        <v/>
      </c>
      <c r="L72" s="54" t="str">
        <f t="shared" ca="1" si="57"/>
        <v/>
      </c>
      <c r="M72" s="54" t="str">
        <f t="shared" ca="1" si="57"/>
        <v/>
      </c>
      <c r="N72" s="55" t="str">
        <f t="shared" ca="1" si="57"/>
        <v/>
      </c>
      <c r="O72" s="56">
        <f ca="1">SUM(C72:N72)</f>
        <v>0</v>
      </c>
      <c r="P72" s="49"/>
      <c r="R72" s="103" t="e">
        <f ca="1">IF(ISNA(VLOOKUP(R69,OFFSET(Pairings!$D$2,($B72-1)*gamesPerRound,0,gamesPerRound,3),3,FALSE)),VLOOKUP(R69,OFFSET(Pairings!$E$2,($B72-1)*gamesPerRound,0,gamesPerRound,3),3,FALSE),VLOOKUP(R69,OFFSET(Pairings!$D$2,($B72-1)*gamesPerRound,0,gamesPerRound,3),3,FALSE))</f>
        <v>#N/A</v>
      </c>
      <c r="S72" s="104" t="e">
        <f ca="1">IF(ISNA(VLOOKUP(S69,OFFSET(Pairings!$D$2,($B72-1)*gamesPerRound,0,gamesPerRound,3),3,FALSE)),VLOOKUP(S69,OFFSET(Pairings!$E$2,($B72-1)*gamesPerRound,0,gamesPerRound,3),3,FALSE),VLOOKUP(S69,OFFSET(Pairings!$D$2,($B72-1)*gamesPerRound,0,gamesPerRound,3),3,FALSE))</f>
        <v>#N/A</v>
      </c>
      <c r="T72" s="104" t="e">
        <f ca="1">IF(ISNA(VLOOKUP(T69,OFFSET(Pairings!$D$2,($B72-1)*gamesPerRound,0,gamesPerRound,3),3,FALSE)),VLOOKUP(T69,OFFSET(Pairings!$E$2,($B72-1)*gamesPerRound,0,gamesPerRound,3),3,FALSE),VLOOKUP(T69,OFFSET(Pairings!$D$2,($B72-1)*gamesPerRound,0,gamesPerRound,3),3,FALSE))</f>
        <v>#N/A</v>
      </c>
      <c r="U72" s="104" t="e">
        <f ca="1">IF(ISNA(VLOOKUP(U69,OFFSET(Pairings!$D$2,($B72-1)*gamesPerRound,0,gamesPerRound,3),3,FALSE)),VLOOKUP(U69,OFFSET(Pairings!$E$2,($B72-1)*gamesPerRound,0,gamesPerRound,3),3,FALSE),VLOOKUP(U69,OFFSET(Pairings!$D$2,($B72-1)*gamesPerRound,0,gamesPerRound,3),3,FALSE))</f>
        <v>#N/A</v>
      </c>
      <c r="V72" s="104" t="e">
        <f ca="1">IF(ISNA(VLOOKUP(V69,OFFSET(Pairings!$D$2,($B72-1)*gamesPerRound,0,gamesPerRound,3),3,FALSE)),VLOOKUP(V69,OFFSET(Pairings!$E$2,($B72-1)*gamesPerRound,0,gamesPerRound,3),3,FALSE),VLOOKUP(V69,OFFSET(Pairings!$D$2,($B72-1)*gamesPerRound,0,gamesPerRound,3),3,FALSE))</f>
        <v>#N/A</v>
      </c>
      <c r="W72" s="104" t="e">
        <f ca="1">IF(ISNA(VLOOKUP(W69,OFFSET(Pairings!$D$2,($B72-1)*gamesPerRound,0,gamesPerRound,3),3,FALSE)),VLOOKUP(W69,OFFSET(Pairings!$E$2,($B72-1)*gamesPerRound,0,gamesPerRound,3),3,FALSE),VLOOKUP(W69,OFFSET(Pairings!$D$2,($B72-1)*gamesPerRound,0,gamesPerRound,3),3,FALSE))</f>
        <v>#N/A</v>
      </c>
      <c r="X72" s="104" t="e">
        <f ca="1">IF(ISNA(VLOOKUP(X69,OFFSET(Pairings!$D$2,($B72-1)*gamesPerRound,0,gamesPerRound,3),3,FALSE)),VLOOKUP(X69,OFFSET(Pairings!$E$2,($B72-1)*gamesPerRound,0,gamesPerRound,3),3,FALSE),VLOOKUP(X69,OFFSET(Pairings!$D$2,($B72-1)*gamesPerRound,0,gamesPerRound,3),3,FALSE))</f>
        <v>#N/A</v>
      </c>
      <c r="Y72" s="104" t="e">
        <f ca="1">IF(ISNA(VLOOKUP(Y69,OFFSET(Pairings!$D$2,($B72-1)*gamesPerRound,0,gamesPerRound,3),3,FALSE)),VLOOKUP(Y69,OFFSET(Pairings!$E$2,($B72-1)*gamesPerRound,0,gamesPerRound,3),3,FALSE),VLOOKUP(Y69,OFFSET(Pairings!$D$2,($B72-1)*gamesPerRound,0,gamesPerRound,3),3,FALSE))</f>
        <v>#N/A</v>
      </c>
      <c r="Z72" s="104" t="e">
        <f ca="1">IF(ISNA(VLOOKUP(Z69,OFFSET(Pairings!$D$2,($B72-1)*gamesPerRound,0,gamesPerRound,3),3,FALSE)),VLOOKUP(Z69,OFFSET(Pairings!$E$2,($B72-1)*gamesPerRound,0,gamesPerRound,3),3,FALSE),VLOOKUP(Z69,OFFSET(Pairings!$D$2,($B72-1)*gamesPerRound,0,gamesPerRound,3),3,FALSE))</f>
        <v>#N/A</v>
      </c>
      <c r="AA72" s="104" t="e">
        <f ca="1">IF(ISNA(VLOOKUP(AA69,OFFSET(Pairings!$D$2,($B72-1)*gamesPerRound,0,gamesPerRound,3),3,FALSE)),VLOOKUP(AA69,OFFSET(Pairings!$E$2,($B72-1)*gamesPerRound,0,gamesPerRound,3),3,FALSE),VLOOKUP(AA69,OFFSET(Pairings!$D$2,($B72-1)*gamesPerRound,0,gamesPerRound,3),3,FALSE))</f>
        <v>#N/A</v>
      </c>
      <c r="AB72" s="104" t="e">
        <f ca="1">IF(ISNA(VLOOKUP(AB69,OFFSET(Pairings!$D$2,($B72-1)*gamesPerRound,0,gamesPerRound,3),3,FALSE)),VLOOKUP(AB69,OFFSET(Pairings!$E$2,($B72-1)*gamesPerRound,0,gamesPerRound,3),3,FALSE),VLOOKUP(AB69,OFFSET(Pairings!$D$2,($B72-1)*gamesPerRound,0,gamesPerRound,3),3,FALSE))</f>
        <v>#N/A</v>
      </c>
      <c r="AC72" s="105" t="e">
        <f ca="1">IF(ISNA(VLOOKUP(AC69,OFFSET(Pairings!$D$2,($B72-1)*gamesPerRound,0,gamesPerRound,3),3,FALSE)),VLOOKUP(AC69,OFFSET(Pairings!$E$2,($B72-1)*gamesPerRound,0,gamesPerRound,3),3,FALSE),VLOOKUP(AC69,OFFSET(Pairings!$D$2,($B72-1)*gamesPerRound,0,gamesPerRound,3),3,FALSE))</f>
        <v>#N/A</v>
      </c>
      <c r="AD72" s="99" t="e">
        <f ca="1">SUM(R72:AC72)</f>
        <v>#N/A</v>
      </c>
    </row>
    <row r="73" spans="1:30" x14ac:dyDescent="0.3">
      <c r="B73" s="57" t="s">
        <v>22</v>
      </c>
      <c r="C73" s="58">
        <f t="shared" ref="C73:O73" ca="1" si="58">SUM(C70:C72)</f>
        <v>0</v>
      </c>
      <c r="D73" s="59">
        <f t="shared" ca="1" si="58"/>
        <v>0</v>
      </c>
      <c r="E73" s="59">
        <f t="shared" ca="1" si="58"/>
        <v>0</v>
      </c>
      <c r="F73" s="59">
        <f t="shared" ca="1" si="58"/>
        <v>0</v>
      </c>
      <c r="G73" s="59">
        <f t="shared" ca="1" si="58"/>
        <v>0</v>
      </c>
      <c r="H73" s="59">
        <f t="shared" ca="1" si="58"/>
        <v>0</v>
      </c>
      <c r="I73" s="59">
        <f t="shared" ca="1" si="58"/>
        <v>0</v>
      </c>
      <c r="J73" s="59">
        <f t="shared" ca="1" si="58"/>
        <v>0</v>
      </c>
      <c r="K73" s="59">
        <f t="shared" ca="1" si="58"/>
        <v>0</v>
      </c>
      <c r="L73" s="59">
        <f t="shared" ca="1" si="58"/>
        <v>0</v>
      </c>
      <c r="M73" s="59">
        <f t="shared" ca="1" si="58"/>
        <v>0</v>
      </c>
      <c r="N73" s="59">
        <f t="shared" ca="1" si="58"/>
        <v>0</v>
      </c>
      <c r="O73" s="60">
        <f t="shared" ca="1" si="58"/>
        <v>0</v>
      </c>
      <c r="P73" s="61" t="e">
        <f ca="1">VLOOKUP(A69,OFFSET(Teams!$C$1,1,0,teams,4),4,FALSE)</f>
        <v>#N/A</v>
      </c>
      <c r="R73" s="106" t="e">
        <f t="shared" ref="R73:AD73" ca="1" si="59">SUM(R70:R72)</f>
        <v>#N/A</v>
      </c>
      <c r="S73" s="107" t="e">
        <f t="shared" ca="1" si="59"/>
        <v>#N/A</v>
      </c>
      <c r="T73" s="107" t="e">
        <f t="shared" ca="1" si="59"/>
        <v>#N/A</v>
      </c>
      <c r="U73" s="107" t="e">
        <f t="shared" ca="1" si="59"/>
        <v>#N/A</v>
      </c>
      <c r="V73" s="107" t="e">
        <f t="shared" ca="1" si="59"/>
        <v>#N/A</v>
      </c>
      <c r="W73" s="107" t="e">
        <f t="shared" ca="1" si="59"/>
        <v>#N/A</v>
      </c>
      <c r="X73" s="107" t="e">
        <f t="shared" ca="1" si="59"/>
        <v>#N/A</v>
      </c>
      <c r="Y73" s="107" t="e">
        <f t="shared" ca="1" si="59"/>
        <v>#N/A</v>
      </c>
      <c r="Z73" s="107" t="e">
        <f t="shared" ca="1" si="59"/>
        <v>#N/A</v>
      </c>
      <c r="AA73" s="107" t="e">
        <f t="shared" ca="1" si="59"/>
        <v>#N/A</v>
      </c>
      <c r="AB73" s="107" t="e">
        <f t="shared" ca="1" si="59"/>
        <v>#N/A</v>
      </c>
      <c r="AC73" s="107" t="e">
        <f t="shared" ca="1" si="59"/>
        <v>#N/A</v>
      </c>
      <c r="AD73" s="108" t="e">
        <f t="shared" ca="1" si="59"/>
        <v>#N/A</v>
      </c>
    </row>
    <row r="74" spans="1:30" x14ac:dyDescent="0.3">
      <c r="P74" s="62"/>
    </row>
    <row r="75" spans="1:30" x14ac:dyDescent="0.3">
      <c r="A75" s="6" t="s">
        <v>20</v>
      </c>
      <c r="B75" s="10">
        <f>VLOOKUP(A75,TeamLookup,2,FALSE)</f>
        <v>0</v>
      </c>
      <c r="C75" s="40" t="str">
        <f t="shared" ref="C75:N75" si="60">$A75&amp;"."&amp;TEXT(C$1,"00")</f>
        <v>M.01</v>
      </c>
      <c r="D75" s="41" t="str">
        <f t="shared" si="60"/>
        <v>M.02</v>
      </c>
      <c r="E75" s="41" t="str">
        <f t="shared" si="60"/>
        <v>M.03</v>
      </c>
      <c r="F75" s="41" t="str">
        <f t="shared" si="60"/>
        <v>M.04</v>
      </c>
      <c r="G75" s="41" t="str">
        <f t="shared" si="60"/>
        <v>M.05</v>
      </c>
      <c r="H75" s="41" t="str">
        <f t="shared" si="60"/>
        <v>M.06</v>
      </c>
      <c r="I75" s="41" t="str">
        <f t="shared" si="60"/>
        <v>M.07</v>
      </c>
      <c r="J75" s="41" t="str">
        <f t="shared" si="60"/>
        <v>M.08</v>
      </c>
      <c r="K75" s="41" t="str">
        <f t="shared" si="60"/>
        <v>M.09</v>
      </c>
      <c r="L75" s="41" t="str">
        <f t="shared" si="60"/>
        <v>M.10</v>
      </c>
      <c r="M75" s="41" t="str">
        <f t="shared" si="60"/>
        <v>M.11</v>
      </c>
      <c r="N75" s="41" t="str">
        <f t="shared" si="60"/>
        <v>M.12</v>
      </c>
      <c r="O75" s="42" t="s">
        <v>22</v>
      </c>
      <c r="P75" s="43" t="s">
        <v>30</v>
      </c>
      <c r="Q75" s="9"/>
      <c r="R75" s="94" t="str">
        <f t="shared" ref="R75:AC75" si="61">$A75&amp;"."&amp;TEXT(R$1,"00")</f>
        <v>M.01</v>
      </c>
      <c r="S75" s="95" t="str">
        <f t="shared" si="61"/>
        <v>M.02</v>
      </c>
      <c r="T75" s="95" t="str">
        <f t="shared" si="61"/>
        <v>M.03</v>
      </c>
      <c r="U75" s="95" t="str">
        <f t="shared" si="61"/>
        <v>M.04</v>
      </c>
      <c r="V75" s="95" t="str">
        <f t="shared" si="61"/>
        <v>M.05</v>
      </c>
      <c r="W75" s="95" t="str">
        <f t="shared" si="61"/>
        <v>M.06</v>
      </c>
      <c r="X75" s="95" t="str">
        <f t="shared" si="61"/>
        <v>M.07</v>
      </c>
      <c r="Y75" s="95" t="str">
        <f t="shared" si="61"/>
        <v>M.08</v>
      </c>
      <c r="Z75" s="95" t="str">
        <f t="shared" si="61"/>
        <v>M.09</v>
      </c>
      <c r="AA75" s="95" t="str">
        <f t="shared" si="61"/>
        <v>M.10</v>
      </c>
      <c r="AB75" s="95" t="str">
        <f t="shared" si="61"/>
        <v>M.11</v>
      </c>
      <c r="AC75" s="95" t="str">
        <f t="shared" si="61"/>
        <v>M.12</v>
      </c>
      <c r="AD75" s="96" t="s">
        <v>22</v>
      </c>
    </row>
    <row r="76" spans="1:30" x14ac:dyDescent="0.3">
      <c r="B76" s="44">
        <v>1</v>
      </c>
      <c r="C76" s="45" t="str">
        <f t="shared" ref="C76:N78" ca="1" si="62">IF(ISNA(R76),"",R76)</f>
        <v/>
      </c>
      <c r="D76" s="46" t="str">
        <f t="shared" ca="1" si="62"/>
        <v/>
      </c>
      <c r="E76" s="46" t="str">
        <f t="shared" ca="1" si="62"/>
        <v/>
      </c>
      <c r="F76" s="46" t="str">
        <f t="shared" ca="1" si="62"/>
        <v/>
      </c>
      <c r="G76" s="46" t="str">
        <f t="shared" ca="1" si="62"/>
        <v/>
      </c>
      <c r="H76" s="46" t="str">
        <f t="shared" ca="1" si="62"/>
        <v/>
      </c>
      <c r="I76" s="46" t="str">
        <f t="shared" ca="1" si="62"/>
        <v/>
      </c>
      <c r="J76" s="46" t="str">
        <f t="shared" ca="1" si="62"/>
        <v/>
      </c>
      <c r="K76" s="46" t="str">
        <f t="shared" ca="1" si="62"/>
        <v/>
      </c>
      <c r="L76" s="46" t="str">
        <f t="shared" ca="1" si="62"/>
        <v/>
      </c>
      <c r="M76" s="46" t="str">
        <f t="shared" ca="1" si="62"/>
        <v/>
      </c>
      <c r="N76" s="47" t="str">
        <f t="shared" ca="1" si="62"/>
        <v/>
      </c>
      <c r="O76" s="48">
        <f ca="1">SUM(C76:N76)</f>
        <v>0</v>
      </c>
      <c r="P76" s="49"/>
      <c r="R76" s="97" t="e">
        <f ca="1">IF(ISNA(VLOOKUP(R75,OFFSET(Pairings!$D$2,($B76-1)*gamesPerRound,0,gamesPerRound,3),3,FALSE)),VLOOKUP(R75,OFFSET(Pairings!$E$2,($B76-1)*gamesPerRound,0,gamesPerRound,3),3,FALSE),VLOOKUP(R75,OFFSET(Pairings!$D$2,($B76-1)*gamesPerRound,0,gamesPerRound,3),3,FALSE))</f>
        <v>#N/A</v>
      </c>
      <c r="S76" s="97" t="e">
        <f ca="1">IF(ISNA(VLOOKUP(S75,OFFSET(Pairings!$D$2,($B76-1)*gamesPerRound,0,gamesPerRound,3),3,FALSE)),VLOOKUP(S75,OFFSET(Pairings!$E$2,($B76-1)*gamesPerRound,0,gamesPerRound,3),3,FALSE),VLOOKUP(S75,OFFSET(Pairings!$D$2,($B76-1)*gamesPerRound,0,gamesPerRound,3),3,FALSE))</f>
        <v>#N/A</v>
      </c>
      <c r="T76" s="97" t="e">
        <f ca="1">IF(ISNA(VLOOKUP(T75,OFFSET(Pairings!$D$2,($B76-1)*gamesPerRound,0,gamesPerRound,3),3,FALSE)),VLOOKUP(T75,OFFSET(Pairings!$E$2,($B76-1)*gamesPerRound,0,gamesPerRound,3),3,FALSE),VLOOKUP(T75,OFFSET(Pairings!$D$2,($B76-1)*gamesPerRound,0,gamesPerRound,3),3,FALSE))</f>
        <v>#N/A</v>
      </c>
      <c r="U76" s="97" t="e">
        <f ca="1">IF(ISNA(VLOOKUP(U75,OFFSET(Pairings!$D$2,($B76-1)*gamesPerRound,0,gamesPerRound,3),3,FALSE)),VLOOKUP(U75,OFFSET(Pairings!$E$2,($B76-1)*gamesPerRound,0,gamesPerRound,3),3,FALSE),VLOOKUP(U75,OFFSET(Pairings!$D$2,($B76-1)*gamesPerRound,0,gamesPerRound,3),3,FALSE))</f>
        <v>#N/A</v>
      </c>
      <c r="V76" s="97" t="e">
        <f ca="1">IF(ISNA(VLOOKUP(V75,OFFSET(Pairings!$D$2,($B76-1)*gamesPerRound,0,gamesPerRound,3),3,FALSE)),VLOOKUP(V75,OFFSET(Pairings!$E$2,($B76-1)*gamesPerRound,0,gamesPerRound,3),3,FALSE),VLOOKUP(V75,OFFSET(Pairings!$D$2,($B76-1)*gamesPerRound,0,gamesPerRound,3),3,FALSE))</f>
        <v>#N/A</v>
      </c>
      <c r="W76" s="97" t="e">
        <f ca="1">IF(ISNA(VLOOKUP(W75,OFFSET(Pairings!$D$2,($B76-1)*gamesPerRound,0,gamesPerRound,3),3,FALSE)),VLOOKUP(W75,OFFSET(Pairings!$E$2,($B76-1)*gamesPerRound,0,gamesPerRound,3),3,FALSE),VLOOKUP(W75,OFFSET(Pairings!$D$2,($B76-1)*gamesPerRound,0,gamesPerRound,3),3,FALSE))</f>
        <v>#N/A</v>
      </c>
      <c r="X76" s="97" t="e">
        <f ca="1">IF(ISNA(VLOOKUP(X75,OFFSET(Pairings!$D$2,($B76-1)*gamesPerRound,0,gamesPerRound,3),3,FALSE)),VLOOKUP(X75,OFFSET(Pairings!$E$2,($B76-1)*gamesPerRound,0,gamesPerRound,3),3,FALSE),VLOOKUP(X75,OFFSET(Pairings!$D$2,($B76-1)*gamesPerRound,0,gamesPerRound,3),3,FALSE))</f>
        <v>#N/A</v>
      </c>
      <c r="Y76" s="97" t="e">
        <f ca="1">IF(ISNA(VLOOKUP(Y75,OFFSET(Pairings!$D$2,($B76-1)*gamesPerRound,0,gamesPerRound,3),3,FALSE)),VLOOKUP(Y75,OFFSET(Pairings!$E$2,($B76-1)*gamesPerRound,0,gamesPerRound,3),3,FALSE),VLOOKUP(Y75,OFFSET(Pairings!$D$2,($B76-1)*gamesPerRound,0,gamesPerRound,3),3,FALSE))</f>
        <v>#N/A</v>
      </c>
      <c r="Z76" s="97" t="e">
        <f ca="1">IF(ISNA(VLOOKUP(Z75,OFFSET(Pairings!$D$2,($B76-1)*gamesPerRound,0,gamesPerRound,3),3,FALSE)),VLOOKUP(Z75,OFFSET(Pairings!$E$2,($B76-1)*gamesPerRound,0,gamesPerRound,3),3,FALSE),VLOOKUP(Z75,OFFSET(Pairings!$D$2,($B76-1)*gamesPerRound,0,gamesPerRound,3),3,FALSE))</f>
        <v>#N/A</v>
      </c>
      <c r="AA76" s="97" t="e">
        <f ca="1">IF(ISNA(VLOOKUP(AA75,OFFSET(Pairings!$D$2,($B76-1)*gamesPerRound,0,gamesPerRound,3),3,FALSE)),VLOOKUP(AA75,OFFSET(Pairings!$E$2,($B76-1)*gamesPerRound,0,gamesPerRound,3),3,FALSE),VLOOKUP(AA75,OFFSET(Pairings!$D$2,($B76-1)*gamesPerRound,0,gamesPerRound,3),3,FALSE))</f>
        <v>#N/A</v>
      </c>
      <c r="AB76" s="97" t="e">
        <f ca="1">IF(ISNA(VLOOKUP(AB75,OFFSET(Pairings!$D$2,($B76-1)*gamesPerRound,0,gamesPerRound,3),3,FALSE)),VLOOKUP(AB75,OFFSET(Pairings!$E$2,($B76-1)*gamesPerRound,0,gamesPerRound,3),3,FALSE),VLOOKUP(AB75,OFFSET(Pairings!$D$2,($B76-1)*gamesPerRound,0,gamesPerRound,3),3,FALSE))</f>
        <v>#N/A</v>
      </c>
      <c r="AC76" s="98" t="e">
        <f ca="1">IF(ISNA(VLOOKUP(AC75,OFFSET(Pairings!$D$2,($B76-1)*gamesPerRound,0,gamesPerRound,3),3,FALSE)),VLOOKUP(AC75,OFFSET(Pairings!$E$2,($B76-1)*gamesPerRound,0,gamesPerRound,3),3,FALSE),VLOOKUP(AC75,OFFSET(Pairings!$D$2,($B76-1)*gamesPerRound,0,gamesPerRound,3),3,FALSE))</f>
        <v>#N/A</v>
      </c>
      <c r="AD76" s="99" t="e">
        <f ca="1">SUM(R76:AC76)</f>
        <v>#N/A</v>
      </c>
    </row>
    <row r="77" spans="1:30" x14ac:dyDescent="0.3">
      <c r="B77" s="44">
        <v>2</v>
      </c>
      <c r="C77" s="50" t="str">
        <f t="shared" ca="1" si="62"/>
        <v/>
      </c>
      <c r="D77" s="35" t="str">
        <f t="shared" ca="1" si="62"/>
        <v/>
      </c>
      <c r="E77" s="35" t="str">
        <f t="shared" ca="1" si="62"/>
        <v/>
      </c>
      <c r="F77" s="35" t="str">
        <f t="shared" ca="1" si="62"/>
        <v/>
      </c>
      <c r="G77" s="35" t="str">
        <f t="shared" ca="1" si="62"/>
        <v/>
      </c>
      <c r="H77" s="35" t="str">
        <f t="shared" ca="1" si="62"/>
        <v/>
      </c>
      <c r="I77" s="35" t="str">
        <f t="shared" ca="1" si="62"/>
        <v/>
      </c>
      <c r="J77" s="35" t="str">
        <f t="shared" ca="1" si="62"/>
        <v/>
      </c>
      <c r="K77" s="35" t="str">
        <f t="shared" ca="1" si="62"/>
        <v/>
      </c>
      <c r="L77" s="35" t="str">
        <f t="shared" ca="1" si="62"/>
        <v/>
      </c>
      <c r="M77" s="35" t="str">
        <f t="shared" ca="1" si="62"/>
        <v/>
      </c>
      <c r="N77" s="51" t="str">
        <f t="shared" ca="1" si="62"/>
        <v/>
      </c>
      <c r="O77" s="52">
        <f ca="1">SUM(C77:N77)</f>
        <v>0</v>
      </c>
      <c r="P77" s="49"/>
      <c r="R77" s="100" t="e">
        <f ca="1">IF(ISNA(VLOOKUP(R75,OFFSET(Pairings!$D$2,($B77-1)*gamesPerRound,0,gamesPerRound,3),3,FALSE)),VLOOKUP(R75,OFFSET(Pairings!$E$2,($B77-1)*gamesPerRound,0,gamesPerRound,3),3,FALSE),VLOOKUP(R75,OFFSET(Pairings!$D$2,($B77-1)*gamesPerRound,0,gamesPerRound,3),3,FALSE))</f>
        <v>#N/A</v>
      </c>
      <c r="S77" s="101" t="e">
        <f ca="1">IF(ISNA(VLOOKUP(S75,OFFSET(Pairings!$D$2,($B77-1)*gamesPerRound,0,gamesPerRound,3),3,FALSE)),VLOOKUP(S75,OFFSET(Pairings!$E$2,($B77-1)*gamesPerRound,0,gamesPerRound,3),3,FALSE),VLOOKUP(S75,OFFSET(Pairings!$D$2,($B77-1)*gamesPerRound,0,gamesPerRound,3),3,FALSE))</f>
        <v>#N/A</v>
      </c>
      <c r="T77" s="101" t="e">
        <f ca="1">IF(ISNA(VLOOKUP(T75,OFFSET(Pairings!$D$2,($B77-1)*gamesPerRound,0,gamesPerRound,3),3,FALSE)),VLOOKUP(T75,OFFSET(Pairings!$E$2,($B77-1)*gamesPerRound,0,gamesPerRound,3),3,FALSE),VLOOKUP(T75,OFFSET(Pairings!$D$2,($B77-1)*gamesPerRound,0,gamesPerRound,3),3,FALSE))</f>
        <v>#N/A</v>
      </c>
      <c r="U77" s="101" t="e">
        <f ca="1">IF(ISNA(VLOOKUP(U75,OFFSET(Pairings!$D$2,($B77-1)*gamesPerRound,0,gamesPerRound,3),3,FALSE)),VLOOKUP(U75,OFFSET(Pairings!$E$2,($B77-1)*gamesPerRound,0,gamesPerRound,3),3,FALSE),VLOOKUP(U75,OFFSET(Pairings!$D$2,($B77-1)*gamesPerRound,0,gamesPerRound,3),3,FALSE))</f>
        <v>#N/A</v>
      </c>
      <c r="V77" s="101" t="e">
        <f ca="1">IF(ISNA(VLOOKUP(V75,OFFSET(Pairings!$D$2,($B77-1)*gamesPerRound,0,gamesPerRound,3),3,FALSE)),VLOOKUP(V75,OFFSET(Pairings!$E$2,($B77-1)*gamesPerRound,0,gamesPerRound,3),3,FALSE),VLOOKUP(V75,OFFSET(Pairings!$D$2,($B77-1)*gamesPerRound,0,gamesPerRound,3),3,FALSE))</f>
        <v>#N/A</v>
      </c>
      <c r="W77" s="101" t="e">
        <f ca="1">IF(ISNA(VLOOKUP(W75,OFFSET(Pairings!$D$2,($B77-1)*gamesPerRound,0,gamesPerRound,3),3,FALSE)),VLOOKUP(W75,OFFSET(Pairings!$E$2,($B77-1)*gamesPerRound,0,gamesPerRound,3),3,FALSE),VLOOKUP(W75,OFFSET(Pairings!$D$2,($B77-1)*gamesPerRound,0,gamesPerRound,3),3,FALSE))</f>
        <v>#N/A</v>
      </c>
      <c r="X77" s="101" t="e">
        <f ca="1">IF(ISNA(VLOOKUP(X75,OFFSET(Pairings!$D$2,($B77-1)*gamesPerRound,0,gamesPerRound,3),3,FALSE)),VLOOKUP(X75,OFFSET(Pairings!$E$2,($B77-1)*gamesPerRound,0,gamesPerRound,3),3,FALSE),VLOOKUP(X75,OFFSET(Pairings!$D$2,($B77-1)*gamesPerRound,0,gamesPerRound,3),3,FALSE))</f>
        <v>#N/A</v>
      </c>
      <c r="Y77" s="101" t="e">
        <f ca="1">IF(ISNA(VLOOKUP(Y75,OFFSET(Pairings!$D$2,($B77-1)*gamesPerRound,0,gamesPerRound,3),3,FALSE)),VLOOKUP(Y75,OFFSET(Pairings!$E$2,($B77-1)*gamesPerRound,0,gamesPerRound,3),3,FALSE),VLOOKUP(Y75,OFFSET(Pairings!$D$2,($B77-1)*gamesPerRound,0,gamesPerRound,3),3,FALSE))</f>
        <v>#N/A</v>
      </c>
      <c r="Z77" s="101" t="e">
        <f ca="1">IF(ISNA(VLOOKUP(Z75,OFFSET(Pairings!$D$2,($B77-1)*gamesPerRound,0,gamesPerRound,3),3,FALSE)),VLOOKUP(Z75,OFFSET(Pairings!$E$2,($B77-1)*gamesPerRound,0,gamesPerRound,3),3,FALSE),VLOOKUP(Z75,OFFSET(Pairings!$D$2,($B77-1)*gamesPerRound,0,gamesPerRound,3),3,FALSE))</f>
        <v>#N/A</v>
      </c>
      <c r="AA77" s="101" t="e">
        <f ca="1">IF(ISNA(VLOOKUP(AA75,OFFSET(Pairings!$D$2,($B77-1)*gamesPerRound,0,gamesPerRound,3),3,FALSE)),VLOOKUP(AA75,OFFSET(Pairings!$E$2,($B77-1)*gamesPerRound,0,gamesPerRound,3),3,FALSE),VLOOKUP(AA75,OFFSET(Pairings!$D$2,($B77-1)*gamesPerRound,0,gamesPerRound,3),3,FALSE))</f>
        <v>#N/A</v>
      </c>
      <c r="AB77" s="101" t="e">
        <f ca="1">IF(ISNA(VLOOKUP(AB75,OFFSET(Pairings!$D$2,($B77-1)*gamesPerRound,0,gamesPerRound,3),3,FALSE)),VLOOKUP(AB75,OFFSET(Pairings!$E$2,($B77-1)*gamesPerRound,0,gamesPerRound,3),3,FALSE),VLOOKUP(AB75,OFFSET(Pairings!$D$2,($B77-1)*gamesPerRound,0,gamesPerRound,3),3,FALSE))</f>
        <v>#N/A</v>
      </c>
      <c r="AC77" s="102" t="e">
        <f ca="1">IF(ISNA(VLOOKUP(AC75,OFFSET(Pairings!$D$2,($B77-1)*gamesPerRound,0,gamesPerRound,3),3,FALSE)),VLOOKUP(AC75,OFFSET(Pairings!$E$2,($B77-1)*gamesPerRound,0,gamesPerRound,3),3,FALSE),VLOOKUP(AC75,OFFSET(Pairings!$D$2,($B77-1)*gamesPerRound,0,gamesPerRound,3),3,FALSE))</f>
        <v>#N/A</v>
      </c>
      <c r="AD77" s="99" t="e">
        <f ca="1">SUM(R77:AC77)</f>
        <v>#N/A</v>
      </c>
    </row>
    <row r="78" spans="1:30" x14ac:dyDescent="0.3">
      <c r="B78" s="44">
        <v>3</v>
      </c>
      <c r="C78" s="53" t="str">
        <f t="shared" ca="1" si="62"/>
        <v/>
      </c>
      <c r="D78" s="54" t="str">
        <f t="shared" ca="1" si="62"/>
        <v/>
      </c>
      <c r="E78" s="54" t="str">
        <f t="shared" ca="1" si="62"/>
        <v/>
      </c>
      <c r="F78" s="54" t="str">
        <f t="shared" ca="1" si="62"/>
        <v/>
      </c>
      <c r="G78" s="54" t="str">
        <f t="shared" ca="1" si="62"/>
        <v/>
      </c>
      <c r="H78" s="54" t="str">
        <f t="shared" ca="1" si="62"/>
        <v/>
      </c>
      <c r="I78" s="54" t="str">
        <f t="shared" ca="1" si="62"/>
        <v/>
      </c>
      <c r="J78" s="54" t="str">
        <f t="shared" ca="1" si="62"/>
        <v/>
      </c>
      <c r="K78" s="54" t="str">
        <f t="shared" ca="1" si="62"/>
        <v/>
      </c>
      <c r="L78" s="54" t="str">
        <f t="shared" ca="1" si="62"/>
        <v/>
      </c>
      <c r="M78" s="54" t="str">
        <f t="shared" ca="1" si="62"/>
        <v/>
      </c>
      <c r="N78" s="55" t="str">
        <f t="shared" ca="1" si="62"/>
        <v/>
      </c>
      <c r="O78" s="56">
        <f ca="1">SUM(C78:N78)</f>
        <v>0</v>
      </c>
      <c r="P78" s="49"/>
      <c r="R78" s="103" t="e">
        <f ca="1">IF(ISNA(VLOOKUP(R75,OFFSET(Pairings!$D$2,($B78-1)*gamesPerRound,0,gamesPerRound,3),3,FALSE)),VLOOKUP(R75,OFFSET(Pairings!$E$2,($B78-1)*gamesPerRound,0,gamesPerRound,3),3,FALSE),VLOOKUP(R75,OFFSET(Pairings!$D$2,($B78-1)*gamesPerRound,0,gamesPerRound,3),3,FALSE))</f>
        <v>#N/A</v>
      </c>
      <c r="S78" s="104" t="e">
        <f ca="1">IF(ISNA(VLOOKUP(S75,OFFSET(Pairings!$D$2,($B78-1)*gamesPerRound,0,gamesPerRound,3),3,FALSE)),VLOOKUP(S75,OFFSET(Pairings!$E$2,($B78-1)*gamesPerRound,0,gamesPerRound,3),3,FALSE),VLOOKUP(S75,OFFSET(Pairings!$D$2,($B78-1)*gamesPerRound,0,gamesPerRound,3),3,FALSE))</f>
        <v>#N/A</v>
      </c>
      <c r="T78" s="104" t="e">
        <f ca="1">IF(ISNA(VLOOKUP(T75,OFFSET(Pairings!$D$2,($B78-1)*gamesPerRound,0,gamesPerRound,3),3,FALSE)),VLOOKUP(T75,OFFSET(Pairings!$E$2,($B78-1)*gamesPerRound,0,gamesPerRound,3),3,FALSE),VLOOKUP(T75,OFFSET(Pairings!$D$2,($B78-1)*gamesPerRound,0,gamesPerRound,3),3,FALSE))</f>
        <v>#N/A</v>
      </c>
      <c r="U78" s="104" t="e">
        <f ca="1">IF(ISNA(VLOOKUP(U75,OFFSET(Pairings!$D$2,($B78-1)*gamesPerRound,0,gamesPerRound,3),3,FALSE)),VLOOKUP(U75,OFFSET(Pairings!$E$2,($B78-1)*gamesPerRound,0,gamesPerRound,3),3,FALSE),VLOOKUP(U75,OFFSET(Pairings!$D$2,($B78-1)*gamesPerRound,0,gamesPerRound,3),3,FALSE))</f>
        <v>#N/A</v>
      </c>
      <c r="V78" s="104" t="e">
        <f ca="1">IF(ISNA(VLOOKUP(V75,OFFSET(Pairings!$D$2,($B78-1)*gamesPerRound,0,gamesPerRound,3),3,FALSE)),VLOOKUP(V75,OFFSET(Pairings!$E$2,($B78-1)*gamesPerRound,0,gamesPerRound,3),3,FALSE),VLOOKUP(V75,OFFSET(Pairings!$D$2,($B78-1)*gamesPerRound,0,gamesPerRound,3),3,FALSE))</f>
        <v>#N/A</v>
      </c>
      <c r="W78" s="104" t="e">
        <f ca="1">IF(ISNA(VLOOKUP(W75,OFFSET(Pairings!$D$2,($B78-1)*gamesPerRound,0,gamesPerRound,3),3,FALSE)),VLOOKUP(W75,OFFSET(Pairings!$E$2,($B78-1)*gamesPerRound,0,gamesPerRound,3),3,FALSE),VLOOKUP(W75,OFFSET(Pairings!$D$2,($B78-1)*gamesPerRound,0,gamesPerRound,3),3,FALSE))</f>
        <v>#N/A</v>
      </c>
      <c r="X78" s="104" t="e">
        <f ca="1">IF(ISNA(VLOOKUP(X75,OFFSET(Pairings!$D$2,($B78-1)*gamesPerRound,0,gamesPerRound,3),3,FALSE)),VLOOKUP(X75,OFFSET(Pairings!$E$2,($B78-1)*gamesPerRound,0,gamesPerRound,3),3,FALSE),VLOOKUP(X75,OFFSET(Pairings!$D$2,($B78-1)*gamesPerRound,0,gamesPerRound,3),3,FALSE))</f>
        <v>#N/A</v>
      </c>
      <c r="Y78" s="104" t="e">
        <f ca="1">IF(ISNA(VLOOKUP(Y75,OFFSET(Pairings!$D$2,($B78-1)*gamesPerRound,0,gamesPerRound,3),3,FALSE)),VLOOKUP(Y75,OFFSET(Pairings!$E$2,($B78-1)*gamesPerRound,0,gamesPerRound,3),3,FALSE),VLOOKUP(Y75,OFFSET(Pairings!$D$2,($B78-1)*gamesPerRound,0,gamesPerRound,3),3,FALSE))</f>
        <v>#N/A</v>
      </c>
      <c r="Z78" s="104" t="e">
        <f ca="1">IF(ISNA(VLOOKUP(Z75,OFFSET(Pairings!$D$2,($B78-1)*gamesPerRound,0,gamesPerRound,3),3,FALSE)),VLOOKUP(Z75,OFFSET(Pairings!$E$2,($B78-1)*gamesPerRound,0,gamesPerRound,3),3,FALSE),VLOOKUP(Z75,OFFSET(Pairings!$D$2,($B78-1)*gamesPerRound,0,gamesPerRound,3),3,FALSE))</f>
        <v>#N/A</v>
      </c>
      <c r="AA78" s="104" t="e">
        <f ca="1">IF(ISNA(VLOOKUP(AA75,OFFSET(Pairings!$D$2,($B78-1)*gamesPerRound,0,gamesPerRound,3),3,FALSE)),VLOOKUP(AA75,OFFSET(Pairings!$E$2,($B78-1)*gamesPerRound,0,gamesPerRound,3),3,FALSE),VLOOKUP(AA75,OFFSET(Pairings!$D$2,($B78-1)*gamesPerRound,0,gamesPerRound,3),3,FALSE))</f>
        <v>#N/A</v>
      </c>
      <c r="AB78" s="104" t="e">
        <f ca="1">IF(ISNA(VLOOKUP(AB75,OFFSET(Pairings!$D$2,($B78-1)*gamesPerRound,0,gamesPerRound,3),3,FALSE)),VLOOKUP(AB75,OFFSET(Pairings!$E$2,($B78-1)*gamesPerRound,0,gamesPerRound,3),3,FALSE),VLOOKUP(AB75,OFFSET(Pairings!$D$2,($B78-1)*gamesPerRound,0,gamesPerRound,3),3,FALSE))</f>
        <v>#N/A</v>
      </c>
      <c r="AC78" s="105" t="e">
        <f ca="1">IF(ISNA(VLOOKUP(AC75,OFFSET(Pairings!$D$2,($B78-1)*gamesPerRound,0,gamesPerRound,3),3,FALSE)),VLOOKUP(AC75,OFFSET(Pairings!$E$2,($B78-1)*gamesPerRound,0,gamesPerRound,3),3,FALSE),VLOOKUP(AC75,OFFSET(Pairings!$D$2,($B78-1)*gamesPerRound,0,gamesPerRound,3),3,FALSE))</f>
        <v>#N/A</v>
      </c>
      <c r="AD78" s="99" t="e">
        <f ca="1">SUM(R78:AC78)</f>
        <v>#N/A</v>
      </c>
    </row>
    <row r="79" spans="1:30" x14ac:dyDescent="0.3">
      <c r="B79" s="57" t="s">
        <v>22</v>
      </c>
      <c r="C79" s="58">
        <f t="shared" ref="C79:O79" ca="1" si="63">SUM(C76:C78)</f>
        <v>0</v>
      </c>
      <c r="D79" s="59">
        <f t="shared" ca="1" si="63"/>
        <v>0</v>
      </c>
      <c r="E79" s="59">
        <f t="shared" ca="1" si="63"/>
        <v>0</v>
      </c>
      <c r="F79" s="59">
        <f t="shared" ca="1" si="63"/>
        <v>0</v>
      </c>
      <c r="G79" s="59">
        <f t="shared" ca="1" si="63"/>
        <v>0</v>
      </c>
      <c r="H79" s="59">
        <f t="shared" ca="1" si="63"/>
        <v>0</v>
      </c>
      <c r="I79" s="59">
        <f t="shared" ca="1" si="63"/>
        <v>0</v>
      </c>
      <c r="J79" s="59">
        <f t="shared" ca="1" si="63"/>
        <v>0</v>
      </c>
      <c r="K79" s="59">
        <f t="shared" ca="1" si="63"/>
        <v>0</v>
      </c>
      <c r="L79" s="59">
        <f t="shared" ca="1" si="63"/>
        <v>0</v>
      </c>
      <c r="M79" s="59">
        <f t="shared" ca="1" si="63"/>
        <v>0</v>
      </c>
      <c r="N79" s="59">
        <f t="shared" ca="1" si="63"/>
        <v>0</v>
      </c>
      <c r="O79" s="60">
        <f t="shared" ca="1" si="63"/>
        <v>0</v>
      </c>
      <c r="P79" s="61" t="e">
        <f ca="1">VLOOKUP(A75,OFFSET(Teams!$C$1,1,0,teams,4),4,FALSE)</f>
        <v>#N/A</v>
      </c>
      <c r="R79" s="106" t="e">
        <f t="shared" ref="R79:AD79" ca="1" si="64">SUM(R76:R78)</f>
        <v>#N/A</v>
      </c>
      <c r="S79" s="107" t="e">
        <f t="shared" ca="1" si="64"/>
        <v>#N/A</v>
      </c>
      <c r="T79" s="107" t="e">
        <f t="shared" ca="1" si="64"/>
        <v>#N/A</v>
      </c>
      <c r="U79" s="107" t="e">
        <f t="shared" ca="1" si="64"/>
        <v>#N/A</v>
      </c>
      <c r="V79" s="107" t="e">
        <f t="shared" ca="1" si="64"/>
        <v>#N/A</v>
      </c>
      <c r="W79" s="107" t="e">
        <f t="shared" ca="1" si="64"/>
        <v>#N/A</v>
      </c>
      <c r="X79" s="107" t="e">
        <f t="shared" ca="1" si="64"/>
        <v>#N/A</v>
      </c>
      <c r="Y79" s="107" t="e">
        <f t="shared" ca="1" si="64"/>
        <v>#N/A</v>
      </c>
      <c r="Z79" s="107" t="e">
        <f t="shared" ca="1" si="64"/>
        <v>#N/A</v>
      </c>
      <c r="AA79" s="107" t="e">
        <f t="shared" ca="1" si="64"/>
        <v>#N/A</v>
      </c>
      <c r="AB79" s="107" t="e">
        <f t="shared" ca="1" si="64"/>
        <v>#N/A</v>
      </c>
      <c r="AC79" s="107" t="e">
        <f t="shared" ca="1" si="64"/>
        <v>#N/A</v>
      </c>
      <c r="AD79" s="108" t="e">
        <f t="shared" ca="1" si="64"/>
        <v>#N/A</v>
      </c>
    </row>
    <row r="80" spans="1:30" x14ac:dyDescent="0.3">
      <c r="P80" s="62"/>
    </row>
    <row r="81" spans="1:30" x14ac:dyDescent="0.3">
      <c r="A81" s="6" t="s">
        <v>21</v>
      </c>
      <c r="B81" s="10">
        <f>VLOOKUP(A81,TeamLookup,2,FALSE)</f>
        <v>0</v>
      </c>
      <c r="C81" s="40" t="str">
        <f t="shared" ref="C81:N81" si="65">$A81&amp;"."&amp;TEXT(C$1,"00")</f>
        <v>N.01</v>
      </c>
      <c r="D81" s="41" t="str">
        <f t="shared" si="65"/>
        <v>N.02</v>
      </c>
      <c r="E81" s="41" t="str">
        <f t="shared" si="65"/>
        <v>N.03</v>
      </c>
      <c r="F81" s="41" t="str">
        <f t="shared" si="65"/>
        <v>N.04</v>
      </c>
      <c r="G81" s="41" t="str">
        <f t="shared" si="65"/>
        <v>N.05</v>
      </c>
      <c r="H81" s="41" t="str">
        <f t="shared" si="65"/>
        <v>N.06</v>
      </c>
      <c r="I81" s="41" t="str">
        <f t="shared" si="65"/>
        <v>N.07</v>
      </c>
      <c r="J81" s="41" t="str">
        <f t="shared" si="65"/>
        <v>N.08</v>
      </c>
      <c r="K81" s="41" t="str">
        <f t="shared" si="65"/>
        <v>N.09</v>
      </c>
      <c r="L81" s="41" t="str">
        <f t="shared" si="65"/>
        <v>N.10</v>
      </c>
      <c r="M81" s="41" t="str">
        <f t="shared" si="65"/>
        <v>N.11</v>
      </c>
      <c r="N81" s="41" t="str">
        <f t="shared" si="65"/>
        <v>N.12</v>
      </c>
      <c r="O81" s="42" t="s">
        <v>22</v>
      </c>
      <c r="P81" s="43" t="s">
        <v>30</v>
      </c>
      <c r="Q81" s="9"/>
      <c r="R81" s="94" t="str">
        <f t="shared" ref="R81:AC81" si="66">$A81&amp;"."&amp;TEXT(R$1,"00")</f>
        <v>N.01</v>
      </c>
      <c r="S81" s="95" t="str">
        <f t="shared" si="66"/>
        <v>N.02</v>
      </c>
      <c r="T81" s="95" t="str">
        <f t="shared" si="66"/>
        <v>N.03</v>
      </c>
      <c r="U81" s="95" t="str">
        <f t="shared" si="66"/>
        <v>N.04</v>
      </c>
      <c r="V81" s="95" t="str">
        <f t="shared" si="66"/>
        <v>N.05</v>
      </c>
      <c r="W81" s="95" t="str">
        <f t="shared" si="66"/>
        <v>N.06</v>
      </c>
      <c r="X81" s="95" t="str">
        <f t="shared" si="66"/>
        <v>N.07</v>
      </c>
      <c r="Y81" s="95" t="str">
        <f t="shared" si="66"/>
        <v>N.08</v>
      </c>
      <c r="Z81" s="95" t="str">
        <f t="shared" si="66"/>
        <v>N.09</v>
      </c>
      <c r="AA81" s="95" t="str">
        <f t="shared" si="66"/>
        <v>N.10</v>
      </c>
      <c r="AB81" s="95" t="str">
        <f t="shared" si="66"/>
        <v>N.11</v>
      </c>
      <c r="AC81" s="95" t="str">
        <f t="shared" si="66"/>
        <v>N.12</v>
      </c>
      <c r="AD81" s="96" t="s">
        <v>22</v>
      </c>
    </row>
    <row r="82" spans="1:30" x14ac:dyDescent="0.3">
      <c r="B82" s="44">
        <v>1</v>
      </c>
      <c r="C82" s="45" t="str">
        <f t="shared" ref="C82:N84" ca="1" si="67">IF(ISNA(R82),"",R82)</f>
        <v/>
      </c>
      <c r="D82" s="46" t="str">
        <f t="shared" ca="1" si="67"/>
        <v/>
      </c>
      <c r="E82" s="46" t="str">
        <f t="shared" ca="1" si="67"/>
        <v/>
      </c>
      <c r="F82" s="46" t="str">
        <f t="shared" ca="1" si="67"/>
        <v/>
      </c>
      <c r="G82" s="46" t="str">
        <f t="shared" ca="1" si="67"/>
        <v/>
      </c>
      <c r="H82" s="46" t="str">
        <f t="shared" ca="1" si="67"/>
        <v/>
      </c>
      <c r="I82" s="46" t="str">
        <f t="shared" ca="1" si="67"/>
        <v/>
      </c>
      <c r="J82" s="46" t="str">
        <f t="shared" ca="1" si="67"/>
        <v/>
      </c>
      <c r="K82" s="46" t="str">
        <f t="shared" ca="1" si="67"/>
        <v/>
      </c>
      <c r="L82" s="46" t="str">
        <f t="shared" ca="1" si="67"/>
        <v/>
      </c>
      <c r="M82" s="46" t="str">
        <f t="shared" ca="1" si="67"/>
        <v/>
      </c>
      <c r="N82" s="47" t="str">
        <f t="shared" ca="1" si="67"/>
        <v/>
      </c>
      <c r="O82" s="48">
        <f ca="1">SUM(C82:N82)</f>
        <v>0</v>
      </c>
      <c r="P82" s="49"/>
      <c r="R82" s="97" t="e">
        <f ca="1">IF(ISNA(VLOOKUP(R81,OFFSET(Pairings!$D$2,($B82-1)*gamesPerRound,0,gamesPerRound,3),3,FALSE)),VLOOKUP(R81,OFFSET(Pairings!$E$2,($B82-1)*gamesPerRound,0,gamesPerRound,3),3,FALSE),VLOOKUP(R81,OFFSET(Pairings!$D$2,($B82-1)*gamesPerRound,0,gamesPerRound,3),3,FALSE))</f>
        <v>#N/A</v>
      </c>
      <c r="S82" s="97" t="e">
        <f ca="1">IF(ISNA(VLOOKUP(S81,OFFSET(Pairings!$D$2,($B82-1)*gamesPerRound,0,gamesPerRound,3),3,FALSE)),VLOOKUP(S81,OFFSET(Pairings!$E$2,($B82-1)*gamesPerRound,0,gamesPerRound,3),3,FALSE),VLOOKUP(S81,OFFSET(Pairings!$D$2,($B82-1)*gamesPerRound,0,gamesPerRound,3),3,FALSE))</f>
        <v>#N/A</v>
      </c>
      <c r="T82" s="97" t="e">
        <f ca="1">IF(ISNA(VLOOKUP(T81,OFFSET(Pairings!$D$2,($B82-1)*gamesPerRound,0,gamesPerRound,3),3,FALSE)),VLOOKUP(T81,OFFSET(Pairings!$E$2,($B82-1)*gamesPerRound,0,gamesPerRound,3),3,FALSE),VLOOKUP(T81,OFFSET(Pairings!$D$2,($B82-1)*gamesPerRound,0,gamesPerRound,3),3,FALSE))</f>
        <v>#N/A</v>
      </c>
      <c r="U82" s="97" t="e">
        <f ca="1">IF(ISNA(VLOOKUP(U81,OFFSET(Pairings!$D$2,($B82-1)*gamesPerRound,0,gamesPerRound,3),3,FALSE)),VLOOKUP(U81,OFFSET(Pairings!$E$2,($B82-1)*gamesPerRound,0,gamesPerRound,3),3,FALSE),VLOOKUP(U81,OFFSET(Pairings!$D$2,($B82-1)*gamesPerRound,0,gamesPerRound,3),3,FALSE))</f>
        <v>#N/A</v>
      </c>
      <c r="V82" s="97" t="e">
        <f ca="1">IF(ISNA(VLOOKUP(V81,OFFSET(Pairings!$D$2,($B82-1)*gamesPerRound,0,gamesPerRound,3),3,FALSE)),VLOOKUP(V81,OFFSET(Pairings!$E$2,($B82-1)*gamesPerRound,0,gamesPerRound,3),3,FALSE),VLOOKUP(V81,OFFSET(Pairings!$D$2,($B82-1)*gamesPerRound,0,gamesPerRound,3),3,FALSE))</f>
        <v>#N/A</v>
      </c>
      <c r="W82" s="97" t="e">
        <f ca="1">IF(ISNA(VLOOKUP(W81,OFFSET(Pairings!$D$2,($B82-1)*gamesPerRound,0,gamesPerRound,3),3,FALSE)),VLOOKUP(W81,OFFSET(Pairings!$E$2,($B82-1)*gamesPerRound,0,gamesPerRound,3),3,FALSE),VLOOKUP(W81,OFFSET(Pairings!$D$2,($B82-1)*gamesPerRound,0,gamesPerRound,3),3,FALSE))</f>
        <v>#N/A</v>
      </c>
      <c r="X82" s="97" t="e">
        <f ca="1">IF(ISNA(VLOOKUP(X81,OFFSET(Pairings!$D$2,($B82-1)*gamesPerRound,0,gamesPerRound,3),3,FALSE)),VLOOKUP(X81,OFFSET(Pairings!$E$2,($B82-1)*gamesPerRound,0,gamesPerRound,3),3,FALSE),VLOOKUP(X81,OFFSET(Pairings!$D$2,($B82-1)*gamesPerRound,0,gamesPerRound,3),3,FALSE))</f>
        <v>#N/A</v>
      </c>
      <c r="Y82" s="97" t="e">
        <f ca="1">IF(ISNA(VLOOKUP(Y81,OFFSET(Pairings!$D$2,($B82-1)*gamesPerRound,0,gamesPerRound,3),3,FALSE)),VLOOKUP(Y81,OFFSET(Pairings!$E$2,($B82-1)*gamesPerRound,0,gamesPerRound,3),3,FALSE),VLOOKUP(Y81,OFFSET(Pairings!$D$2,($B82-1)*gamesPerRound,0,gamesPerRound,3),3,FALSE))</f>
        <v>#N/A</v>
      </c>
      <c r="Z82" s="97" t="e">
        <f ca="1">IF(ISNA(VLOOKUP(Z81,OFFSET(Pairings!$D$2,($B82-1)*gamesPerRound,0,gamesPerRound,3),3,FALSE)),VLOOKUP(Z81,OFFSET(Pairings!$E$2,($B82-1)*gamesPerRound,0,gamesPerRound,3),3,FALSE),VLOOKUP(Z81,OFFSET(Pairings!$D$2,($B82-1)*gamesPerRound,0,gamesPerRound,3),3,FALSE))</f>
        <v>#N/A</v>
      </c>
      <c r="AA82" s="97" t="e">
        <f ca="1">IF(ISNA(VLOOKUP(AA81,OFFSET(Pairings!$D$2,($B82-1)*gamesPerRound,0,gamesPerRound,3),3,FALSE)),VLOOKUP(AA81,OFFSET(Pairings!$E$2,($B82-1)*gamesPerRound,0,gamesPerRound,3),3,FALSE),VLOOKUP(AA81,OFFSET(Pairings!$D$2,($B82-1)*gamesPerRound,0,gamesPerRound,3),3,FALSE))</f>
        <v>#N/A</v>
      </c>
      <c r="AB82" s="97" t="e">
        <f ca="1">IF(ISNA(VLOOKUP(AB81,OFFSET(Pairings!$D$2,($B82-1)*gamesPerRound,0,gamesPerRound,3),3,FALSE)),VLOOKUP(AB81,OFFSET(Pairings!$E$2,($B82-1)*gamesPerRound,0,gamesPerRound,3),3,FALSE),VLOOKUP(AB81,OFFSET(Pairings!$D$2,($B82-1)*gamesPerRound,0,gamesPerRound,3),3,FALSE))</f>
        <v>#N/A</v>
      </c>
      <c r="AC82" s="98" t="e">
        <f ca="1">IF(ISNA(VLOOKUP(AC81,OFFSET(Pairings!$D$2,($B82-1)*gamesPerRound,0,gamesPerRound,3),3,FALSE)),VLOOKUP(AC81,OFFSET(Pairings!$E$2,($B82-1)*gamesPerRound,0,gamesPerRound,3),3,FALSE),VLOOKUP(AC81,OFFSET(Pairings!$D$2,($B82-1)*gamesPerRound,0,gamesPerRound,3),3,FALSE))</f>
        <v>#N/A</v>
      </c>
      <c r="AD82" s="99" t="e">
        <f ca="1">SUM(R82:AC82)</f>
        <v>#N/A</v>
      </c>
    </row>
    <row r="83" spans="1:30" x14ac:dyDescent="0.3">
      <c r="B83" s="44">
        <v>2</v>
      </c>
      <c r="C83" s="50" t="str">
        <f t="shared" ca="1" si="67"/>
        <v/>
      </c>
      <c r="D83" s="35" t="str">
        <f t="shared" ca="1" si="67"/>
        <v/>
      </c>
      <c r="E83" s="35" t="str">
        <f t="shared" ca="1" si="67"/>
        <v/>
      </c>
      <c r="F83" s="35" t="str">
        <f t="shared" ca="1" si="67"/>
        <v/>
      </c>
      <c r="G83" s="35" t="str">
        <f t="shared" ca="1" si="67"/>
        <v/>
      </c>
      <c r="H83" s="35" t="str">
        <f t="shared" ca="1" si="67"/>
        <v/>
      </c>
      <c r="I83" s="35" t="str">
        <f t="shared" ca="1" si="67"/>
        <v/>
      </c>
      <c r="J83" s="35" t="str">
        <f t="shared" ca="1" si="67"/>
        <v/>
      </c>
      <c r="K83" s="35" t="str">
        <f t="shared" ca="1" si="67"/>
        <v/>
      </c>
      <c r="L83" s="35" t="str">
        <f t="shared" ca="1" si="67"/>
        <v/>
      </c>
      <c r="M83" s="35" t="str">
        <f t="shared" ca="1" si="67"/>
        <v/>
      </c>
      <c r="N83" s="51" t="str">
        <f t="shared" ca="1" si="67"/>
        <v/>
      </c>
      <c r="O83" s="52">
        <f ca="1">SUM(C83:N83)</f>
        <v>0</v>
      </c>
      <c r="P83" s="49"/>
      <c r="R83" s="100" t="e">
        <f ca="1">IF(ISNA(VLOOKUP(R81,OFFSET(Pairings!$D$2,($B83-1)*gamesPerRound,0,gamesPerRound,3),3,FALSE)),VLOOKUP(R81,OFFSET(Pairings!$E$2,($B83-1)*gamesPerRound,0,gamesPerRound,3),3,FALSE),VLOOKUP(R81,OFFSET(Pairings!$D$2,($B83-1)*gamesPerRound,0,gamesPerRound,3),3,FALSE))</f>
        <v>#N/A</v>
      </c>
      <c r="S83" s="101" t="e">
        <f ca="1">IF(ISNA(VLOOKUP(S81,OFFSET(Pairings!$D$2,($B83-1)*gamesPerRound,0,gamesPerRound,3),3,FALSE)),VLOOKUP(S81,OFFSET(Pairings!$E$2,($B83-1)*gamesPerRound,0,gamesPerRound,3),3,FALSE),VLOOKUP(S81,OFFSET(Pairings!$D$2,($B83-1)*gamesPerRound,0,gamesPerRound,3),3,FALSE))</f>
        <v>#N/A</v>
      </c>
      <c r="T83" s="101" t="e">
        <f ca="1">IF(ISNA(VLOOKUP(T81,OFFSET(Pairings!$D$2,($B83-1)*gamesPerRound,0,gamesPerRound,3),3,FALSE)),VLOOKUP(T81,OFFSET(Pairings!$E$2,($B83-1)*gamesPerRound,0,gamesPerRound,3),3,FALSE),VLOOKUP(T81,OFFSET(Pairings!$D$2,($B83-1)*gamesPerRound,0,gamesPerRound,3),3,FALSE))</f>
        <v>#N/A</v>
      </c>
      <c r="U83" s="101" t="e">
        <f ca="1">IF(ISNA(VLOOKUP(U81,OFFSET(Pairings!$D$2,($B83-1)*gamesPerRound,0,gamesPerRound,3),3,FALSE)),VLOOKUP(U81,OFFSET(Pairings!$E$2,($B83-1)*gamesPerRound,0,gamesPerRound,3),3,FALSE),VLOOKUP(U81,OFFSET(Pairings!$D$2,($B83-1)*gamesPerRound,0,gamesPerRound,3),3,FALSE))</f>
        <v>#N/A</v>
      </c>
      <c r="V83" s="101" t="e">
        <f ca="1">IF(ISNA(VLOOKUP(V81,OFFSET(Pairings!$D$2,($B83-1)*gamesPerRound,0,gamesPerRound,3),3,FALSE)),VLOOKUP(V81,OFFSET(Pairings!$E$2,($B83-1)*gamesPerRound,0,gamesPerRound,3),3,FALSE),VLOOKUP(V81,OFFSET(Pairings!$D$2,($B83-1)*gamesPerRound,0,gamesPerRound,3),3,FALSE))</f>
        <v>#N/A</v>
      </c>
      <c r="W83" s="101" t="e">
        <f ca="1">IF(ISNA(VLOOKUP(W81,OFFSET(Pairings!$D$2,($B83-1)*gamesPerRound,0,gamesPerRound,3),3,FALSE)),VLOOKUP(W81,OFFSET(Pairings!$E$2,($B83-1)*gamesPerRound,0,gamesPerRound,3),3,FALSE),VLOOKUP(W81,OFFSET(Pairings!$D$2,($B83-1)*gamesPerRound,0,gamesPerRound,3),3,FALSE))</f>
        <v>#N/A</v>
      </c>
      <c r="X83" s="101" t="e">
        <f ca="1">IF(ISNA(VLOOKUP(X81,OFFSET(Pairings!$D$2,($B83-1)*gamesPerRound,0,gamesPerRound,3),3,FALSE)),VLOOKUP(X81,OFFSET(Pairings!$E$2,($B83-1)*gamesPerRound,0,gamesPerRound,3),3,FALSE),VLOOKUP(X81,OFFSET(Pairings!$D$2,($B83-1)*gamesPerRound,0,gamesPerRound,3),3,FALSE))</f>
        <v>#N/A</v>
      </c>
      <c r="Y83" s="101" t="e">
        <f ca="1">IF(ISNA(VLOOKUP(Y81,OFFSET(Pairings!$D$2,($B83-1)*gamesPerRound,0,gamesPerRound,3),3,FALSE)),VLOOKUP(Y81,OFFSET(Pairings!$E$2,($B83-1)*gamesPerRound,0,gamesPerRound,3),3,FALSE),VLOOKUP(Y81,OFFSET(Pairings!$D$2,($B83-1)*gamesPerRound,0,gamesPerRound,3),3,FALSE))</f>
        <v>#N/A</v>
      </c>
      <c r="Z83" s="101" t="e">
        <f ca="1">IF(ISNA(VLOOKUP(Z81,OFFSET(Pairings!$D$2,($B83-1)*gamesPerRound,0,gamesPerRound,3),3,FALSE)),VLOOKUP(Z81,OFFSET(Pairings!$E$2,($B83-1)*gamesPerRound,0,gamesPerRound,3),3,FALSE),VLOOKUP(Z81,OFFSET(Pairings!$D$2,($B83-1)*gamesPerRound,0,gamesPerRound,3),3,FALSE))</f>
        <v>#N/A</v>
      </c>
      <c r="AA83" s="101" t="e">
        <f ca="1">IF(ISNA(VLOOKUP(AA81,OFFSET(Pairings!$D$2,($B83-1)*gamesPerRound,0,gamesPerRound,3),3,FALSE)),VLOOKUP(AA81,OFFSET(Pairings!$E$2,($B83-1)*gamesPerRound,0,gamesPerRound,3),3,FALSE),VLOOKUP(AA81,OFFSET(Pairings!$D$2,($B83-1)*gamesPerRound,0,gamesPerRound,3),3,FALSE))</f>
        <v>#N/A</v>
      </c>
      <c r="AB83" s="101" t="e">
        <f ca="1">IF(ISNA(VLOOKUP(AB81,OFFSET(Pairings!$D$2,($B83-1)*gamesPerRound,0,gamesPerRound,3),3,FALSE)),VLOOKUP(AB81,OFFSET(Pairings!$E$2,($B83-1)*gamesPerRound,0,gamesPerRound,3),3,FALSE),VLOOKUP(AB81,OFFSET(Pairings!$D$2,($B83-1)*gamesPerRound,0,gamesPerRound,3),3,FALSE))</f>
        <v>#N/A</v>
      </c>
      <c r="AC83" s="102" t="e">
        <f ca="1">IF(ISNA(VLOOKUP(AC81,OFFSET(Pairings!$D$2,($B83-1)*gamesPerRound,0,gamesPerRound,3),3,FALSE)),VLOOKUP(AC81,OFFSET(Pairings!$E$2,($B83-1)*gamesPerRound,0,gamesPerRound,3),3,FALSE),VLOOKUP(AC81,OFFSET(Pairings!$D$2,($B83-1)*gamesPerRound,0,gamesPerRound,3),3,FALSE))</f>
        <v>#N/A</v>
      </c>
      <c r="AD83" s="99" t="e">
        <f ca="1">SUM(R83:AC83)</f>
        <v>#N/A</v>
      </c>
    </row>
    <row r="84" spans="1:30" x14ac:dyDescent="0.3">
      <c r="B84" s="44">
        <v>3</v>
      </c>
      <c r="C84" s="53" t="str">
        <f t="shared" ca="1" si="67"/>
        <v/>
      </c>
      <c r="D84" s="54" t="str">
        <f t="shared" ca="1" si="67"/>
        <v/>
      </c>
      <c r="E84" s="54" t="str">
        <f t="shared" ca="1" si="67"/>
        <v/>
      </c>
      <c r="F84" s="54" t="str">
        <f t="shared" ca="1" si="67"/>
        <v/>
      </c>
      <c r="G84" s="54" t="str">
        <f t="shared" ca="1" si="67"/>
        <v/>
      </c>
      <c r="H84" s="54" t="str">
        <f t="shared" ca="1" si="67"/>
        <v/>
      </c>
      <c r="I84" s="54" t="str">
        <f t="shared" ca="1" si="67"/>
        <v/>
      </c>
      <c r="J84" s="54" t="str">
        <f t="shared" ca="1" si="67"/>
        <v/>
      </c>
      <c r="K84" s="54" t="str">
        <f t="shared" ca="1" si="67"/>
        <v/>
      </c>
      <c r="L84" s="54" t="str">
        <f t="shared" ca="1" si="67"/>
        <v/>
      </c>
      <c r="M84" s="54" t="str">
        <f t="shared" ca="1" si="67"/>
        <v/>
      </c>
      <c r="N84" s="55" t="str">
        <f t="shared" ca="1" si="67"/>
        <v/>
      </c>
      <c r="O84" s="56">
        <f ca="1">SUM(C84:N84)</f>
        <v>0</v>
      </c>
      <c r="P84" s="49"/>
      <c r="R84" s="103" t="e">
        <f ca="1">IF(ISNA(VLOOKUP(R81,OFFSET(Pairings!$D$2,($B84-1)*gamesPerRound,0,gamesPerRound,3),3,FALSE)),VLOOKUP(R81,OFFSET(Pairings!$E$2,($B84-1)*gamesPerRound,0,gamesPerRound,3),3,FALSE),VLOOKUP(R81,OFFSET(Pairings!$D$2,($B84-1)*gamesPerRound,0,gamesPerRound,3),3,FALSE))</f>
        <v>#N/A</v>
      </c>
      <c r="S84" s="104" t="e">
        <f ca="1">IF(ISNA(VLOOKUP(S81,OFFSET(Pairings!$D$2,($B84-1)*gamesPerRound,0,gamesPerRound,3),3,FALSE)),VLOOKUP(S81,OFFSET(Pairings!$E$2,($B84-1)*gamesPerRound,0,gamesPerRound,3),3,FALSE),VLOOKUP(S81,OFFSET(Pairings!$D$2,($B84-1)*gamesPerRound,0,gamesPerRound,3),3,FALSE))</f>
        <v>#N/A</v>
      </c>
      <c r="T84" s="104" t="e">
        <f ca="1">IF(ISNA(VLOOKUP(T81,OFFSET(Pairings!$D$2,($B84-1)*gamesPerRound,0,gamesPerRound,3),3,FALSE)),VLOOKUP(T81,OFFSET(Pairings!$E$2,($B84-1)*gamesPerRound,0,gamesPerRound,3),3,FALSE),VLOOKUP(T81,OFFSET(Pairings!$D$2,($B84-1)*gamesPerRound,0,gamesPerRound,3),3,FALSE))</f>
        <v>#N/A</v>
      </c>
      <c r="U84" s="104" t="e">
        <f ca="1">IF(ISNA(VLOOKUP(U81,OFFSET(Pairings!$D$2,($B84-1)*gamesPerRound,0,gamesPerRound,3),3,FALSE)),VLOOKUP(U81,OFFSET(Pairings!$E$2,($B84-1)*gamesPerRound,0,gamesPerRound,3),3,FALSE),VLOOKUP(U81,OFFSET(Pairings!$D$2,($B84-1)*gamesPerRound,0,gamesPerRound,3),3,FALSE))</f>
        <v>#N/A</v>
      </c>
      <c r="V84" s="104" t="e">
        <f ca="1">IF(ISNA(VLOOKUP(V81,OFFSET(Pairings!$D$2,($B84-1)*gamesPerRound,0,gamesPerRound,3),3,FALSE)),VLOOKUP(V81,OFFSET(Pairings!$E$2,($B84-1)*gamesPerRound,0,gamesPerRound,3),3,FALSE),VLOOKUP(V81,OFFSET(Pairings!$D$2,($B84-1)*gamesPerRound,0,gamesPerRound,3),3,FALSE))</f>
        <v>#N/A</v>
      </c>
      <c r="W84" s="104" t="e">
        <f ca="1">IF(ISNA(VLOOKUP(W81,OFFSET(Pairings!$D$2,($B84-1)*gamesPerRound,0,gamesPerRound,3),3,FALSE)),VLOOKUP(W81,OFFSET(Pairings!$E$2,($B84-1)*gamesPerRound,0,gamesPerRound,3),3,FALSE),VLOOKUP(W81,OFFSET(Pairings!$D$2,($B84-1)*gamesPerRound,0,gamesPerRound,3),3,FALSE))</f>
        <v>#N/A</v>
      </c>
      <c r="X84" s="104" t="e">
        <f ca="1">IF(ISNA(VLOOKUP(X81,OFFSET(Pairings!$D$2,($B84-1)*gamesPerRound,0,gamesPerRound,3),3,FALSE)),VLOOKUP(X81,OFFSET(Pairings!$E$2,($B84-1)*gamesPerRound,0,gamesPerRound,3),3,FALSE),VLOOKUP(X81,OFFSET(Pairings!$D$2,($B84-1)*gamesPerRound,0,gamesPerRound,3),3,FALSE))</f>
        <v>#N/A</v>
      </c>
      <c r="Y84" s="104" t="e">
        <f ca="1">IF(ISNA(VLOOKUP(Y81,OFFSET(Pairings!$D$2,($B84-1)*gamesPerRound,0,gamesPerRound,3),3,FALSE)),VLOOKUP(Y81,OFFSET(Pairings!$E$2,($B84-1)*gamesPerRound,0,gamesPerRound,3),3,FALSE),VLOOKUP(Y81,OFFSET(Pairings!$D$2,($B84-1)*gamesPerRound,0,gamesPerRound,3),3,FALSE))</f>
        <v>#N/A</v>
      </c>
      <c r="Z84" s="104" t="e">
        <f ca="1">IF(ISNA(VLOOKUP(Z81,OFFSET(Pairings!$D$2,($B84-1)*gamesPerRound,0,gamesPerRound,3),3,FALSE)),VLOOKUP(Z81,OFFSET(Pairings!$E$2,($B84-1)*gamesPerRound,0,gamesPerRound,3),3,FALSE),VLOOKUP(Z81,OFFSET(Pairings!$D$2,($B84-1)*gamesPerRound,0,gamesPerRound,3),3,FALSE))</f>
        <v>#N/A</v>
      </c>
      <c r="AA84" s="104" t="e">
        <f ca="1">IF(ISNA(VLOOKUP(AA81,OFFSET(Pairings!$D$2,($B84-1)*gamesPerRound,0,gamesPerRound,3),3,FALSE)),VLOOKUP(AA81,OFFSET(Pairings!$E$2,($B84-1)*gamesPerRound,0,gamesPerRound,3),3,FALSE),VLOOKUP(AA81,OFFSET(Pairings!$D$2,($B84-1)*gamesPerRound,0,gamesPerRound,3),3,FALSE))</f>
        <v>#N/A</v>
      </c>
      <c r="AB84" s="104" t="e">
        <f ca="1">IF(ISNA(VLOOKUP(AB81,OFFSET(Pairings!$D$2,($B84-1)*gamesPerRound,0,gamesPerRound,3),3,FALSE)),VLOOKUP(AB81,OFFSET(Pairings!$E$2,($B84-1)*gamesPerRound,0,gamesPerRound,3),3,FALSE),VLOOKUP(AB81,OFFSET(Pairings!$D$2,($B84-1)*gamesPerRound,0,gamesPerRound,3),3,FALSE))</f>
        <v>#N/A</v>
      </c>
      <c r="AC84" s="105" t="e">
        <f ca="1">IF(ISNA(VLOOKUP(AC81,OFFSET(Pairings!$D$2,($B84-1)*gamesPerRound,0,gamesPerRound,3),3,FALSE)),VLOOKUP(AC81,OFFSET(Pairings!$E$2,($B84-1)*gamesPerRound,0,gamesPerRound,3),3,FALSE),VLOOKUP(AC81,OFFSET(Pairings!$D$2,($B84-1)*gamesPerRound,0,gamesPerRound,3),3,FALSE))</f>
        <v>#N/A</v>
      </c>
      <c r="AD84" s="99" t="e">
        <f ca="1">SUM(R84:AC84)</f>
        <v>#N/A</v>
      </c>
    </row>
    <row r="85" spans="1:30" x14ac:dyDescent="0.3">
      <c r="B85" s="57" t="s">
        <v>22</v>
      </c>
      <c r="C85" s="58">
        <f t="shared" ref="C85:O85" ca="1" si="68">SUM(C82:C84)</f>
        <v>0</v>
      </c>
      <c r="D85" s="59">
        <f t="shared" ca="1" si="68"/>
        <v>0</v>
      </c>
      <c r="E85" s="59">
        <f t="shared" ca="1" si="68"/>
        <v>0</v>
      </c>
      <c r="F85" s="59">
        <f t="shared" ca="1" si="68"/>
        <v>0</v>
      </c>
      <c r="G85" s="59">
        <f t="shared" ca="1" si="68"/>
        <v>0</v>
      </c>
      <c r="H85" s="59">
        <f t="shared" ca="1" si="68"/>
        <v>0</v>
      </c>
      <c r="I85" s="59">
        <f t="shared" ca="1" si="68"/>
        <v>0</v>
      </c>
      <c r="J85" s="59">
        <f t="shared" ca="1" si="68"/>
        <v>0</v>
      </c>
      <c r="K85" s="59">
        <f t="shared" ca="1" si="68"/>
        <v>0</v>
      </c>
      <c r="L85" s="59">
        <f t="shared" ca="1" si="68"/>
        <v>0</v>
      </c>
      <c r="M85" s="59">
        <f t="shared" ca="1" si="68"/>
        <v>0</v>
      </c>
      <c r="N85" s="59">
        <f t="shared" ca="1" si="68"/>
        <v>0</v>
      </c>
      <c r="O85" s="60">
        <f t="shared" ca="1" si="68"/>
        <v>0</v>
      </c>
      <c r="P85" s="61" t="e">
        <f ca="1">VLOOKUP(A81,OFFSET(Teams!$C$1,1,0,teams,4),4,FALSE)</f>
        <v>#N/A</v>
      </c>
      <c r="R85" s="106" t="e">
        <f t="shared" ref="R85:AD85" ca="1" si="69">SUM(R82:R84)</f>
        <v>#N/A</v>
      </c>
      <c r="S85" s="107" t="e">
        <f t="shared" ca="1" si="69"/>
        <v>#N/A</v>
      </c>
      <c r="T85" s="107" t="e">
        <f t="shared" ca="1" si="69"/>
        <v>#N/A</v>
      </c>
      <c r="U85" s="107" t="e">
        <f t="shared" ca="1" si="69"/>
        <v>#N/A</v>
      </c>
      <c r="V85" s="107" t="e">
        <f t="shared" ca="1" si="69"/>
        <v>#N/A</v>
      </c>
      <c r="W85" s="107" t="e">
        <f t="shared" ca="1" si="69"/>
        <v>#N/A</v>
      </c>
      <c r="X85" s="107" t="e">
        <f t="shared" ca="1" si="69"/>
        <v>#N/A</v>
      </c>
      <c r="Y85" s="107" t="e">
        <f t="shared" ca="1" si="69"/>
        <v>#N/A</v>
      </c>
      <c r="Z85" s="107" t="e">
        <f t="shared" ca="1" si="69"/>
        <v>#N/A</v>
      </c>
      <c r="AA85" s="107" t="e">
        <f t="shared" ca="1" si="69"/>
        <v>#N/A</v>
      </c>
      <c r="AB85" s="107" t="e">
        <f t="shared" ca="1" si="69"/>
        <v>#N/A</v>
      </c>
      <c r="AC85" s="107" t="e">
        <f t="shared" ca="1" si="69"/>
        <v>#N/A</v>
      </c>
      <c r="AD85" s="108" t="e">
        <f t="shared" ca="1" si="69"/>
        <v>#N/A</v>
      </c>
    </row>
    <row r="86" spans="1:30" ht="15.5" thickBot="1" x14ac:dyDescent="0.35"/>
    <row r="87" spans="1:30" x14ac:dyDescent="0.3">
      <c r="A87" s="6" t="s">
        <v>218</v>
      </c>
      <c r="B87" s="10">
        <f>VLOOKUP(A87,TeamLookup,2,FALSE)</f>
        <v>0</v>
      </c>
      <c r="C87" s="40" t="str">
        <f t="shared" ref="C87:N87" si="70">$A87&amp;"."&amp;TEXT(C$1,"00")</f>
        <v>O.01</v>
      </c>
      <c r="D87" s="41" t="str">
        <f t="shared" si="70"/>
        <v>O.02</v>
      </c>
      <c r="E87" s="41" t="str">
        <f t="shared" si="70"/>
        <v>O.03</v>
      </c>
      <c r="F87" s="41" t="str">
        <f t="shared" si="70"/>
        <v>O.04</v>
      </c>
      <c r="G87" s="41" t="str">
        <f t="shared" si="70"/>
        <v>O.05</v>
      </c>
      <c r="H87" s="41" t="str">
        <f t="shared" si="70"/>
        <v>O.06</v>
      </c>
      <c r="I87" s="41" t="str">
        <f t="shared" si="70"/>
        <v>O.07</v>
      </c>
      <c r="J87" s="41" t="str">
        <f t="shared" si="70"/>
        <v>O.08</v>
      </c>
      <c r="K87" s="41" t="str">
        <f t="shared" si="70"/>
        <v>O.09</v>
      </c>
      <c r="L87" s="41" t="str">
        <f t="shared" si="70"/>
        <v>O.10</v>
      </c>
      <c r="M87" s="41" t="str">
        <f t="shared" si="70"/>
        <v>O.11</v>
      </c>
      <c r="N87" s="41" t="str">
        <f t="shared" si="70"/>
        <v>O.12</v>
      </c>
      <c r="O87" s="42" t="s">
        <v>22</v>
      </c>
      <c r="P87" s="43" t="s">
        <v>30</v>
      </c>
      <c r="Q87" s="9"/>
      <c r="R87" s="94" t="str">
        <f t="shared" ref="R87:AC87" si="71">$A87&amp;"."&amp;TEXT(R$1,"00")</f>
        <v>O.01</v>
      </c>
      <c r="S87" s="95" t="str">
        <f t="shared" si="71"/>
        <v>O.02</v>
      </c>
      <c r="T87" s="95" t="str">
        <f t="shared" si="71"/>
        <v>O.03</v>
      </c>
      <c r="U87" s="95" t="str">
        <f t="shared" si="71"/>
        <v>O.04</v>
      </c>
      <c r="V87" s="95" t="str">
        <f t="shared" si="71"/>
        <v>O.05</v>
      </c>
      <c r="W87" s="95" t="str">
        <f t="shared" si="71"/>
        <v>O.06</v>
      </c>
      <c r="X87" s="95" t="str">
        <f t="shared" si="71"/>
        <v>O.07</v>
      </c>
      <c r="Y87" s="95" t="str">
        <f t="shared" si="71"/>
        <v>O.08</v>
      </c>
      <c r="Z87" s="95" t="str">
        <f t="shared" si="71"/>
        <v>O.09</v>
      </c>
      <c r="AA87" s="95" t="str">
        <f t="shared" si="71"/>
        <v>O.10</v>
      </c>
      <c r="AB87" s="95" t="str">
        <f t="shared" si="71"/>
        <v>O.11</v>
      </c>
      <c r="AC87" s="95" t="str">
        <f t="shared" si="71"/>
        <v>O.12</v>
      </c>
      <c r="AD87" s="96" t="s">
        <v>22</v>
      </c>
    </row>
    <row r="88" spans="1:30" x14ac:dyDescent="0.3">
      <c r="B88" s="44">
        <v>1</v>
      </c>
      <c r="C88" s="45" t="str">
        <f t="shared" ref="C88:N90" ca="1" si="72">IF(ISNA(R88),"",R88)</f>
        <v/>
      </c>
      <c r="D88" s="46" t="str">
        <f t="shared" ca="1" si="72"/>
        <v/>
      </c>
      <c r="E88" s="46" t="str">
        <f t="shared" ca="1" si="72"/>
        <v/>
      </c>
      <c r="F88" s="46" t="str">
        <f t="shared" ca="1" si="72"/>
        <v/>
      </c>
      <c r="G88" s="46" t="str">
        <f t="shared" ca="1" si="72"/>
        <v/>
      </c>
      <c r="H88" s="46" t="str">
        <f t="shared" ca="1" si="72"/>
        <v/>
      </c>
      <c r="I88" s="46" t="str">
        <f t="shared" ca="1" si="72"/>
        <v/>
      </c>
      <c r="J88" s="46" t="str">
        <f t="shared" ca="1" si="72"/>
        <v/>
      </c>
      <c r="K88" s="46" t="str">
        <f t="shared" ca="1" si="72"/>
        <v/>
      </c>
      <c r="L88" s="46" t="str">
        <f t="shared" ca="1" si="72"/>
        <v/>
      </c>
      <c r="M88" s="46" t="str">
        <f t="shared" ca="1" si="72"/>
        <v/>
      </c>
      <c r="N88" s="47" t="str">
        <f t="shared" ca="1" si="72"/>
        <v/>
      </c>
      <c r="O88" s="48">
        <f ca="1">SUM(C88:N88)</f>
        <v>0</v>
      </c>
      <c r="P88" s="49"/>
      <c r="R88" s="97" t="e">
        <f ca="1">IF(ISNA(VLOOKUP(R87,OFFSET(Pairings!$D$2,($B88-1)*gamesPerRound,0,gamesPerRound,3),3,FALSE)),VLOOKUP(R87,OFFSET(Pairings!$E$2,($B88-1)*gamesPerRound,0,gamesPerRound,3),3,FALSE),VLOOKUP(R87,OFFSET(Pairings!$D$2,($B88-1)*gamesPerRound,0,gamesPerRound,3),3,FALSE))</f>
        <v>#N/A</v>
      </c>
      <c r="S88" s="97" t="e">
        <f ca="1">IF(ISNA(VLOOKUP(S87,OFFSET(Pairings!$D$2,($B88-1)*gamesPerRound,0,gamesPerRound,3),3,FALSE)),VLOOKUP(S87,OFFSET(Pairings!$E$2,($B88-1)*gamesPerRound,0,gamesPerRound,3),3,FALSE),VLOOKUP(S87,OFFSET(Pairings!$D$2,($B88-1)*gamesPerRound,0,gamesPerRound,3),3,FALSE))</f>
        <v>#N/A</v>
      </c>
      <c r="T88" s="97" t="e">
        <f ca="1">IF(ISNA(VLOOKUP(T87,OFFSET(Pairings!$D$2,($B88-1)*gamesPerRound,0,gamesPerRound,3),3,FALSE)),VLOOKUP(T87,OFFSET(Pairings!$E$2,($B88-1)*gamesPerRound,0,gamesPerRound,3),3,FALSE),VLOOKUP(T87,OFFSET(Pairings!$D$2,($B88-1)*gamesPerRound,0,gamesPerRound,3),3,FALSE))</f>
        <v>#N/A</v>
      </c>
      <c r="U88" s="97" t="e">
        <f ca="1">IF(ISNA(VLOOKUP(U87,OFFSET(Pairings!$D$2,($B88-1)*gamesPerRound,0,gamesPerRound,3),3,FALSE)),VLOOKUP(U87,OFFSET(Pairings!$E$2,($B88-1)*gamesPerRound,0,gamesPerRound,3),3,FALSE),VLOOKUP(U87,OFFSET(Pairings!$D$2,($B88-1)*gamesPerRound,0,gamesPerRound,3),3,FALSE))</f>
        <v>#N/A</v>
      </c>
      <c r="V88" s="97" t="e">
        <f ca="1">IF(ISNA(VLOOKUP(V87,OFFSET(Pairings!$D$2,($B88-1)*gamesPerRound,0,gamesPerRound,3),3,FALSE)),VLOOKUP(V87,OFFSET(Pairings!$E$2,($B88-1)*gamesPerRound,0,gamesPerRound,3),3,FALSE),VLOOKUP(V87,OFFSET(Pairings!$D$2,($B88-1)*gamesPerRound,0,gamesPerRound,3),3,FALSE))</f>
        <v>#N/A</v>
      </c>
      <c r="W88" s="97" t="e">
        <f ca="1">IF(ISNA(VLOOKUP(W87,OFFSET(Pairings!$D$2,($B88-1)*gamesPerRound,0,gamesPerRound,3),3,FALSE)),VLOOKUP(W87,OFFSET(Pairings!$E$2,($B88-1)*gamesPerRound,0,gamesPerRound,3),3,FALSE),VLOOKUP(W87,OFFSET(Pairings!$D$2,($B88-1)*gamesPerRound,0,gamesPerRound,3),3,FALSE))</f>
        <v>#N/A</v>
      </c>
      <c r="X88" s="97" t="e">
        <f ca="1">IF(ISNA(VLOOKUP(X87,OFFSET(Pairings!$D$2,($B88-1)*gamesPerRound,0,gamesPerRound,3),3,FALSE)),VLOOKUP(X87,OFFSET(Pairings!$E$2,($B88-1)*gamesPerRound,0,gamesPerRound,3),3,FALSE),VLOOKUP(X87,OFFSET(Pairings!$D$2,($B88-1)*gamesPerRound,0,gamesPerRound,3),3,FALSE))</f>
        <v>#N/A</v>
      </c>
      <c r="Y88" s="97" t="e">
        <f ca="1">IF(ISNA(VLOOKUP(Y87,OFFSET(Pairings!$D$2,($B88-1)*gamesPerRound,0,gamesPerRound,3),3,FALSE)),VLOOKUP(Y87,OFFSET(Pairings!$E$2,($B88-1)*gamesPerRound,0,gamesPerRound,3),3,FALSE),VLOOKUP(Y87,OFFSET(Pairings!$D$2,($B88-1)*gamesPerRound,0,gamesPerRound,3),3,FALSE))</f>
        <v>#N/A</v>
      </c>
      <c r="Z88" s="97" t="e">
        <f ca="1">IF(ISNA(VLOOKUP(Z87,OFFSET(Pairings!$D$2,($B88-1)*gamesPerRound,0,gamesPerRound,3),3,FALSE)),VLOOKUP(Z87,OFFSET(Pairings!$E$2,($B88-1)*gamesPerRound,0,gamesPerRound,3),3,FALSE),VLOOKUP(Z87,OFFSET(Pairings!$D$2,($B88-1)*gamesPerRound,0,gamesPerRound,3),3,FALSE))</f>
        <v>#N/A</v>
      </c>
      <c r="AA88" s="97" t="e">
        <f ca="1">IF(ISNA(VLOOKUP(AA87,OFFSET(Pairings!$D$2,($B88-1)*gamesPerRound,0,gamesPerRound,3),3,FALSE)),VLOOKUP(AA87,OFFSET(Pairings!$E$2,($B88-1)*gamesPerRound,0,gamesPerRound,3),3,FALSE),VLOOKUP(AA87,OFFSET(Pairings!$D$2,($B88-1)*gamesPerRound,0,gamesPerRound,3),3,FALSE))</f>
        <v>#N/A</v>
      </c>
      <c r="AB88" s="97" t="e">
        <f ca="1">IF(ISNA(VLOOKUP(AB87,OFFSET(Pairings!$D$2,($B88-1)*gamesPerRound,0,gamesPerRound,3),3,FALSE)),VLOOKUP(AB87,OFFSET(Pairings!$E$2,($B88-1)*gamesPerRound,0,gamesPerRound,3),3,FALSE),VLOOKUP(AB87,OFFSET(Pairings!$D$2,($B88-1)*gamesPerRound,0,gamesPerRound,3),3,FALSE))</f>
        <v>#N/A</v>
      </c>
      <c r="AC88" s="98" t="e">
        <f ca="1">IF(ISNA(VLOOKUP(AC87,OFFSET(Pairings!$D$2,($B88-1)*gamesPerRound,0,gamesPerRound,3),3,FALSE)),VLOOKUP(AC87,OFFSET(Pairings!$E$2,($B88-1)*gamesPerRound,0,gamesPerRound,3),3,FALSE),VLOOKUP(AC87,OFFSET(Pairings!$D$2,($B88-1)*gamesPerRound,0,gamesPerRound,3),3,FALSE))</f>
        <v>#N/A</v>
      </c>
      <c r="AD88" s="99" t="e">
        <f ca="1">SUM(R88:AC88)</f>
        <v>#N/A</v>
      </c>
    </row>
    <row r="89" spans="1:30" x14ac:dyDescent="0.3">
      <c r="B89" s="44">
        <v>2</v>
      </c>
      <c r="C89" s="50" t="str">
        <f t="shared" ca="1" si="72"/>
        <v/>
      </c>
      <c r="D89" s="35" t="str">
        <f t="shared" ca="1" si="72"/>
        <v/>
      </c>
      <c r="E89" s="35" t="str">
        <f t="shared" ca="1" si="72"/>
        <v/>
      </c>
      <c r="F89" s="35" t="str">
        <f t="shared" ca="1" si="72"/>
        <v/>
      </c>
      <c r="G89" s="35" t="str">
        <f t="shared" ca="1" si="72"/>
        <v/>
      </c>
      <c r="H89" s="35" t="str">
        <f t="shared" ca="1" si="72"/>
        <v/>
      </c>
      <c r="I89" s="35" t="str">
        <f t="shared" ca="1" si="72"/>
        <v/>
      </c>
      <c r="J89" s="35" t="str">
        <f t="shared" ca="1" si="72"/>
        <v/>
      </c>
      <c r="K89" s="35" t="str">
        <f t="shared" ca="1" si="72"/>
        <v/>
      </c>
      <c r="L89" s="35" t="str">
        <f t="shared" ca="1" si="72"/>
        <v/>
      </c>
      <c r="M89" s="35" t="str">
        <f t="shared" ca="1" si="72"/>
        <v/>
      </c>
      <c r="N89" s="51" t="str">
        <f t="shared" ca="1" si="72"/>
        <v/>
      </c>
      <c r="O89" s="52">
        <f ca="1">SUM(C89:N89)</f>
        <v>0</v>
      </c>
      <c r="P89" s="49"/>
      <c r="R89" s="100" t="e">
        <f ca="1">IF(ISNA(VLOOKUP(R87,OFFSET(Pairings!$D$2,($B89-1)*gamesPerRound,0,gamesPerRound,3),3,FALSE)),VLOOKUP(R87,OFFSET(Pairings!$E$2,($B89-1)*gamesPerRound,0,gamesPerRound,3),3,FALSE),VLOOKUP(R87,OFFSET(Pairings!$D$2,($B89-1)*gamesPerRound,0,gamesPerRound,3),3,FALSE))</f>
        <v>#N/A</v>
      </c>
      <c r="S89" s="101" t="e">
        <f ca="1">IF(ISNA(VLOOKUP(S87,OFFSET(Pairings!$D$2,($B89-1)*gamesPerRound,0,gamesPerRound,3),3,FALSE)),VLOOKUP(S87,OFFSET(Pairings!$E$2,($B89-1)*gamesPerRound,0,gamesPerRound,3),3,FALSE),VLOOKUP(S87,OFFSET(Pairings!$D$2,($B89-1)*gamesPerRound,0,gamesPerRound,3),3,FALSE))</f>
        <v>#N/A</v>
      </c>
      <c r="T89" s="101" t="e">
        <f ca="1">IF(ISNA(VLOOKUP(T87,OFFSET(Pairings!$D$2,($B89-1)*gamesPerRound,0,gamesPerRound,3),3,FALSE)),VLOOKUP(T87,OFFSET(Pairings!$E$2,($B89-1)*gamesPerRound,0,gamesPerRound,3),3,FALSE),VLOOKUP(T87,OFFSET(Pairings!$D$2,($B89-1)*gamesPerRound,0,gamesPerRound,3),3,FALSE))</f>
        <v>#N/A</v>
      </c>
      <c r="U89" s="101" t="e">
        <f ca="1">IF(ISNA(VLOOKUP(U87,OFFSET(Pairings!$D$2,($B89-1)*gamesPerRound,0,gamesPerRound,3),3,FALSE)),VLOOKUP(U87,OFFSET(Pairings!$E$2,($B89-1)*gamesPerRound,0,gamesPerRound,3),3,FALSE),VLOOKUP(U87,OFFSET(Pairings!$D$2,($B89-1)*gamesPerRound,0,gamesPerRound,3),3,FALSE))</f>
        <v>#N/A</v>
      </c>
      <c r="V89" s="101" t="e">
        <f ca="1">IF(ISNA(VLOOKUP(V87,OFFSET(Pairings!$D$2,($B89-1)*gamesPerRound,0,gamesPerRound,3),3,FALSE)),VLOOKUP(V87,OFFSET(Pairings!$E$2,($B89-1)*gamesPerRound,0,gamesPerRound,3),3,FALSE),VLOOKUP(V87,OFFSET(Pairings!$D$2,($B89-1)*gamesPerRound,0,gamesPerRound,3),3,FALSE))</f>
        <v>#N/A</v>
      </c>
      <c r="W89" s="101" t="e">
        <f ca="1">IF(ISNA(VLOOKUP(W87,OFFSET(Pairings!$D$2,($B89-1)*gamesPerRound,0,gamesPerRound,3),3,FALSE)),VLOOKUP(W87,OFFSET(Pairings!$E$2,($B89-1)*gamesPerRound,0,gamesPerRound,3),3,FALSE),VLOOKUP(W87,OFFSET(Pairings!$D$2,($B89-1)*gamesPerRound,0,gamesPerRound,3),3,FALSE))</f>
        <v>#N/A</v>
      </c>
      <c r="X89" s="101" t="e">
        <f ca="1">IF(ISNA(VLOOKUP(X87,OFFSET(Pairings!$D$2,($B89-1)*gamesPerRound,0,gamesPerRound,3),3,FALSE)),VLOOKUP(X87,OFFSET(Pairings!$E$2,($B89-1)*gamesPerRound,0,gamesPerRound,3),3,FALSE),VLOOKUP(X87,OFFSET(Pairings!$D$2,($B89-1)*gamesPerRound,0,gamesPerRound,3),3,FALSE))</f>
        <v>#N/A</v>
      </c>
      <c r="Y89" s="101" t="e">
        <f ca="1">IF(ISNA(VLOOKUP(Y87,OFFSET(Pairings!$D$2,($B89-1)*gamesPerRound,0,gamesPerRound,3),3,FALSE)),VLOOKUP(Y87,OFFSET(Pairings!$E$2,($B89-1)*gamesPerRound,0,gamesPerRound,3),3,FALSE),VLOOKUP(Y87,OFFSET(Pairings!$D$2,($B89-1)*gamesPerRound,0,gamesPerRound,3),3,FALSE))</f>
        <v>#N/A</v>
      </c>
      <c r="Z89" s="101" t="e">
        <f ca="1">IF(ISNA(VLOOKUP(Z87,OFFSET(Pairings!$D$2,($B89-1)*gamesPerRound,0,gamesPerRound,3),3,FALSE)),VLOOKUP(Z87,OFFSET(Pairings!$E$2,($B89-1)*gamesPerRound,0,gamesPerRound,3),3,FALSE),VLOOKUP(Z87,OFFSET(Pairings!$D$2,($B89-1)*gamesPerRound,0,gamesPerRound,3),3,FALSE))</f>
        <v>#N/A</v>
      </c>
      <c r="AA89" s="101" t="e">
        <f ca="1">IF(ISNA(VLOOKUP(AA87,OFFSET(Pairings!$D$2,($B89-1)*gamesPerRound,0,gamesPerRound,3),3,FALSE)),VLOOKUP(AA87,OFFSET(Pairings!$E$2,($B89-1)*gamesPerRound,0,gamesPerRound,3),3,FALSE),VLOOKUP(AA87,OFFSET(Pairings!$D$2,($B89-1)*gamesPerRound,0,gamesPerRound,3),3,FALSE))</f>
        <v>#N/A</v>
      </c>
      <c r="AB89" s="101" t="e">
        <f ca="1">IF(ISNA(VLOOKUP(AB87,OFFSET(Pairings!$D$2,($B89-1)*gamesPerRound,0,gamesPerRound,3),3,FALSE)),VLOOKUP(AB87,OFFSET(Pairings!$E$2,($B89-1)*gamesPerRound,0,gamesPerRound,3),3,FALSE),VLOOKUP(AB87,OFFSET(Pairings!$D$2,($B89-1)*gamesPerRound,0,gamesPerRound,3),3,FALSE))</f>
        <v>#N/A</v>
      </c>
      <c r="AC89" s="102" t="e">
        <f ca="1">IF(ISNA(VLOOKUP(AC87,OFFSET(Pairings!$D$2,($B89-1)*gamesPerRound,0,gamesPerRound,3),3,FALSE)),VLOOKUP(AC87,OFFSET(Pairings!$E$2,($B89-1)*gamesPerRound,0,gamesPerRound,3),3,FALSE),VLOOKUP(AC87,OFFSET(Pairings!$D$2,($B89-1)*gamesPerRound,0,gamesPerRound,3),3,FALSE))</f>
        <v>#N/A</v>
      </c>
      <c r="AD89" s="99" t="e">
        <f ca="1">SUM(R89:AC89)</f>
        <v>#N/A</v>
      </c>
    </row>
    <row r="90" spans="1:30" x14ac:dyDescent="0.3">
      <c r="B90" s="44">
        <v>3</v>
      </c>
      <c r="C90" s="53" t="str">
        <f t="shared" ca="1" si="72"/>
        <v/>
      </c>
      <c r="D90" s="54" t="str">
        <f t="shared" ca="1" si="72"/>
        <v/>
      </c>
      <c r="E90" s="54" t="str">
        <f t="shared" ca="1" si="72"/>
        <v/>
      </c>
      <c r="F90" s="54" t="str">
        <f t="shared" ca="1" si="72"/>
        <v/>
      </c>
      <c r="G90" s="54" t="str">
        <f t="shared" ca="1" si="72"/>
        <v/>
      </c>
      <c r="H90" s="54" t="str">
        <f t="shared" ca="1" si="72"/>
        <v/>
      </c>
      <c r="I90" s="54" t="str">
        <f t="shared" ca="1" si="72"/>
        <v/>
      </c>
      <c r="J90" s="54" t="str">
        <f t="shared" ca="1" si="72"/>
        <v/>
      </c>
      <c r="K90" s="54" t="str">
        <f t="shared" ca="1" si="72"/>
        <v/>
      </c>
      <c r="L90" s="54" t="str">
        <f t="shared" ca="1" si="72"/>
        <v/>
      </c>
      <c r="M90" s="54" t="str">
        <f t="shared" ca="1" si="72"/>
        <v/>
      </c>
      <c r="N90" s="55" t="str">
        <f t="shared" ca="1" si="72"/>
        <v/>
      </c>
      <c r="O90" s="56">
        <f ca="1">SUM(C90:N90)</f>
        <v>0</v>
      </c>
      <c r="P90" s="49"/>
      <c r="R90" s="103" t="e">
        <f ca="1">IF(ISNA(VLOOKUP(R87,OFFSET(Pairings!$D$2,($B90-1)*gamesPerRound,0,gamesPerRound,3),3,FALSE)),VLOOKUP(R87,OFFSET(Pairings!$E$2,($B90-1)*gamesPerRound,0,gamesPerRound,3),3,FALSE),VLOOKUP(R87,OFFSET(Pairings!$D$2,($B90-1)*gamesPerRound,0,gamesPerRound,3),3,FALSE))</f>
        <v>#N/A</v>
      </c>
      <c r="S90" s="104" t="e">
        <f ca="1">IF(ISNA(VLOOKUP(S87,OFFSET(Pairings!$D$2,($B90-1)*gamesPerRound,0,gamesPerRound,3),3,FALSE)),VLOOKUP(S87,OFFSET(Pairings!$E$2,($B90-1)*gamesPerRound,0,gamesPerRound,3),3,FALSE),VLOOKUP(S87,OFFSET(Pairings!$D$2,($B90-1)*gamesPerRound,0,gamesPerRound,3),3,FALSE))</f>
        <v>#N/A</v>
      </c>
      <c r="T90" s="104" t="e">
        <f ca="1">IF(ISNA(VLOOKUP(T87,OFFSET(Pairings!$D$2,($B90-1)*gamesPerRound,0,gamesPerRound,3),3,FALSE)),VLOOKUP(T87,OFFSET(Pairings!$E$2,($B90-1)*gamesPerRound,0,gamesPerRound,3),3,FALSE),VLOOKUP(T87,OFFSET(Pairings!$D$2,($B90-1)*gamesPerRound,0,gamesPerRound,3),3,FALSE))</f>
        <v>#N/A</v>
      </c>
      <c r="U90" s="104" t="e">
        <f ca="1">IF(ISNA(VLOOKUP(U87,OFFSET(Pairings!$D$2,($B90-1)*gamesPerRound,0,gamesPerRound,3),3,FALSE)),VLOOKUP(U87,OFFSET(Pairings!$E$2,($B90-1)*gamesPerRound,0,gamesPerRound,3),3,FALSE),VLOOKUP(U87,OFFSET(Pairings!$D$2,($B90-1)*gamesPerRound,0,gamesPerRound,3),3,FALSE))</f>
        <v>#N/A</v>
      </c>
      <c r="V90" s="104" t="e">
        <f ca="1">IF(ISNA(VLOOKUP(V87,OFFSET(Pairings!$D$2,($B90-1)*gamesPerRound,0,gamesPerRound,3),3,FALSE)),VLOOKUP(V87,OFFSET(Pairings!$E$2,($B90-1)*gamesPerRound,0,gamesPerRound,3),3,FALSE),VLOOKUP(V87,OFFSET(Pairings!$D$2,($B90-1)*gamesPerRound,0,gamesPerRound,3),3,FALSE))</f>
        <v>#N/A</v>
      </c>
      <c r="W90" s="104" t="e">
        <f ca="1">IF(ISNA(VLOOKUP(W87,OFFSET(Pairings!$D$2,($B90-1)*gamesPerRound,0,gamesPerRound,3),3,FALSE)),VLOOKUP(W87,OFFSET(Pairings!$E$2,($B90-1)*gamesPerRound,0,gamesPerRound,3),3,FALSE),VLOOKUP(W87,OFFSET(Pairings!$D$2,($B90-1)*gamesPerRound,0,gamesPerRound,3),3,FALSE))</f>
        <v>#N/A</v>
      </c>
      <c r="X90" s="104" t="e">
        <f ca="1">IF(ISNA(VLOOKUP(X87,OFFSET(Pairings!$D$2,($B90-1)*gamesPerRound,0,gamesPerRound,3),3,FALSE)),VLOOKUP(X87,OFFSET(Pairings!$E$2,($B90-1)*gamesPerRound,0,gamesPerRound,3),3,FALSE),VLOOKUP(X87,OFFSET(Pairings!$D$2,($B90-1)*gamesPerRound,0,gamesPerRound,3),3,FALSE))</f>
        <v>#N/A</v>
      </c>
      <c r="Y90" s="104" t="e">
        <f ca="1">IF(ISNA(VLOOKUP(Y87,OFFSET(Pairings!$D$2,($B90-1)*gamesPerRound,0,gamesPerRound,3),3,FALSE)),VLOOKUP(Y87,OFFSET(Pairings!$E$2,($B90-1)*gamesPerRound,0,gamesPerRound,3),3,FALSE),VLOOKUP(Y87,OFFSET(Pairings!$D$2,($B90-1)*gamesPerRound,0,gamesPerRound,3),3,FALSE))</f>
        <v>#N/A</v>
      </c>
      <c r="Z90" s="104" t="e">
        <f ca="1">IF(ISNA(VLOOKUP(Z87,OFFSET(Pairings!$D$2,($B90-1)*gamesPerRound,0,gamesPerRound,3),3,FALSE)),VLOOKUP(Z87,OFFSET(Pairings!$E$2,($B90-1)*gamesPerRound,0,gamesPerRound,3),3,FALSE),VLOOKUP(Z87,OFFSET(Pairings!$D$2,($B90-1)*gamesPerRound,0,gamesPerRound,3),3,FALSE))</f>
        <v>#N/A</v>
      </c>
      <c r="AA90" s="104" t="e">
        <f ca="1">IF(ISNA(VLOOKUP(AA87,OFFSET(Pairings!$D$2,($B90-1)*gamesPerRound,0,gamesPerRound,3),3,FALSE)),VLOOKUP(AA87,OFFSET(Pairings!$E$2,($B90-1)*gamesPerRound,0,gamesPerRound,3),3,FALSE),VLOOKUP(AA87,OFFSET(Pairings!$D$2,($B90-1)*gamesPerRound,0,gamesPerRound,3),3,FALSE))</f>
        <v>#N/A</v>
      </c>
      <c r="AB90" s="104" t="e">
        <f ca="1">IF(ISNA(VLOOKUP(AB87,OFFSET(Pairings!$D$2,($B90-1)*gamesPerRound,0,gamesPerRound,3),3,FALSE)),VLOOKUP(AB87,OFFSET(Pairings!$E$2,($B90-1)*gamesPerRound,0,gamesPerRound,3),3,FALSE),VLOOKUP(AB87,OFFSET(Pairings!$D$2,($B90-1)*gamesPerRound,0,gamesPerRound,3),3,FALSE))</f>
        <v>#N/A</v>
      </c>
      <c r="AC90" s="105" t="e">
        <f ca="1">IF(ISNA(VLOOKUP(AC87,OFFSET(Pairings!$D$2,($B90-1)*gamesPerRound,0,gamesPerRound,3),3,FALSE)),VLOOKUP(AC87,OFFSET(Pairings!$E$2,($B90-1)*gamesPerRound,0,gamesPerRound,3),3,FALSE),VLOOKUP(AC87,OFFSET(Pairings!$D$2,($B90-1)*gamesPerRound,0,gamesPerRound,3),3,FALSE))</f>
        <v>#N/A</v>
      </c>
      <c r="AD90" s="99" t="e">
        <f ca="1">SUM(R90:AC90)</f>
        <v>#N/A</v>
      </c>
    </row>
    <row r="91" spans="1:30" ht="15.5" thickBot="1" x14ac:dyDescent="0.35">
      <c r="B91" s="57" t="s">
        <v>22</v>
      </c>
      <c r="C91" s="58">
        <f t="shared" ref="C91:O91" ca="1" si="73">SUM(C88:C90)</f>
        <v>0</v>
      </c>
      <c r="D91" s="59">
        <f t="shared" ca="1" si="73"/>
        <v>0</v>
      </c>
      <c r="E91" s="59">
        <f t="shared" ca="1" si="73"/>
        <v>0</v>
      </c>
      <c r="F91" s="59">
        <f t="shared" ca="1" si="73"/>
        <v>0</v>
      </c>
      <c r="G91" s="59">
        <f t="shared" ca="1" si="73"/>
        <v>0</v>
      </c>
      <c r="H91" s="59">
        <f t="shared" ca="1" si="73"/>
        <v>0</v>
      </c>
      <c r="I91" s="59">
        <f t="shared" ca="1" si="73"/>
        <v>0</v>
      </c>
      <c r="J91" s="59">
        <f t="shared" ca="1" si="73"/>
        <v>0</v>
      </c>
      <c r="K91" s="59">
        <f t="shared" ca="1" si="73"/>
        <v>0</v>
      </c>
      <c r="L91" s="59">
        <f t="shared" ca="1" si="73"/>
        <v>0</v>
      </c>
      <c r="M91" s="59">
        <f t="shared" ca="1" si="73"/>
        <v>0</v>
      </c>
      <c r="N91" s="59">
        <f t="shared" ca="1" si="73"/>
        <v>0</v>
      </c>
      <c r="O91" s="60">
        <f t="shared" ca="1" si="73"/>
        <v>0</v>
      </c>
      <c r="P91" s="61" t="e">
        <f ca="1">VLOOKUP(A87,OFFSET(Teams!$C$1,1,0,teams,4),4,FALSE)</f>
        <v>#N/A</v>
      </c>
      <c r="R91" s="106" t="e">
        <f t="shared" ref="R91:AD91" ca="1" si="74">SUM(R88:R90)</f>
        <v>#N/A</v>
      </c>
      <c r="S91" s="107" t="e">
        <f t="shared" ca="1" si="74"/>
        <v>#N/A</v>
      </c>
      <c r="T91" s="107" t="e">
        <f t="shared" ca="1" si="74"/>
        <v>#N/A</v>
      </c>
      <c r="U91" s="107" t="e">
        <f t="shared" ca="1" si="74"/>
        <v>#N/A</v>
      </c>
      <c r="V91" s="107" t="e">
        <f t="shared" ca="1" si="74"/>
        <v>#N/A</v>
      </c>
      <c r="W91" s="107" t="e">
        <f t="shared" ca="1" si="74"/>
        <v>#N/A</v>
      </c>
      <c r="X91" s="107" t="e">
        <f t="shared" ca="1" si="74"/>
        <v>#N/A</v>
      </c>
      <c r="Y91" s="107" t="e">
        <f t="shared" ca="1" si="74"/>
        <v>#N/A</v>
      </c>
      <c r="Z91" s="107" t="e">
        <f t="shared" ca="1" si="74"/>
        <v>#N/A</v>
      </c>
      <c r="AA91" s="107" t="e">
        <f t="shared" ca="1" si="74"/>
        <v>#N/A</v>
      </c>
      <c r="AB91" s="107" t="e">
        <f t="shared" ca="1" si="74"/>
        <v>#N/A</v>
      </c>
      <c r="AC91" s="107" t="e">
        <f t="shared" ca="1" si="74"/>
        <v>#N/A</v>
      </c>
      <c r="AD91" s="108" t="e">
        <f t="shared" ca="1" si="74"/>
        <v>#N/A</v>
      </c>
    </row>
    <row r="92" spans="1:30" ht="15.5" thickBot="1" x14ac:dyDescent="0.35">
      <c r="B92" s="57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R92" s="109"/>
      <c r="S92" s="109"/>
      <c r="T92" s="109"/>
      <c r="U92" s="109"/>
      <c r="V92" s="109"/>
      <c r="W92" s="109"/>
      <c r="X92" s="109"/>
      <c r="Y92" s="109"/>
      <c r="Z92" s="109"/>
      <c r="AA92" s="109"/>
      <c r="AB92" s="109"/>
      <c r="AC92" s="109"/>
      <c r="AD92" s="109"/>
    </row>
    <row r="93" spans="1:30" x14ac:dyDescent="0.3">
      <c r="A93" s="6" t="s">
        <v>217</v>
      </c>
      <c r="B93" s="10">
        <f>VLOOKUP(A93,TeamLookup,2,FALSE)</f>
        <v>0</v>
      </c>
      <c r="C93" s="40" t="str">
        <f t="shared" ref="C93:N93" si="75">$A93&amp;"."&amp;TEXT(C$1,"00")</f>
        <v>P.01</v>
      </c>
      <c r="D93" s="41" t="str">
        <f t="shared" si="75"/>
        <v>P.02</v>
      </c>
      <c r="E93" s="41" t="str">
        <f t="shared" si="75"/>
        <v>P.03</v>
      </c>
      <c r="F93" s="41" t="str">
        <f t="shared" si="75"/>
        <v>P.04</v>
      </c>
      <c r="G93" s="41" t="str">
        <f t="shared" si="75"/>
        <v>P.05</v>
      </c>
      <c r="H93" s="41" t="str">
        <f t="shared" si="75"/>
        <v>P.06</v>
      </c>
      <c r="I93" s="41" t="str">
        <f t="shared" si="75"/>
        <v>P.07</v>
      </c>
      <c r="J93" s="41" t="str">
        <f t="shared" si="75"/>
        <v>P.08</v>
      </c>
      <c r="K93" s="41" t="str">
        <f t="shared" si="75"/>
        <v>P.09</v>
      </c>
      <c r="L93" s="41" t="str">
        <f t="shared" si="75"/>
        <v>P.10</v>
      </c>
      <c r="M93" s="41" t="str">
        <f t="shared" si="75"/>
        <v>P.11</v>
      </c>
      <c r="N93" s="41" t="str">
        <f t="shared" si="75"/>
        <v>P.12</v>
      </c>
      <c r="O93" s="42" t="s">
        <v>22</v>
      </c>
      <c r="P93" s="43" t="s">
        <v>30</v>
      </c>
      <c r="Q93" s="9"/>
      <c r="R93" s="94" t="str">
        <f t="shared" ref="R93:AC93" si="76">$A93&amp;"."&amp;TEXT(R$1,"00")</f>
        <v>P.01</v>
      </c>
      <c r="S93" s="95" t="str">
        <f t="shared" si="76"/>
        <v>P.02</v>
      </c>
      <c r="T93" s="95" t="str">
        <f t="shared" si="76"/>
        <v>P.03</v>
      </c>
      <c r="U93" s="95" t="str">
        <f t="shared" si="76"/>
        <v>P.04</v>
      </c>
      <c r="V93" s="95" t="str">
        <f t="shared" si="76"/>
        <v>P.05</v>
      </c>
      <c r="W93" s="95" t="str">
        <f t="shared" si="76"/>
        <v>P.06</v>
      </c>
      <c r="X93" s="95" t="str">
        <f t="shared" si="76"/>
        <v>P.07</v>
      </c>
      <c r="Y93" s="95" t="str">
        <f t="shared" si="76"/>
        <v>P.08</v>
      </c>
      <c r="Z93" s="95" t="str">
        <f t="shared" si="76"/>
        <v>P.09</v>
      </c>
      <c r="AA93" s="95" t="str">
        <f t="shared" si="76"/>
        <v>P.10</v>
      </c>
      <c r="AB93" s="95" t="str">
        <f t="shared" si="76"/>
        <v>P.11</v>
      </c>
      <c r="AC93" s="95" t="str">
        <f t="shared" si="76"/>
        <v>P.12</v>
      </c>
      <c r="AD93" s="96" t="s">
        <v>22</v>
      </c>
    </row>
    <row r="94" spans="1:30" x14ac:dyDescent="0.3">
      <c r="B94" s="44">
        <v>1</v>
      </c>
      <c r="C94" s="45" t="str">
        <f t="shared" ref="C94:N96" ca="1" si="77">IF(ISNA(R94),"",R94)</f>
        <v/>
      </c>
      <c r="D94" s="46" t="str">
        <f t="shared" ca="1" si="77"/>
        <v/>
      </c>
      <c r="E94" s="46" t="str">
        <f t="shared" ca="1" si="77"/>
        <v/>
      </c>
      <c r="F94" s="46" t="str">
        <f t="shared" ca="1" si="77"/>
        <v/>
      </c>
      <c r="G94" s="46" t="str">
        <f t="shared" ca="1" si="77"/>
        <v/>
      </c>
      <c r="H94" s="46" t="str">
        <f t="shared" ca="1" si="77"/>
        <v/>
      </c>
      <c r="I94" s="46" t="str">
        <f t="shared" ca="1" si="77"/>
        <v/>
      </c>
      <c r="J94" s="46" t="str">
        <f t="shared" ca="1" si="77"/>
        <v/>
      </c>
      <c r="K94" s="46" t="str">
        <f t="shared" ca="1" si="77"/>
        <v/>
      </c>
      <c r="L94" s="46" t="str">
        <f t="shared" ca="1" si="77"/>
        <v/>
      </c>
      <c r="M94" s="46" t="str">
        <f t="shared" ca="1" si="77"/>
        <v/>
      </c>
      <c r="N94" s="47" t="str">
        <f t="shared" ca="1" si="77"/>
        <v/>
      </c>
      <c r="O94" s="48">
        <f ca="1">SUM(C94:N94)</f>
        <v>0</v>
      </c>
      <c r="P94" s="49"/>
      <c r="R94" s="97" t="e">
        <f ca="1">IF(ISNA(VLOOKUP(R93,OFFSET(Pairings!$D$2,($B94-1)*gamesPerRound,0,gamesPerRound,3),3,FALSE)),VLOOKUP(R93,OFFSET(Pairings!$E$2,($B94-1)*gamesPerRound,0,gamesPerRound,3),3,FALSE),VLOOKUP(R93,OFFSET(Pairings!$D$2,($B94-1)*gamesPerRound,0,gamesPerRound,3),3,FALSE))</f>
        <v>#N/A</v>
      </c>
      <c r="S94" s="97" t="e">
        <f ca="1">IF(ISNA(VLOOKUP(S93,OFFSET(Pairings!$D$2,($B94-1)*gamesPerRound,0,gamesPerRound,3),3,FALSE)),VLOOKUP(S93,OFFSET(Pairings!$E$2,($B94-1)*gamesPerRound,0,gamesPerRound,3),3,FALSE),VLOOKUP(S93,OFFSET(Pairings!$D$2,($B94-1)*gamesPerRound,0,gamesPerRound,3),3,FALSE))</f>
        <v>#N/A</v>
      </c>
      <c r="T94" s="97" t="e">
        <f ca="1">IF(ISNA(VLOOKUP(T93,OFFSET(Pairings!$D$2,($B94-1)*gamesPerRound,0,gamesPerRound,3),3,FALSE)),VLOOKUP(T93,OFFSET(Pairings!$E$2,($B94-1)*gamesPerRound,0,gamesPerRound,3),3,FALSE),VLOOKUP(T93,OFFSET(Pairings!$D$2,($B94-1)*gamesPerRound,0,gamesPerRound,3),3,FALSE))</f>
        <v>#N/A</v>
      </c>
      <c r="U94" s="97" t="e">
        <f ca="1">IF(ISNA(VLOOKUP(U93,OFFSET(Pairings!$D$2,($B94-1)*gamesPerRound,0,gamesPerRound,3),3,FALSE)),VLOOKUP(U93,OFFSET(Pairings!$E$2,($B94-1)*gamesPerRound,0,gamesPerRound,3),3,FALSE),VLOOKUP(U93,OFFSET(Pairings!$D$2,($B94-1)*gamesPerRound,0,gamesPerRound,3),3,FALSE))</f>
        <v>#N/A</v>
      </c>
      <c r="V94" s="97" t="e">
        <f ca="1">IF(ISNA(VLOOKUP(V93,OFFSET(Pairings!$D$2,($B94-1)*gamesPerRound,0,gamesPerRound,3),3,FALSE)),VLOOKUP(V93,OFFSET(Pairings!$E$2,($B94-1)*gamesPerRound,0,gamesPerRound,3),3,FALSE),VLOOKUP(V93,OFFSET(Pairings!$D$2,($B94-1)*gamesPerRound,0,gamesPerRound,3),3,FALSE))</f>
        <v>#N/A</v>
      </c>
      <c r="W94" s="97" t="e">
        <f ca="1">IF(ISNA(VLOOKUP(W93,OFFSET(Pairings!$D$2,($B94-1)*gamesPerRound,0,gamesPerRound,3),3,FALSE)),VLOOKUP(W93,OFFSET(Pairings!$E$2,($B94-1)*gamesPerRound,0,gamesPerRound,3),3,FALSE),VLOOKUP(W93,OFFSET(Pairings!$D$2,($B94-1)*gamesPerRound,0,gamesPerRound,3),3,FALSE))</f>
        <v>#N/A</v>
      </c>
      <c r="X94" s="97" t="e">
        <f ca="1">IF(ISNA(VLOOKUP(X93,OFFSET(Pairings!$D$2,($B94-1)*gamesPerRound,0,gamesPerRound,3),3,FALSE)),VLOOKUP(X93,OFFSET(Pairings!$E$2,($B94-1)*gamesPerRound,0,gamesPerRound,3),3,FALSE),VLOOKUP(X93,OFFSET(Pairings!$D$2,($B94-1)*gamesPerRound,0,gamesPerRound,3),3,FALSE))</f>
        <v>#N/A</v>
      </c>
      <c r="Y94" s="97" t="e">
        <f ca="1">IF(ISNA(VLOOKUP(Y93,OFFSET(Pairings!$D$2,($B94-1)*gamesPerRound,0,gamesPerRound,3),3,FALSE)),VLOOKUP(Y93,OFFSET(Pairings!$E$2,($B94-1)*gamesPerRound,0,gamesPerRound,3),3,FALSE),VLOOKUP(Y93,OFFSET(Pairings!$D$2,($B94-1)*gamesPerRound,0,gamesPerRound,3),3,FALSE))</f>
        <v>#N/A</v>
      </c>
      <c r="Z94" s="97" t="e">
        <f ca="1">IF(ISNA(VLOOKUP(Z93,OFFSET(Pairings!$D$2,($B94-1)*gamesPerRound,0,gamesPerRound,3),3,FALSE)),VLOOKUP(Z93,OFFSET(Pairings!$E$2,($B94-1)*gamesPerRound,0,gamesPerRound,3),3,FALSE),VLOOKUP(Z93,OFFSET(Pairings!$D$2,($B94-1)*gamesPerRound,0,gamesPerRound,3),3,FALSE))</f>
        <v>#N/A</v>
      </c>
      <c r="AA94" s="97" t="e">
        <f ca="1">IF(ISNA(VLOOKUP(AA93,OFFSET(Pairings!$D$2,($B94-1)*gamesPerRound,0,gamesPerRound,3),3,FALSE)),VLOOKUP(AA93,OFFSET(Pairings!$E$2,($B94-1)*gamesPerRound,0,gamesPerRound,3),3,FALSE),VLOOKUP(AA93,OFFSET(Pairings!$D$2,($B94-1)*gamesPerRound,0,gamesPerRound,3),3,FALSE))</f>
        <v>#N/A</v>
      </c>
      <c r="AB94" s="97" t="e">
        <f ca="1">IF(ISNA(VLOOKUP(AB93,OFFSET(Pairings!$D$2,($B94-1)*gamesPerRound,0,gamesPerRound,3),3,FALSE)),VLOOKUP(AB93,OFFSET(Pairings!$E$2,($B94-1)*gamesPerRound,0,gamesPerRound,3),3,FALSE),VLOOKUP(AB93,OFFSET(Pairings!$D$2,($B94-1)*gamesPerRound,0,gamesPerRound,3),3,FALSE))</f>
        <v>#N/A</v>
      </c>
      <c r="AC94" s="98" t="e">
        <f ca="1">IF(ISNA(VLOOKUP(AC93,OFFSET(Pairings!$D$2,($B94-1)*gamesPerRound,0,gamesPerRound,3),3,FALSE)),VLOOKUP(AC93,OFFSET(Pairings!$E$2,($B94-1)*gamesPerRound,0,gamesPerRound,3),3,FALSE),VLOOKUP(AC93,OFFSET(Pairings!$D$2,($B94-1)*gamesPerRound,0,gamesPerRound,3),3,FALSE))</f>
        <v>#N/A</v>
      </c>
      <c r="AD94" s="99" t="e">
        <f ca="1">SUM(R94:AC94)</f>
        <v>#N/A</v>
      </c>
    </row>
    <row r="95" spans="1:30" x14ac:dyDescent="0.3">
      <c r="B95" s="44">
        <v>2</v>
      </c>
      <c r="C95" s="50" t="str">
        <f t="shared" ca="1" si="77"/>
        <v/>
      </c>
      <c r="D95" s="35" t="str">
        <f t="shared" ca="1" si="77"/>
        <v/>
      </c>
      <c r="E95" s="35" t="str">
        <f t="shared" ca="1" si="77"/>
        <v/>
      </c>
      <c r="F95" s="35" t="str">
        <f t="shared" ca="1" si="77"/>
        <v/>
      </c>
      <c r="G95" s="35" t="str">
        <f t="shared" ca="1" si="77"/>
        <v/>
      </c>
      <c r="H95" s="35" t="str">
        <f t="shared" ca="1" si="77"/>
        <v/>
      </c>
      <c r="I95" s="35" t="str">
        <f t="shared" ca="1" si="77"/>
        <v/>
      </c>
      <c r="J95" s="35" t="str">
        <f t="shared" ca="1" si="77"/>
        <v/>
      </c>
      <c r="K95" s="35" t="str">
        <f t="shared" ca="1" si="77"/>
        <v/>
      </c>
      <c r="L95" s="35" t="str">
        <f t="shared" ca="1" si="77"/>
        <v/>
      </c>
      <c r="M95" s="35" t="str">
        <f t="shared" ca="1" si="77"/>
        <v/>
      </c>
      <c r="N95" s="51" t="str">
        <f t="shared" ca="1" si="77"/>
        <v/>
      </c>
      <c r="O95" s="52">
        <f ca="1">SUM(C95:N95)</f>
        <v>0</v>
      </c>
      <c r="P95" s="49"/>
      <c r="R95" s="100" t="e">
        <f ca="1">IF(ISNA(VLOOKUP(R93,OFFSET(Pairings!$D$2,($B95-1)*gamesPerRound,0,gamesPerRound,3),3,FALSE)),VLOOKUP(R93,OFFSET(Pairings!$E$2,($B95-1)*gamesPerRound,0,gamesPerRound,3),3,FALSE),VLOOKUP(R93,OFFSET(Pairings!$D$2,($B95-1)*gamesPerRound,0,gamesPerRound,3),3,FALSE))</f>
        <v>#N/A</v>
      </c>
      <c r="S95" s="101" t="e">
        <f ca="1">IF(ISNA(VLOOKUP(S93,OFFSET(Pairings!$D$2,($B95-1)*gamesPerRound,0,gamesPerRound,3),3,FALSE)),VLOOKUP(S93,OFFSET(Pairings!$E$2,($B95-1)*gamesPerRound,0,gamesPerRound,3),3,FALSE),VLOOKUP(S93,OFFSET(Pairings!$D$2,($B95-1)*gamesPerRound,0,gamesPerRound,3),3,FALSE))</f>
        <v>#N/A</v>
      </c>
      <c r="T95" s="101" t="e">
        <f ca="1">IF(ISNA(VLOOKUP(T93,OFFSET(Pairings!$D$2,($B95-1)*gamesPerRound,0,gamesPerRound,3),3,FALSE)),VLOOKUP(T93,OFFSET(Pairings!$E$2,($B95-1)*gamesPerRound,0,gamesPerRound,3),3,FALSE),VLOOKUP(T93,OFFSET(Pairings!$D$2,($B95-1)*gamesPerRound,0,gamesPerRound,3),3,FALSE))</f>
        <v>#N/A</v>
      </c>
      <c r="U95" s="101" t="e">
        <f ca="1">IF(ISNA(VLOOKUP(U93,OFFSET(Pairings!$D$2,($B95-1)*gamesPerRound,0,gamesPerRound,3),3,FALSE)),VLOOKUP(U93,OFFSET(Pairings!$E$2,($B95-1)*gamesPerRound,0,gamesPerRound,3),3,FALSE),VLOOKUP(U93,OFFSET(Pairings!$D$2,($B95-1)*gamesPerRound,0,gamesPerRound,3),3,FALSE))</f>
        <v>#N/A</v>
      </c>
      <c r="V95" s="101" t="e">
        <f ca="1">IF(ISNA(VLOOKUP(V93,OFFSET(Pairings!$D$2,($B95-1)*gamesPerRound,0,gamesPerRound,3),3,FALSE)),VLOOKUP(V93,OFFSET(Pairings!$E$2,($B95-1)*gamesPerRound,0,gamesPerRound,3),3,FALSE),VLOOKUP(V93,OFFSET(Pairings!$D$2,($B95-1)*gamesPerRound,0,gamesPerRound,3),3,FALSE))</f>
        <v>#N/A</v>
      </c>
      <c r="W95" s="101" t="e">
        <f ca="1">IF(ISNA(VLOOKUP(W93,OFFSET(Pairings!$D$2,($B95-1)*gamesPerRound,0,gamesPerRound,3),3,FALSE)),VLOOKUP(W93,OFFSET(Pairings!$E$2,($B95-1)*gamesPerRound,0,gamesPerRound,3),3,FALSE),VLOOKUP(W93,OFFSET(Pairings!$D$2,($B95-1)*gamesPerRound,0,gamesPerRound,3),3,FALSE))</f>
        <v>#N/A</v>
      </c>
      <c r="X95" s="101" t="e">
        <f ca="1">IF(ISNA(VLOOKUP(X93,OFFSET(Pairings!$D$2,($B95-1)*gamesPerRound,0,gamesPerRound,3),3,FALSE)),VLOOKUP(X93,OFFSET(Pairings!$E$2,($B95-1)*gamesPerRound,0,gamesPerRound,3),3,FALSE),VLOOKUP(X93,OFFSET(Pairings!$D$2,($B95-1)*gamesPerRound,0,gamesPerRound,3),3,FALSE))</f>
        <v>#N/A</v>
      </c>
      <c r="Y95" s="101" t="e">
        <f ca="1">IF(ISNA(VLOOKUP(Y93,OFFSET(Pairings!$D$2,($B95-1)*gamesPerRound,0,gamesPerRound,3),3,FALSE)),VLOOKUP(Y93,OFFSET(Pairings!$E$2,($B95-1)*gamesPerRound,0,gamesPerRound,3),3,FALSE),VLOOKUP(Y93,OFFSET(Pairings!$D$2,($B95-1)*gamesPerRound,0,gamesPerRound,3),3,FALSE))</f>
        <v>#N/A</v>
      </c>
      <c r="Z95" s="101" t="e">
        <f ca="1">IF(ISNA(VLOOKUP(Z93,OFFSET(Pairings!$D$2,($B95-1)*gamesPerRound,0,gamesPerRound,3),3,FALSE)),VLOOKUP(Z93,OFFSET(Pairings!$E$2,($B95-1)*gamesPerRound,0,gamesPerRound,3),3,FALSE),VLOOKUP(Z93,OFFSET(Pairings!$D$2,($B95-1)*gamesPerRound,0,gamesPerRound,3),3,FALSE))</f>
        <v>#N/A</v>
      </c>
      <c r="AA95" s="101" t="e">
        <f ca="1">IF(ISNA(VLOOKUP(AA93,OFFSET(Pairings!$D$2,($B95-1)*gamesPerRound,0,gamesPerRound,3),3,FALSE)),VLOOKUP(AA93,OFFSET(Pairings!$E$2,($B95-1)*gamesPerRound,0,gamesPerRound,3),3,FALSE),VLOOKUP(AA93,OFFSET(Pairings!$D$2,($B95-1)*gamesPerRound,0,gamesPerRound,3),3,FALSE))</f>
        <v>#N/A</v>
      </c>
      <c r="AB95" s="101" t="e">
        <f ca="1">IF(ISNA(VLOOKUP(AB93,OFFSET(Pairings!$D$2,($B95-1)*gamesPerRound,0,gamesPerRound,3),3,FALSE)),VLOOKUP(AB93,OFFSET(Pairings!$E$2,($B95-1)*gamesPerRound,0,gamesPerRound,3),3,FALSE),VLOOKUP(AB93,OFFSET(Pairings!$D$2,($B95-1)*gamesPerRound,0,gamesPerRound,3),3,FALSE))</f>
        <v>#N/A</v>
      </c>
      <c r="AC95" s="102" t="e">
        <f ca="1">IF(ISNA(VLOOKUP(AC93,OFFSET(Pairings!$D$2,($B95-1)*gamesPerRound,0,gamesPerRound,3),3,FALSE)),VLOOKUP(AC93,OFFSET(Pairings!$E$2,($B95-1)*gamesPerRound,0,gamesPerRound,3),3,FALSE),VLOOKUP(AC93,OFFSET(Pairings!$D$2,($B95-1)*gamesPerRound,0,gamesPerRound,3),3,FALSE))</f>
        <v>#N/A</v>
      </c>
      <c r="AD95" s="99" t="e">
        <f ca="1">SUM(R95:AC95)</f>
        <v>#N/A</v>
      </c>
    </row>
    <row r="96" spans="1:30" x14ac:dyDescent="0.3">
      <c r="B96" s="44">
        <v>3</v>
      </c>
      <c r="C96" s="53" t="str">
        <f t="shared" ca="1" si="77"/>
        <v/>
      </c>
      <c r="D96" s="54" t="str">
        <f t="shared" ca="1" si="77"/>
        <v/>
      </c>
      <c r="E96" s="54" t="str">
        <f t="shared" ca="1" si="77"/>
        <v/>
      </c>
      <c r="F96" s="54" t="str">
        <f t="shared" ca="1" si="77"/>
        <v/>
      </c>
      <c r="G96" s="54" t="str">
        <f t="shared" ca="1" si="77"/>
        <v/>
      </c>
      <c r="H96" s="54" t="str">
        <f t="shared" ca="1" si="77"/>
        <v/>
      </c>
      <c r="I96" s="54" t="str">
        <f t="shared" ca="1" si="77"/>
        <v/>
      </c>
      <c r="J96" s="54" t="str">
        <f t="shared" ca="1" si="77"/>
        <v/>
      </c>
      <c r="K96" s="54" t="str">
        <f t="shared" ca="1" si="77"/>
        <v/>
      </c>
      <c r="L96" s="54" t="str">
        <f t="shared" ca="1" si="77"/>
        <v/>
      </c>
      <c r="M96" s="54" t="str">
        <f t="shared" ca="1" si="77"/>
        <v/>
      </c>
      <c r="N96" s="55" t="str">
        <f t="shared" ca="1" si="77"/>
        <v/>
      </c>
      <c r="O96" s="56">
        <f ca="1">SUM(C96:N96)</f>
        <v>0</v>
      </c>
      <c r="P96" s="49"/>
      <c r="R96" s="103" t="e">
        <f ca="1">IF(ISNA(VLOOKUP(R93,OFFSET(Pairings!$D$2,($B96-1)*gamesPerRound,0,gamesPerRound,3),3,FALSE)),VLOOKUP(R93,OFFSET(Pairings!$E$2,($B96-1)*gamesPerRound,0,gamesPerRound,3),3,FALSE),VLOOKUP(R93,OFFSET(Pairings!$D$2,($B96-1)*gamesPerRound,0,gamesPerRound,3),3,FALSE))</f>
        <v>#N/A</v>
      </c>
      <c r="S96" s="104" t="e">
        <f ca="1">IF(ISNA(VLOOKUP(S93,OFFSET(Pairings!$D$2,($B96-1)*gamesPerRound,0,gamesPerRound,3),3,FALSE)),VLOOKUP(S93,OFFSET(Pairings!$E$2,($B96-1)*gamesPerRound,0,gamesPerRound,3),3,FALSE),VLOOKUP(S93,OFFSET(Pairings!$D$2,($B96-1)*gamesPerRound,0,gamesPerRound,3),3,FALSE))</f>
        <v>#N/A</v>
      </c>
      <c r="T96" s="104" t="e">
        <f ca="1">IF(ISNA(VLOOKUP(T93,OFFSET(Pairings!$D$2,($B96-1)*gamesPerRound,0,gamesPerRound,3),3,FALSE)),VLOOKUP(T93,OFFSET(Pairings!$E$2,($B96-1)*gamesPerRound,0,gamesPerRound,3),3,FALSE),VLOOKUP(T93,OFFSET(Pairings!$D$2,($B96-1)*gamesPerRound,0,gamesPerRound,3),3,FALSE))</f>
        <v>#N/A</v>
      </c>
      <c r="U96" s="104" t="e">
        <f ca="1">IF(ISNA(VLOOKUP(U93,OFFSET(Pairings!$D$2,($B96-1)*gamesPerRound,0,gamesPerRound,3),3,FALSE)),VLOOKUP(U93,OFFSET(Pairings!$E$2,($B96-1)*gamesPerRound,0,gamesPerRound,3),3,FALSE),VLOOKUP(U93,OFFSET(Pairings!$D$2,($B96-1)*gamesPerRound,0,gamesPerRound,3),3,FALSE))</f>
        <v>#N/A</v>
      </c>
      <c r="V96" s="104" t="e">
        <f ca="1">IF(ISNA(VLOOKUP(V93,OFFSET(Pairings!$D$2,($B96-1)*gamesPerRound,0,gamesPerRound,3),3,FALSE)),VLOOKUP(V93,OFFSET(Pairings!$E$2,($B96-1)*gamesPerRound,0,gamesPerRound,3),3,FALSE),VLOOKUP(V93,OFFSET(Pairings!$D$2,($B96-1)*gamesPerRound,0,gamesPerRound,3),3,FALSE))</f>
        <v>#N/A</v>
      </c>
      <c r="W96" s="104" t="e">
        <f ca="1">IF(ISNA(VLOOKUP(W93,OFFSET(Pairings!$D$2,($B96-1)*gamesPerRound,0,gamesPerRound,3),3,FALSE)),VLOOKUP(W93,OFFSET(Pairings!$E$2,($B96-1)*gamesPerRound,0,gamesPerRound,3),3,FALSE),VLOOKUP(W93,OFFSET(Pairings!$D$2,($B96-1)*gamesPerRound,0,gamesPerRound,3),3,FALSE))</f>
        <v>#N/A</v>
      </c>
      <c r="X96" s="104" t="e">
        <f ca="1">IF(ISNA(VLOOKUP(X93,OFFSET(Pairings!$D$2,($B96-1)*gamesPerRound,0,gamesPerRound,3),3,FALSE)),VLOOKUP(X93,OFFSET(Pairings!$E$2,($B96-1)*gamesPerRound,0,gamesPerRound,3),3,FALSE),VLOOKUP(X93,OFFSET(Pairings!$D$2,($B96-1)*gamesPerRound,0,gamesPerRound,3),3,FALSE))</f>
        <v>#N/A</v>
      </c>
      <c r="Y96" s="104" t="e">
        <f ca="1">IF(ISNA(VLOOKUP(Y93,OFFSET(Pairings!$D$2,($B96-1)*gamesPerRound,0,gamesPerRound,3),3,FALSE)),VLOOKUP(Y93,OFFSET(Pairings!$E$2,($B96-1)*gamesPerRound,0,gamesPerRound,3),3,FALSE),VLOOKUP(Y93,OFFSET(Pairings!$D$2,($B96-1)*gamesPerRound,0,gamesPerRound,3),3,FALSE))</f>
        <v>#N/A</v>
      </c>
      <c r="Z96" s="104" t="e">
        <f ca="1">IF(ISNA(VLOOKUP(Z93,OFFSET(Pairings!$D$2,($B96-1)*gamesPerRound,0,gamesPerRound,3),3,FALSE)),VLOOKUP(Z93,OFFSET(Pairings!$E$2,($B96-1)*gamesPerRound,0,gamesPerRound,3),3,FALSE),VLOOKUP(Z93,OFFSET(Pairings!$D$2,($B96-1)*gamesPerRound,0,gamesPerRound,3),3,FALSE))</f>
        <v>#N/A</v>
      </c>
      <c r="AA96" s="104" t="e">
        <f ca="1">IF(ISNA(VLOOKUP(AA93,OFFSET(Pairings!$D$2,($B96-1)*gamesPerRound,0,gamesPerRound,3),3,FALSE)),VLOOKUP(AA93,OFFSET(Pairings!$E$2,($B96-1)*gamesPerRound,0,gamesPerRound,3),3,FALSE),VLOOKUP(AA93,OFFSET(Pairings!$D$2,($B96-1)*gamesPerRound,0,gamesPerRound,3),3,FALSE))</f>
        <v>#N/A</v>
      </c>
      <c r="AB96" s="104" t="e">
        <f ca="1">IF(ISNA(VLOOKUP(AB93,OFFSET(Pairings!$D$2,($B96-1)*gamesPerRound,0,gamesPerRound,3),3,FALSE)),VLOOKUP(AB93,OFFSET(Pairings!$E$2,($B96-1)*gamesPerRound,0,gamesPerRound,3),3,FALSE),VLOOKUP(AB93,OFFSET(Pairings!$D$2,($B96-1)*gamesPerRound,0,gamesPerRound,3),3,FALSE))</f>
        <v>#N/A</v>
      </c>
      <c r="AC96" s="105" t="e">
        <f ca="1">IF(ISNA(VLOOKUP(AC93,OFFSET(Pairings!$D$2,($B96-1)*gamesPerRound,0,gamesPerRound,3),3,FALSE)),VLOOKUP(AC93,OFFSET(Pairings!$E$2,($B96-1)*gamesPerRound,0,gamesPerRound,3),3,FALSE),VLOOKUP(AC93,OFFSET(Pairings!$D$2,($B96-1)*gamesPerRound,0,gamesPerRound,3),3,FALSE))</f>
        <v>#N/A</v>
      </c>
      <c r="AD96" s="99" t="e">
        <f ca="1">SUM(R96:AC96)</f>
        <v>#N/A</v>
      </c>
    </row>
    <row r="97" spans="1:30" ht="15.5" thickBot="1" x14ac:dyDescent="0.35">
      <c r="B97" s="57" t="s">
        <v>22</v>
      </c>
      <c r="C97" s="58">
        <f t="shared" ref="C97:O97" ca="1" si="78">SUM(C94:C96)</f>
        <v>0</v>
      </c>
      <c r="D97" s="59">
        <f t="shared" ca="1" si="78"/>
        <v>0</v>
      </c>
      <c r="E97" s="59">
        <f t="shared" ca="1" si="78"/>
        <v>0</v>
      </c>
      <c r="F97" s="59">
        <f t="shared" ca="1" si="78"/>
        <v>0</v>
      </c>
      <c r="G97" s="59">
        <f t="shared" ca="1" si="78"/>
        <v>0</v>
      </c>
      <c r="H97" s="59">
        <f t="shared" ca="1" si="78"/>
        <v>0</v>
      </c>
      <c r="I97" s="59">
        <f t="shared" ca="1" si="78"/>
        <v>0</v>
      </c>
      <c r="J97" s="59">
        <f t="shared" ca="1" si="78"/>
        <v>0</v>
      </c>
      <c r="K97" s="59">
        <f t="shared" ca="1" si="78"/>
        <v>0</v>
      </c>
      <c r="L97" s="59">
        <f t="shared" ca="1" si="78"/>
        <v>0</v>
      </c>
      <c r="M97" s="59">
        <f t="shared" ca="1" si="78"/>
        <v>0</v>
      </c>
      <c r="N97" s="59">
        <f t="shared" ca="1" si="78"/>
        <v>0</v>
      </c>
      <c r="O97" s="60">
        <f t="shared" ca="1" si="78"/>
        <v>0</v>
      </c>
      <c r="P97" s="61" t="e">
        <f ca="1">VLOOKUP(A93,OFFSET(Teams!$C$1,1,0,teams,4),4,FALSE)</f>
        <v>#N/A</v>
      </c>
      <c r="R97" s="106" t="e">
        <f t="shared" ref="R97:AD97" ca="1" si="79">SUM(R94:R96)</f>
        <v>#N/A</v>
      </c>
      <c r="S97" s="107" t="e">
        <f t="shared" ca="1" si="79"/>
        <v>#N/A</v>
      </c>
      <c r="T97" s="107" t="e">
        <f t="shared" ca="1" si="79"/>
        <v>#N/A</v>
      </c>
      <c r="U97" s="107" t="e">
        <f t="shared" ca="1" si="79"/>
        <v>#N/A</v>
      </c>
      <c r="V97" s="107" t="e">
        <f t="shared" ca="1" si="79"/>
        <v>#N/A</v>
      </c>
      <c r="W97" s="107" t="e">
        <f t="shared" ca="1" si="79"/>
        <v>#N/A</v>
      </c>
      <c r="X97" s="107" t="e">
        <f t="shared" ca="1" si="79"/>
        <v>#N/A</v>
      </c>
      <c r="Y97" s="107" t="e">
        <f t="shared" ca="1" si="79"/>
        <v>#N/A</v>
      </c>
      <c r="Z97" s="107" t="e">
        <f t="shared" ca="1" si="79"/>
        <v>#N/A</v>
      </c>
      <c r="AA97" s="107" t="e">
        <f t="shared" ca="1" si="79"/>
        <v>#N/A</v>
      </c>
      <c r="AB97" s="107" t="e">
        <f t="shared" ca="1" si="79"/>
        <v>#N/A</v>
      </c>
      <c r="AC97" s="107" t="e">
        <f t="shared" ca="1" si="79"/>
        <v>#N/A</v>
      </c>
      <c r="AD97" s="108" t="e">
        <f t="shared" ca="1" si="79"/>
        <v>#N/A</v>
      </c>
    </row>
    <row r="98" spans="1:30" ht="15.5" thickBot="1" x14ac:dyDescent="0.35"/>
    <row r="99" spans="1:30" x14ac:dyDescent="0.3">
      <c r="A99" s="6" t="s">
        <v>219</v>
      </c>
      <c r="B99" s="10">
        <f>VLOOKUP(A99,TeamLookup,2,FALSE)</f>
        <v>0</v>
      </c>
      <c r="C99" s="40" t="str">
        <f t="shared" ref="C99:N99" si="80">$A99&amp;"."&amp;TEXT(C$1,"00")</f>
        <v>Q.01</v>
      </c>
      <c r="D99" s="41" t="str">
        <f t="shared" si="80"/>
        <v>Q.02</v>
      </c>
      <c r="E99" s="41" t="str">
        <f t="shared" si="80"/>
        <v>Q.03</v>
      </c>
      <c r="F99" s="41" t="str">
        <f t="shared" si="80"/>
        <v>Q.04</v>
      </c>
      <c r="G99" s="41" t="str">
        <f t="shared" si="80"/>
        <v>Q.05</v>
      </c>
      <c r="H99" s="41" t="str">
        <f t="shared" si="80"/>
        <v>Q.06</v>
      </c>
      <c r="I99" s="41" t="str">
        <f t="shared" si="80"/>
        <v>Q.07</v>
      </c>
      <c r="J99" s="41" t="str">
        <f t="shared" si="80"/>
        <v>Q.08</v>
      </c>
      <c r="K99" s="41" t="str">
        <f t="shared" si="80"/>
        <v>Q.09</v>
      </c>
      <c r="L99" s="41" t="str">
        <f t="shared" si="80"/>
        <v>Q.10</v>
      </c>
      <c r="M99" s="41" t="str">
        <f t="shared" si="80"/>
        <v>Q.11</v>
      </c>
      <c r="N99" s="41" t="str">
        <f t="shared" si="80"/>
        <v>Q.12</v>
      </c>
      <c r="O99" s="42" t="s">
        <v>22</v>
      </c>
      <c r="P99" s="43" t="s">
        <v>30</v>
      </c>
      <c r="Q99" s="9"/>
      <c r="R99" s="94" t="str">
        <f t="shared" ref="R99:AC99" si="81">$A99&amp;"."&amp;TEXT(R$1,"00")</f>
        <v>Q.01</v>
      </c>
      <c r="S99" s="95" t="str">
        <f t="shared" si="81"/>
        <v>Q.02</v>
      </c>
      <c r="T99" s="95" t="str">
        <f t="shared" si="81"/>
        <v>Q.03</v>
      </c>
      <c r="U99" s="95" t="str">
        <f t="shared" si="81"/>
        <v>Q.04</v>
      </c>
      <c r="V99" s="95" t="str">
        <f t="shared" si="81"/>
        <v>Q.05</v>
      </c>
      <c r="W99" s="95" t="str">
        <f t="shared" si="81"/>
        <v>Q.06</v>
      </c>
      <c r="X99" s="95" t="str">
        <f t="shared" si="81"/>
        <v>Q.07</v>
      </c>
      <c r="Y99" s="95" t="str">
        <f t="shared" si="81"/>
        <v>Q.08</v>
      </c>
      <c r="Z99" s="95" t="str">
        <f t="shared" si="81"/>
        <v>Q.09</v>
      </c>
      <c r="AA99" s="95" t="str">
        <f t="shared" si="81"/>
        <v>Q.10</v>
      </c>
      <c r="AB99" s="95" t="str">
        <f t="shared" si="81"/>
        <v>Q.11</v>
      </c>
      <c r="AC99" s="95" t="str">
        <f t="shared" si="81"/>
        <v>Q.12</v>
      </c>
      <c r="AD99" s="96" t="s">
        <v>22</v>
      </c>
    </row>
    <row r="100" spans="1:30" x14ac:dyDescent="0.3">
      <c r="B100" s="44">
        <v>1</v>
      </c>
      <c r="C100" s="45" t="str">
        <f t="shared" ref="C100:N102" ca="1" si="82">IF(ISNA(R100),"",R100)</f>
        <v/>
      </c>
      <c r="D100" s="46" t="str">
        <f t="shared" ca="1" si="82"/>
        <v/>
      </c>
      <c r="E100" s="46" t="str">
        <f t="shared" ca="1" si="82"/>
        <v/>
      </c>
      <c r="F100" s="46" t="str">
        <f t="shared" ca="1" si="82"/>
        <v/>
      </c>
      <c r="G100" s="46" t="str">
        <f t="shared" ca="1" si="82"/>
        <v/>
      </c>
      <c r="H100" s="46" t="str">
        <f t="shared" ca="1" si="82"/>
        <v/>
      </c>
      <c r="I100" s="46" t="str">
        <f t="shared" ca="1" si="82"/>
        <v/>
      </c>
      <c r="J100" s="46" t="str">
        <f t="shared" ca="1" si="82"/>
        <v/>
      </c>
      <c r="K100" s="46" t="str">
        <f t="shared" ca="1" si="82"/>
        <v/>
      </c>
      <c r="L100" s="46" t="str">
        <f t="shared" ca="1" si="82"/>
        <v/>
      </c>
      <c r="M100" s="46" t="str">
        <f t="shared" ca="1" si="82"/>
        <v/>
      </c>
      <c r="N100" s="47" t="str">
        <f t="shared" ca="1" si="82"/>
        <v/>
      </c>
      <c r="O100" s="48">
        <f ca="1">SUM(C100:N100)</f>
        <v>0</v>
      </c>
      <c r="P100" s="49"/>
      <c r="R100" s="97" t="e">
        <f ca="1">IF(ISNA(VLOOKUP(R99,OFFSET(Pairings!$D$2,($B100-1)*gamesPerRound,0,gamesPerRound,3),3,FALSE)),VLOOKUP(R99,OFFSET(Pairings!$E$2,($B100-1)*gamesPerRound,0,gamesPerRound,3),3,FALSE),VLOOKUP(R99,OFFSET(Pairings!$D$2,($B100-1)*gamesPerRound,0,gamesPerRound,3),3,FALSE))</f>
        <v>#N/A</v>
      </c>
      <c r="S100" s="97" t="e">
        <f ca="1">IF(ISNA(VLOOKUP(S99,OFFSET(Pairings!$D$2,($B100-1)*gamesPerRound,0,gamesPerRound,3),3,FALSE)),VLOOKUP(S99,OFFSET(Pairings!$E$2,($B100-1)*gamesPerRound,0,gamesPerRound,3),3,FALSE),VLOOKUP(S99,OFFSET(Pairings!$D$2,($B100-1)*gamesPerRound,0,gamesPerRound,3),3,FALSE))</f>
        <v>#N/A</v>
      </c>
      <c r="T100" s="97" t="e">
        <f ca="1">IF(ISNA(VLOOKUP(T99,OFFSET(Pairings!$D$2,($B100-1)*gamesPerRound,0,gamesPerRound,3),3,FALSE)),VLOOKUP(T99,OFFSET(Pairings!$E$2,($B100-1)*gamesPerRound,0,gamesPerRound,3),3,FALSE),VLOOKUP(T99,OFFSET(Pairings!$D$2,($B100-1)*gamesPerRound,0,gamesPerRound,3),3,FALSE))</f>
        <v>#N/A</v>
      </c>
      <c r="U100" s="97" t="e">
        <f ca="1">IF(ISNA(VLOOKUP(U99,OFFSET(Pairings!$D$2,($B100-1)*gamesPerRound,0,gamesPerRound,3),3,FALSE)),VLOOKUP(U99,OFFSET(Pairings!$E$2,($B100-1)*gamesPerRound,0,gamesPerRound,3),3,FALSE),VLOOKUP(U99,OFFSET(Pairings!$D$2,($B100-1)*gamesPerRound,0,gamesPerRound,3),3,FALSE))</f>
        <v>#N/A</v>
      </c>
      <c r="V100" s="97" t="e">
        <f ca="1">IF(ISNA(VLOOKUP(V99,OFFSET(Pairings!$D$2,($B100-1)*gamesPerRound,0,gamesPerRound,3),3,FALSE)),VLOOKUP(V99,OFFSET(Pairings!$E$2,($B100-1)*gamesPerRound,0,gamesPerRound,3),3,FALSE),VLOOKUP(V99,OFFSET(Pairings!$D$2,($B100-1)*gamesPerRound,0,gamesPerRound,3),3,FALSE))</f>
        <v>#N/A</v>
      </c>
      <c r="W100" s="97" t="e">
        <f ca="1">IF(ISNA(VLOOKUP(W99,OFFSET(Pairings!$D$2,($B100-1)*gamesPerRound,0,gamesPerRound,3),3,FALSE)),VLOOKUP(W99,OFFSET(Pairings!$E$2,($B100-1)*gamesPerRound,0,gamesPerRound,3),3,FALSE),VLOOKUP(W99,OFFSET(Pairings!$D$2,($B100-1)*gamesPerRound,0,gamesPerRound,3),3,FALSE))</f>
        <v>#N/A</v>
      </c>
      <c r="X100" s="97" t="e">
        <f ca="1">IF(ISNA(VLOOKUP(X99,OFFSET(Pairings!$D$2,($B100-1)*gamesPerRound,0,gamesPerRound,3),3,FALSE)),VLOOKUP(X99,OFFSET(Pairings!$E$2,($B100-1)*gamesPerRound,0,gamesPerRound,3),3,FALSE),VLOOKUP(X99,OFFSET(Pairings!$D$2,($B100-1)*gamesPerRound,0,gamesPerRound,3),3,FALSE))</f>
        <v>#N/A</v>
      </c>
      <c r="Y100" s="97" t="e">
        <f ca="1">IF(ISNA(VLOOKUP(Y99,OFFSET(Pairings!$D$2,($B100-1)*gamesPerRound,0,gamesPerRound,3),3,FALSE)),VLOOKUP(Y99,OFFSET(Pairings!$E$2,($B100-1)*gamesPerRound,0,gamesPerRound,3),3,FALSE),VLOOKUP(Y99,OFFSET(Pairings!$D$2,($B100-1)*gamesPerRound,0,gamesPerRound,3),3,FALSE))</f>
        <v>#N/A</v>
      </c>
      <c r="Z100" s="97" t="e">
        <f ca="1">IF(ISNA(VLOOKUP(Z99,OFFSET(Pairings!$D$2,($B100-1)*gamesPerRound,0,gamesPerRound,3),3,FALSE)),VLOOKUP(Z99,OFFSET(Pairings!$E$2,($B100-1)*gamesPerRound,0,gamesPerRound,3),3,FALSE),VLOOKUP(Z99,OFFSET(Pairings!$D$2,($B100-1)*gamesPerRound,0,gamesPerRound,3),3,FALSE))</f>
        <v>#N/A</v>
      </c>
      <c r="AA100" s="97" t="e">
        <f ca="1">IF(ISNA(VLOOKUP(AA99,OFFSET(Pairings!$D$2,($B100-1)*gamesPerRound,0,gamesPerRound,3),3,FALSE)),VLOOKUP(AA99,OFFSET(Pairings!$E$2,($B100-1)*gamesPerRound,0,gamesPerRound,3),3,FALSE),VLOOKUP(AA99,OFFSET(Pairings!$D$2,($B100-1)*gamesPerRound,0,gamesPerRound,3),3,FALSE))</f>
        <v>#N/A</v>
      </c>
      <c r="AB100" s="97" t="e">
        <f ca="1">IF(ISNA(VLOOKUP(AB99,OFFSET(Pairings!$D$2,($B100-1)*gamesPerRound,0,gamesPerRound,3),3,FALSE)),VLOOKUP(AB99,OFFSET(Pairings!$E$2,($B100-1)*gamesPerRound,0,gamesPerRound,3),3,FALSE),VLOOKUP(AB99,OFFSET(Pairings!$D$2,($B100-1)*gamesPerRound,0,gamesPerRound,3),3,FALSE))</f>
        <v>#N/A</v>
      </c>
      <c r="AC100" s="98" t="e">
        <f ca="1">IF(ISNA(VLOOKUP(AC99,OFFSET(Pairings!$D$2,($B100-1)*gamesPerRound,0,gamesPerRound,3),3,FALSE)),VLOOKUP(AC99,OFFSET(Pairings!$E$2,($B100-1)*gamesPerRound,0,gamesPerRound,3),3,FALSE),VLOOKUP(AC99,OFFSET(Pairings!$D$2,($B100-1)*gamesPerRound,0,gamesPerRound,3),3,FALSE))</f>
        <v>#N/A</v>
      </c>
      <c r="AD100" s="99" t="e">
        <f ca="1">SUM(R100:AC100)</f>
        <v>#N/A</v>
      </c>
    </row>
    <row r="101" spans="1:30" x14ac:dyDescent="0.3">
      <c r="B101" s="44">
        <v>2</v>
      </c>
      <c r="C101" s="50" t="str">
        <f t="shared" ca="1" si="82"/>
        <v/>
      </c>
      <c r="D101" s="35" t="str">
        <f t="shared" ca="1" si="82"/>
        <v/>
      </c>
      <c r="E101" s="35" t="str">
        <f t="shared" ca="1" si="82"/>
        <v/>
      </c>
      <c r="F101" s="35" t="str">
        <f t="shared" ca="1" si="82"/>
        <v/>
      </c>
      <c r="G101" s="35" t="str">
        <f t="shared" ca="1" si="82"/>
        <v/>
      </c>
      <c r="H101" s="35" t="str">
        <f t="shared" ca="1" si="82"/>
        <v/>
      </c>
      <c r="I101" s="35" t="str">
        <f t="shared" ca="1" si="82"/>
        <v/>
      </c>
      <c r="J101" s="35" t="str">
        <f t="shared" ca="1" si="82"/>
        <v/>
      </c>
      <c r="K101" s="35" t="str">
        <f t="shared" ca="1" si="82"/>
        <v/>
      </c>
      <c r="L101" s="35" t="str">
        <f t="shared" ca="1" si="82"/>
        <v/>
      </c>
      <c r="M101" s="35" t="str">
        <f t="shared" ca="1" si="82"/>
        <v/>
      </c>
      <c r="N101" s="51" t="str">
        <f t="shared" ca="1" si="82"/>
        <v/>
      </c>
      <c r="O101" s="52">
        <f ca="1">SUM(C101:N101)</f>
        <v>0</v>
      </c>
      <c r="P101" s="49"/>
      <c r="R101" s="100" t="e">
        <f ca="1">IF(ISNA(VLOOKUP(R99,OFFSET(Pairings!$D$2,($B101-1)*gamesPerRound,0,gamesPerRound,3),3,FALSE)),VLOOKUP(R99,OFFSET(Pairings!$E$2,($B101-1)*gamesPerRound,0,gamesPerRound,3),3,FALSE),VLOOKUP(R99,OFFSET(Pairings!$D$2,($B101-1)*gamesPerRound,0,gamesPerRound,3),3,FALSE))</f>
        <v>#N/A</v>
      </c>
      <c r="S101" s="101" t="e">
        <f ca="1">IF(ISNA(VLOOKUP(S99,OFFSET(Pairings!$D$2,($B101-1)*gamesPerRound,0,gamesPerRound,3),3,FALSE)),VLOOKUP(S99,OFFSET(Pairings!$E$2,($B101-1)*gamesPerRound,0,gamesPerRound,3),3,FALSE),VLOOKUP(S99,OFFSET(Pairings!$D$2,($B101-1)*gamesPerRound,0,gamesPerRound,3),3,FALSE))</f>
        <v>#N/A</v>
      </c>
      <c r="T101" s="101" t="e">
        <f ca="1">IF(ISNA(VLOOKUP(T99,OFFSET(Pairings!$D$2,($B101-1)*gamesPerRound,0,gamesPerRound,3),3,FALSE)),VLOOKUP(T99,OFFSET(Pairings!$E$2,($B101-1)*gamesPerRound,0,gamesPerRound,3),3,FALSE),VLOOKUP(T99,OFFSET(Pairings!$D$2,($B101-1)*gamesPerRound,0,gamesPerRound,3),3,FALSE))</f>
        <v>#N/A</v>
      </c>
      <c r="U101" s="101" t="e">
        <f ca="1">IF(ISNA(VLOOKUP(U99,OFFSET(Pairings!$D$2,($B101-1)*gamesPerRound,0,gamesPerRound,3),3,FALSE)),VLOOKUP(U99,OFFSET(Pairings!$E$2,($B101-1)*gamesPerRound,0,gamesPerRound,3),3,FALSE),VLOOKUP(U99,OFFSET(Pairings!$D$2,($B101-1)*gamesPerRound,0,gamesPerRound,3),3,FALSE))</f>
        <v>#N/A</v>
      </c>
      <c r="V101" s="101" t="e">
        <f ca="1">IF(ISNA(VLOOKUP(V99,OFFSET(Pairings!$D$2,($B101-1)*gamesPerRound,0,gamesPerRound,3),3,FALSE)),VLOOKUP(V99,OFFSET(Pairings!$E$2,($B101-1)*gamesPerRound,0,gamesPerRound,3),3,FALSE),VLOOKUP(V99,OFFSET(Pairings!$D$2,($B101-1)*gamesPerRound,0,gamesPerRound,3),3,FALSE))</f>
        <v>#N/A</v>
      </c>
      <c r="W101" s="101" t="e">
        <f ca="1">IF(ISNA(VLOOKUP(W99,OFFSET(Pairings!$D$2,($B101-1)*gamesPerRound,0,gamesPerRound,3),3,FALSE)),VLOOKUP(W99,OFFSET(Pairings!$E$2,($B101-1)*gamesPerRound,0,gamesPerRound,3),3,FALSE),VLOOKUP(W99,OFFSET(Pairings!$D$2,($B101-1)*gamesPerRound,0,gamesPerRound,3),3,FALSE))</f>
        <v>#N/A</v>
      </c>
      <c r="X101" s="101" t="e">
        <f ca="1">IF(ISNA(VLOOKUP(X99,OFFSET(Pairings!$D$2,($B101-1)*gamesPerRound,0,gamesPerRound,3),3,FALSE)),VLOOKUP(X99,OFFSET(Pairings!$E$2,($B101-1)*gamesPerRound,0,gamesPerRound,3),3,FALSE),VLOOKUP(X99,OFFSET(Pairings!$D$2,($B101-1)*gamesPerRound,0,gamesPerRound,3),3,FALSE))</f>
        <v>#N/A</v>
      </c>
      <c r="Y101" s="101" t="e">
        <f ca="1">IF(ISNA(VLOOKUP(Y99,OFFSET(Pairings!$D$2,($B101-1)*gamesPerRound,0,gamesPerRound,3),3,FALSE)),VLOOKUP(Y99,OFFSET(Pairings!$E$2,($B101-1)*gamesPerRound,0,gamesPerRound,3),3,FALSE),VLOOKUP(Y99,OFFSET(Pairings!$D$2,($B101-1)*gamesPerRound,0,gamesPerRound,3),3,FALSE))</f>
        <v>#N/A</v>
      </c>
      <c r="Z101" s="101" t="e">
        <f ca="1">IF(ISNA(VLOOKUP(Z99,OFFSET(Pairings!$D$2,($B101-1)*gamesPerRound,0,gamesPerRound,3),3,FALSE)),VLOOKUP(Z99,OFFSET(Pairings!$E$2,($B101-1)*gamesPerRound,0,gamesPerRound,3),3,FALSE),VLOOKUP(Z99,OFFSET(Pairings!$D$2,($B101-1)*gamesPerRound,0,gamesPerRound,3),3,FALSE))</f>
        <v>#N/A</v>
      </c>
      <c r="AA101" s="101" t="e">
        <f ca="1">IF(ISNA(VLOOKUP(AA99,OFFSET(Pairings!$D$2,($B101-1)*gamesPerRound,0,gamesPerRound,3),3,FALSE)),VLOOKUP(AA99,OFFSET(Pairings!$E$2,($B101-1)*gamesPerRound,0,gamesPerRound,3),3,FALSE),VLOOKUP(AA99,OFFSET(Pairings!$D$2,($B101-1)*gamesPerRound,0,gamesPerRound,3),3,FALSE))</f>
        <v>#N/A</v>
      </c>
      <c r="AB101" s="101" t="e">
        <f ca="1">IF(ISNA(VLOOKUP(AB99,OFFSET(Pairings!$D$2,($B101-1)*gamesPerRound,0,gamesPerRound,3),3,FALSE)),VLOOKUP(AB99,OFFSET(Pairings!$E$2,($B101-1)*gamesPerRound,0,gamesPerRound,3),3,FALSE),VLOOKUP(AB99,OFFSET(Pairings!$D$2,($B101-1)*gamesPerRound,0,gamesPerRound,3),3,FALSE))</f>
        <v>#N/A</v>
      </c>
      <c r="AC101" s="102" t="e">
        <f ca="1">IF(ISNA(VLOOKUP(AC99,OFFSET(Pairings!$D$2,($B101-1)*gamesPerRound,0,gamesPerRound,3),3,FALSE)),VLOOKUP(AC99,OFFSET(Pairings!$E$2,($B101-1)*gamesPerRound,0,gamesPerRound,3),3,FALSE),VLOOKUP(AC99,OFFSET(Pairings!$D$2,($B101-1)*gamesPerRound,0,gamesPerRound,3),3,FALSE))</f>
        <v>#N/A</v>
      </c>
      <c r="AD101" s="99" t="e">
        <f ca="1">SUM(R101:AC101)</f>
        <v>#N/A</v>
      </c>
    </row>
    <row r="102" spans="1:30" x14ac:dyDescent="0.3">
      <c r="B102" s="44">
        <v>3</v>
      </c>
      <c r="C102" s="53" t="str">
        <f t="shared" ca="1" si="82"/>
        <v/>
      </c>
      <c r="D102" s="54" t="str">
        <f t="shared" ca="1" si="82"/>
        <v/>
      </c>
      <c r="E102" s="54" t="str">
        <f t="shared" ca="1" si="82"/>
        <v/>
      </c>
      <c r="F102" s="54" t="str">
        <f t="shared" ca="1" si="82"/>
        <v/>
      </c>
      <c r="G102" s="54" t="str">
        <f t="shared" ca="1" si="82"/>
        <v/>
      </c>
      <c r="H102" s="54" t="str">
        <f t="shared" ca="1" si="82"/>
        <v/>
      </c>
      <c r="I102" s="54" t="str">
        <f t="shared" ca="1" si="82"/>
        <v/>
      </c>
      <c r="J102" s="54" t="str">
        <f t="shared" ca="1" si="82"/>
        <v/>
      </c>
      <c r="K102" s="54" t="str">
        <f t="shared" ca="1" si="82"/>
        <v/>
      </c>
      <c r="L102" s="54" t="str">
        <f t="shared" ca="1" si="82"/>
        <v/>
      </c>
      <c r="M102" s="54" t="str">
        <f t="shared" ca="1" si="82"/>
        <v/>
      </c>
      <c r="N102" s="55" t="str">
        <f t="shared" ca="1" si="82"/>
        <v/>
      </c>
      <c r="O102" s="56">
        <f ca="1">SUM(C102:N102)</f>
        <v>0</v>
      </c>
      <c r="P102" s="49"/>
      <c r="R102" s="103" t="e">
        <f ca="1">IF(ISNA(VLOOKUP(R99,OFFSET(Pairings!$D$2,($B102-1)*gamesPerRound,0,gamesPerRound,3),3,FALSE)),VLOOKUP(R99,OFFSET(Pairings!$E$2,($B102-1)*gamesPerRound,0,gamesPerRound,3),3,FALSE),VLOOKUP(R99,OFFSET(Pairings!$D$2,($B102-1)*gamesPerRound,0,gamesPerRound,3),3,FALSE))</f>
        <v>#N/A</v>
      </c>
      <c r="S102" s="104" t="e">
        <f ca="1">IF(ISNA(VLOOKUP(S99,OFFSET(Pairings!$D$2,($B102-1)*gamesPerRound,0,gamesPerRound,3),3,FALSE)),VLOOKUP(S99,OFFSET(Pairings!$E$2,($B102-1)*gamesPerRound,0,gamesPerRound,3),3,FALSE),VLOOKUP(S99,OFFSET(Pairings!$D$2,($B102-1)*gamesPerRound,0,gamesPerRound,3),3,FALSE))</f>
        <v>#N/A</v>
      </c>
      <c r="T102" s="104" t="e">
        <f ca="1">IF(ISNA(VLOOKUP(T99,OFFSET(Pairings!$D$2,($B102-1)*gamesPerRound,0,gamesPerRound,3),3,FALSE)),VLOOKUP(T99,OFFSET(Pairings!$E$2,($B102-1)*gamesPerRound,0,gamesPerRound,3),3,FALSE),VLOOKUP(T99,OFFSET(Pairings!$D$2,($B102-1)*gamesPerRound,0,gamesPerRound,3),3,FALSE))</f>
        <v>#N/A</v>
      </c>
      <c r="U102" s="104" t="e">
        <f ca="1">IF(ISNA(VLOOKUP(U99,OFFSET(Pairings!$D$2,($B102-1)*gamesPerRound,0,gamesPerRound,3),3,FALSE)),VLOOKUP(U99,OFFSET(Pairings!$E$2,($B102-1)*gamesPerRound,0,gamesPerRound,3),3,FALSE),VLOOKUP(U99,OFFSET(Pairings!$D$2,($B102-1)*gamesPerRound,0,gamesPerRound,3),3,FALSE))</f>
        <v>#N/A</v>
      </c>
      <c r="V102" s="104" t="e">
        <f ca="1">IF(ISNA(VLOOKUP(V99,OFFSET(Pairings!$D$2,($B102-1)*gamesPerRound,0,gamesPerRound,3),3,FALSE)),VLOOKUP(V99,OFFSET(Pairings!$E$2,($B102-1)*gamesPerRound,0,gamesPerRound,3),3,FALSE),VLOOKUP(V99,OFFSET(Pairings!$D$2,($B102-1)*gamesPerRound,0,gamesPerRound,3),3,FALSE))</f>
        <v>#N/A</v>
      </c>
      <c r="W102" s="104" t="e">
        <f ca="1">IF(ISNA(VLOOKUP(W99,OFFSET(Pairings!$D$2,($B102-1)*gamesPerRound,0,gamesPerRound,3),3,FALSE)),VLOOKUP(W99,OFFSET(Pairings!$E$2,($B102-1)*gamesPerRound,0,gamesPerRound,3),3,FALSE),VLOOKUP(W99,OFFSET(Pairings!$D$2,($B102-1)*gamesPerRound,0,gamesPerRound,3),3,FALSE))</f>
        <v>#N/A</v>
      </c>
      <c r="X102" s="104" t="e">
        <f ca="1">IF(ISNA(VLOOKUP(X99,OFFSET(Pairings!$D$2,($B102-1)*gamesPerRound,0,gamesPerRound,3),3,FALSE)),VLOOKUP(X99,OFFSET(Pairings!$E$2,($B102-1)*gamesPerRound,0,gamesPerRound,3),3,FALSE),VLOOKUP(X99,OFFSET(Pairings!$D$2,($B102-1)*gamesPerRound,0,gamesPerRound,3),3,FALSE))</f>
        <v>#N/A</v>
      </c>
      <c r="Y102" s="104" t="e">
        <f ca="1">IF(ISNA(VLOOKUP(Y99,OFFSET(Pairings!$D$2,($B102-1)*gamesPerRound,0,gamesPerRound,3),3,FALSE)),VLOOKUP(Y99,OFFSET(Pairings!$E$2,($B102-1)*gamesPerRound,0,gamesPerRound,3),3,FALSE),VLOOKUP(Y99,OFFSET(Pairings!$D$2,($B102-1)*gamesPerRound,0,gamesPerRound,3),3,FALSE))</f>
        <v>#N/A</v>
      </c>
      <c r="Z102" s="104" t="e">
        <f ca="1">IF(ISNA(VLOOKUP(Z99,OFFSET(Pairings!$D$2,($B102-1)*gamesPerRound,0,gamesPerRound,3),3,FALSE)),VLOOKUP(Z99,OFFSET(Pairings!$E$2,($B102-1)*gamesPerRound,0,gamesPerRound,3),3,FALSE),VLOOKUP(Z99,OFFSET(Pairings!$D$2,($B102-1)*gamesPerRound,0,gamesPerRound,3),3,FALSE))</f>
        <v>#N/A</v>
      </c>
      <c r="AA102" s="104" t="e">
        <f ca="1">IF(ISNA(VLOOKUP(AA99,OFFSET(Pairings!$D$2,($B102-1)*gamesPerRound,0,gamesPerRound,3),3,FALSE)),VLOOKUP(AA99,OFFSET(Pairings!$E$2,($B102-1)*gamesPerRound,0,gamesPerRound,3),3,FALSE),VLOOKUP(AA99,OFFSET(Pairings!$D$2,($B102-1)*gamesPerRound,0,gamesPerRound,3),3,FALSE))</f>
        <v>#N/A</v>
      </c>
      <c r="AB102" s="104" t="e">
        <f ca="1">IF(ISNA(VLOOKUP(AB99,OFFSET(Pairings!$D$2,($B102-1)*gamesPerRound,0,gamesPerRound,3),3,FALSE)),VLOOKUP(AB99,OFFSET(Pairings!$E$2,($B102-1)*gamesPerRound,0,gamesPerRound,3),3,FALSE),VLOOKUP(AB99,OFFSET(Pairings!$D$2,($B102-1)*gamesPerRound,0,gamesPerRound,3),3,FALSE))</f>
        <v>#N/A</v>
      </c>
      <c r="AC102" s="105" t="e">
        <f ca="1">IF(ISNA(VLOOKUP(AC99,OFFSET(Pairings!$D$2,($B102-1)*gamesPerRound,0,gamesPerRound,3),3,FALSE)),VLOOKUP(AC99,OFFSET(Pairings!$E$2,($B102-1)*gamesPerRound,0,gamesPerRound,3),3,FALSE),VLOOKUP(AC99,OFFSET(Pairings!$D$2,($B102-1)*gamesPerRound,0,gamesPerRound,3),3,FALSE))</f>
        <v>#N/A</v>
      </c>
      <c r="AD102" s="99" t="e">
        <f ca="1">SUM(R102:AC102)</f>
        <v>#N/A</v>
      </c>
    </row>
    <row r="103" spans="1:30" ht="15.5" thickBot="1" x14ac:dyDescent="0.35">
      <c r="B103" s="57" t="s">
        <v>22</v>
      </c>
      <c r="C103" s="58">
        <f t="shared" ref="C103:O103" ca="1" si="83">SUM(C100:C102)</f>
        <v>0</v>
      </c>
      <c r="D103" s="59">
        <f t="shared" ca="1" si="83"/>
        <v>0</v>
      </c>
      <c r="E103" s="59">
        <f t="shared" ca="1" si="83"/>
        <v>0</v>
      </c>
      <c r="F103" s="59">
        <f t="shared" ca="1" si="83"/>
        <v>0</v>
      </c>
      <c r="G103" s="59">
        <f t="shared" ca="1" si="83"/>
        <v>0</v>
      </c>
      <c r="H103" s="59">
        <f t="shared" ca="1" si="83"/>
        <v>0</v>
      </c>
      <c r="I103" s="59">
        <f t="shared" ca="1" si="83"/>
        <v>0</v>
      </c>
      <c r="J103" s="59">
        <f t="shared" ca="1" si="83"/>
        <v>0</v>
      </c>
      <c r="K103" s="59">
        <f t="shared" ca="1" si="83"/>
        <v>0</v>
      </c>
      <c r="L103" s="59">
        <f t="shared" ca="1" si="83"/>
        <v>0</v>
      </c>
      <c r="M103" s="59">
        <f t="shared" ca="1" si="83"/>
        <v>0</v>
      </c>
      <c r="N103" s="59">
        <f t="shared" ca="1" si="83"/>
        <v>0</v>
      </c>
      <c r="O103" s="60">
        <f t="shared" ca="1" si="83"/>
        <v>0</v>
      </c>
      <c r="P103" s="61" t="e">
        <f ca="1">VLOOKUP(A99,OFFSET(Teams!$C$1,1,0,teams,4),4,FALSE)</f>
        <v>#N/A</v>
      </c>
      <c r="R103" s="106" t="e">
        <f t="shared" ref="R103:AD103" ca="1" si="84">SUM(R100:R102)</f>
        <v>#N/A</v>
      </c>
      <c r="S103" s="107" t="e">
        <f t="shared" ca="1" si="84"/>
        <v>#N/A</v>
      </c>
      <c r="T103" s="107" t="e">
        <f t="shared" ca="1" si="84"/>
        <v>#N/A</v>
      </c>
      <c r="U103" s="107" t="e">
        <f t="shared" ca="1" si="84"/>
        <v>#N/A</v>
      </c>
      <c r="V103" s="107" t="e">
        <f t="shared" ca="1" si="84"/>
        <v>#N/A</v>
      </c>
      <c r="W103" s="107" t="e">
        <f t="shared" ca="1" si="84"/>
        <v>#N/A</v>
      </c>
      <c r="X103" s="107" t="e">
        <f t="shared" ca="1" si="84"/>
        <v>#N/A</v>
      </c>
      <c r="Y103" s="107" t="e">
        <f t="shared" ca="1" si="84"/>
        <v>#N/A</v>
      </c>
      <c r="Z103" s="107" t="e">
        <f t="shared" ca="1" si="84"/>
        <v>#N/A</v>
      </c>
      <c r="AA103" s="107" t="e">
        <f t="shared" ca="1" si="84"/>
        <v>#N/A</v>
      </c>
      <c r="AB103" s="107" t="e">
        <f t="shared" ca="1" si="84"/>
        <v>#N/A</v>
      </c>
      <c r="AC103" s="107" t="e">
        <f t="shared" ca="1" si="84"/>
        <v>#N/A</v>
      </c>
      <c r="AD103" s="108" t="e">
        <f t="shared" ca="1" si="84"/>
        <v>#N/A</v>
      </c>
    </row>
    <row r="104" spans="1:30" ht="15.5" thickBot="1" x14ac:dyDescent="0.35"/>
    <row r="105" spans="1:30" x14ac:dyDescent="0.3">
      <c r="A105" s="6" t="s">
        <v>220</v>
      </c>
      <c r="B105" s="10">
        <f>VLOOKUP(A105,TeamLookup,2,FALSE)</f>
        <v>0</v>
      </c>
      <c r="C105" s="40" t="str">
        <f t="shared" ref="C105:N105" si="85">$A105&amp;"."&amp;TEXT(C$1,"00")</f>
        <v>R.01</v>
      </c>
      <c r="D105" s="41" t="str">
        <f t="shared" si="85"/>
        <v>R.02</v>
      </c>
      <c r="E105" s="41" t="str">
        <f t="shared" si="85"/>
        <v>R.03</v>
      </c>
      <c r="F105" s="41" t="str">
        <f t="shared" si="85"/>
        <v>R.04</v>
      </c>
      <c r="G105" s="41" t="str">
        <f t="shared" si="85"/>
        <v>R.05</v>
      </c>
      <c r="H105" s="41" t="str">
        <f t="shared" si="85"/>
        <v>R.06</v>
      </c>
      <c r="I105" s="41" t="str">
        <f t="shared" si="85"/>
        <v>R.07</v>
      </c>
      <c r="J105" s="41" t="str">
        <f t="shared" si="85"/>
        <v>R.08</v>
      </c>
      <c r="K105" s="41" t="str">
        <f t="shared" si="85"/>
        <v>R.09</v>
      </c>
      <c r="L105" s="41" t="str">
        <f t="shared" si="85"/>
        <v>R.10</v>
      </c>
      <c r="M105" s="41" t="str">
        <f t="shared" si="85"/>
        <v>R.11</v>
      </c>
      <c r="N105" s="41" t="str">
        <f t="shared" si="85"/>
        <v>R.12</v>
      </c>
      <c r="O105" s="42" t="s">
        <v>22</v>
      </c>
      <c r="P105" s="43" t="s">
        <v>30</v>
      </c>
      <c r="Q105" s="9"/>
      <c r="R105" s="94" t="str">
        <f t="shared" ref="R105:AC105" si="86">$A105&amp;"."&amp;TEXT(R$1,"00")</f>
        <v>R.01</v>
      </c>
      <c r="S105" s="95" t="str">
        <f t="shared" si="86"/>
        <v>R.02</v>
      </c>
      <c r="T105" s="95" t="str">
        <f t="shared" si="86"/>
        <v>R.03</v>
      </c>
      <c r="U105" s="95" t="str">
        <f t="shared" si="86"/>
        <v>R.04</v>
      </c>
      <c r="V105" s="95" t="str">
        <f t="shared" si="86"/>
        <v>R.05</v>
      </c>
      <c r="W105" s="95" t="str">
        <f t="shared" si="86"/>
        <v>R.06</v>
      </c>
      <c r="X105" s="95" t="str">
        <f t="shared" si="86"/>
        <v>R.07</v>
      </c>
      <c r="Y105" s="95" t="str">
        <f t="shared" si="86"/>
        <v>R.08</v>
      </c>
      <c r="Z105" s="95" t="str">
        <f t="shared" si="86"/>
        <v>R.09</v>
      </c>
      <c r="AA105" s="95" t="str">
        <f t="shared" si="86"/>
        <v>R.10</v>
      </c>
      <c r="AB105" s="95" t="str">
        <f t="shared" si="86"/>
        <v>R.11</v>
      </c>
      <c r="AC105" s="95" t="str">
        <f t="shared" si="86"/>
        <v>R.12</v>
      </c>
      <c r="AD105" s="96" t="s">
        <v>22</v>
      </c>
    </row>
    <row r="106" spans="1:30" x14ac:dyDescent="0.3">
      <c r="B106" s="44">
        <v>1</v>
      </c>
      <c r="C106" s="45" t="str">
        <f t="shared" ref="C106:N108" ca="1" si="87">IF(ISNA(R106),"",R106)</f>
        <v/>
      </c>
      <c r="D106" s="46" t="str">
        <f t="shared" ca="1" si="87"/>
        <v/>
      </c>
      <c r="E106" s="46" t="str">
        <f t="shared" ca="1" si="87"/>
        <v/>
      </c>
      <c r="F106" s="46" t="str">
        <f t="shared" ca="1" si="87"/>
        <v/>
      </c>
      <c r="G106" s="46" t="str">
        <f t="shared" ca="1" si="87"/>
        <v/>
      </c>
      <c r="H106" s="46" t="str">
        <f t="shared" ca="1" si="87"/>
        <v/>
      </c>
      <c r="I106" s="46" t="str">
        <f t="shared" ca="1" si="87"/>
        <v/>
      </c>
      <c r="J106" s="46" t="str">
        <f t="shared" ca="1" si="87"/>
        <v/>
      </c>
      <c r="K106" s="46" t="str">
        <f t="shared" ca="1" si="87"/>
        <v/>
      </c>
      <c r="L106" s="46" t="str">
        <f t="shared" ca="1" si="87"/>
        <v/>
      </c>
      <c r="M106" s="46" t="str">
        <f t="shared" ca="1" si="87"/>
        <v/>
      </c>
      <c r="N106" s="47" t="str">
        <f t="shared" ca="1" si="87"/>
        <v/>
      </c>
      <c r="O106" s="48">
        <f ca="1">SUM(C106:N106)</f>
        <v>0</v>
      </c>
      <c r="P106" s="49"/>
      <c r="R106" s="97" t="e">
        <f ca="1">IF(ISNA(VLOOKUP(R105,OFFSET(Pairings!$D$2,($B106-1)*gamesPerRound,0,gamesPerRound,3),3,FALSE)),VLOOKUP(R105,OFFSET(Pairings!$E$2,($B106-1)*gamesPerRound,0,gamesPerRound,3),3,FALSE),VLOOKUP(R105,OFFSET(Pairings!$D$2,($B106-1)*gamesPerRound,0,gamesPerRound,3),3,FALSE))</f>
        <v>#N/A</v>
      </c>
      <c r="S106" s="97" t="e">
        <f ca="1">IF(ISNA(VLOOKUP(S105,OFFSET(Pairings!$D$2,($B106-1)*gamesPerRound,0,gamesPerRound,3),3,FALSE)),VLOOKUP(S105,OFFSET(Pairings!$E$2,($B106-1)*gamesPerRound,0,gamesPerRound,3),3,FALSE),VLOOKUP(S105,OFFSET(Pairings!$D$2,($B106-1)*gamesPerRound,0,gamesPerRound,3),3,FALSE))</f>
        <v>#N/A</v>
      </c>
      <c r="T106" s="97" t="e">
        <f ca="1">IF(ISNA(VLOOKUP(T105,OFFSET(Pairings!$D$2,($B106-1)*gamesPerRound,0,gamesPerRound,3),3,FALSE)),VLOOKUP(T105,OFFSET(Pairings!$E$2,($B106-1)*gamesPerRound,0,gamesPerRound,3),3,FALSE),VLOOKUP(T105,OFFSET(Pairings!$D$2,($B106-1)*gamesPerRound,0,gamesPerRound,3),3,FALSE))</f>
        <v>#N/A</v>
      </c>
      <c r="U106" s="97" t="e">
        <f ca="1">IF(ISNA(VLOOKUP(U105,OFFSET(Pairings!$D$2,($B106-1)*gamesPerRound,0,gamesPerRound,3),3,FALSE)),VLOOKUP(U105,OFFSET(Pairings!$E$2,($B106-1)*gamesPerRound,0,gamesPerRound,3),3,FALSE),VLOOKUP(U105,OFFSET(Pairings!$D$2,($B106-1)*gamesPerRound,0,gamesPerRound,3),3,FALSE))</f>
        <v>#N/A</v>
      </c>
      <c r="V106" s="97" t="e">
        <f ca="1">IF(ISNA(VLOOKUP(V105,OFFSET(Pairings!$D$2,($B106-1)*gamesPerRound,0,gamesPerRound,3),3,FALSE)),VLOOKUP(V105,OFFSET(Pairings!$E$2,($B106-1)*gamesPerRound,0,gamesPerRound,3),3,FALSE),VLOOKUP(V105,OFFSET(Pairings!$D$2,($B106-1)*gamesPerRound,0,gamesPerRound,3),3,FALSE))</f>
        <v>#N/A</v>
      </c>
      <c r="W106" s="97" t="e">
        <f ca="1">IF(ISNA(VLOOKUP(W105,OFFSET(Pairings!$D$2,($B106-1)*gamesPerRound,0,gamesPerRound,3),3,FALSE)),VLOOKUP(W105,OFFSET(Pairings!$E$2,($B106-1)*gamesPerRound,0,gamesPerRound,3),3,FALSE),VLOOKUP(W105,OFFSET(Pairings!$D$2,($B106-1)*gamesPerRound,0,gamesPerRound,3),3,FALSE))</f>
        <v>#N/A</v>
      </c>
      <c r="X106" s="97" t="e">
        <f ca="1">IF(ISNA(VLOOKUP(X105,OFFSET(Pairings!$D$2,($B106-1)*gamesPerRound,0,gamesPerRound,3),3,FALSE)),VLOOKUP(X105,OFFSET(Pairings!$E$2,($B106-1)*gamesPerRound,0,gamesPerRound,3),3,FALSE),VLOOKUP(X105,OFFSET(Pairings!$D$2,($B106-1)*gamesPerRound,0,gamesPerRound,3),3,FALSE))</f>
        <v>#N/A</v>
      </c>
      <c r="Y106" s="97" t="e">
        <f ca="1">IF(ISNA(VLOOKUP(Y105,OFFSET(Pairings!$D$2,($B106-1)*gamesPerRound,0,gamesPerRound,3),3,FALSE)),VLOOKUP(Y105,OFFSET(Pairings!$E$2,($B106-1)*gamesPerRound,0,gamesPerRound,3),3,FALSE),VLOOKUP(Y105,OFFSET(Pairings!$D$2,($B106-1)*gamesPerRound,0,gamesPerRound,3),3,FALSE))</f>
        <v>#N/A</v>
      </c>
      <c r="Z106" s="97" t="e">
        <f ca="1">IF(ISNA(VLOOKUP(Z105,OFFSET(Pairings!$D$2,($B106-1)*gamesPerRound,0,gamesPerRound,3),3,FALSE)),VLOOKUP(Z105,OFFSET(Pairings!$E$2,($B106-1)*gamesPerRound,0,gamesPerRound,3),3,FALSE),VLOOKUP(Z105,OFFSET(Pairings!$D$2,($B106-1)*gamesPerRound,0,gamesPerRound,3),3,FALSE))</f>
        <v>#N/A</v>
      </c>
      <c r="AA106" s="97" t="e">
        <f ca="1">IF(ISNA(VLOOKUP(AA105,OFFSET(Pairings!$D$2,($B106-1)*gamesPerRound,0,gamesPerRound,3),3,FALSE)),VLOOKUP(AA105,OFFSET(Pairings!$E$2,($B106-1)*gamesPerRound,0,gamesPerRound,3),3,FALSE),VLOOKUP(AA105,OFFSET(Pairings!$D$2,($B106-1)*gamesPerRound,0,gamesPerRound,3),3,FALSE))</f>
        <v>#N/A</v>
      </c>
      <c r="AB106" s="97" t="e">
        <f ca="1">IF(ISNA(VLOOKUP(AB105,OFFSET(Pairings!$D$2,($B106-1)*gamesPerRound,0,gamesPerRound,3),3,FALSE)),VLOOKUP(AB105,OFFSET(Pairings!$E$2,($B106-1)*gamesPerRound,0,gamesPerRound,3),3,FALSE),VLOOKUP(AB105,OFFSET(Pairings!$D$2,($B106-1)*gamesPerRound,0,gamesPerRound,3),3,FALSE))</f>
        <v>#N/A</v>
      </c>
      <c r="AC106" s="98" t="e">
        <f ca="1">IF(ISNA(VLOOKUP(AC105,OFFSET(Pairings!$D$2,($B106-1)*gamesPerRound,0,gamesPerRound,3),3,FALSE)),VLOOKUP(AC105,OFFSET(Pairings!$E$2,($B106-1)*gamesPerRound,0,gamesPerRound,3),3,FALSE),VLOOKUP(AC105,OFFSET(Pairings!$D$2,($B106-1)*gamesPerRound,0,gamesPerRound,3),3,FALSE))</f>
        <v>#N/A</v>
      </c>
      <c r="AD106" s="99" t="e">
        <f ca="1">SUM(R106:AC106)</f>
        <v>#N/A</v>
      </c>
    </row>
    <row r="107" spans="1:30" x14ac:dyDescent="0.3">
      <c r="B107" s="44">
        <v>2</v>
      </c>
      <c r="C107" s="50" t="str">
        <f t="shared" ca="1" si="87"/>
        <v/>
      </c>
      <c r="D107" s="35" t="str">
        <f t="shared" ca="1" si="87"/>
        <v/>
      </c>
      <c r="E107" s="35" t="str">
        <f t="shared" ca="1" si="87"/>
        <v/>
      </c>
      <c r="F107" s="35" t="str">
        <f t="shared" ca="1" si="87"/>
        <v/>
      </c>
      <c r="G107" s="35" t="str">
        <f t="shared" ca="1" si="87"/>
        <v/>
      </c>
      <c r="H107" s="35" t="str">
        <f t="shared" ca="1" si="87"/>
        <v/>
      </c>
      <c r="I107" s="35" t="str">
        <f t="shared" ca="1" si="87"/>
        <v/>
      </c>
      <c r="J107" s="35" t="str">
        <f t="shared" ca="1" si="87"/>
        <v/>
      </c>
      <c r="K107" s="35" t="str">
        <f t="shared" ca="1" si="87"/>
        <v/>
      </c>
      <c r="L107" s="35" t="str">
        <f t="shared" ca="1" si="87"/>
        <v/>
      </c>
      <c r="M107" s="35" t="str">
        <f t="shared" ca="1" si="87"/>
        <v/>
      </c>
      <c r="N107" s="51" t="str">
        <f t="shared" ca="1" si="87"/>
        <v/>
      </c>
      <c r="O107" s="52">
        <f ca="1">SUM(C107:N107)</f>
        <v>0</v>
      </c>
      <c r="P107" s="49"/>
      <c r="R107" s="100" t="e">
        <f ca="1">IF(ISNA(VLOOKUP(R105,OFFSET(Pairings!$D$2,($B107-1)*gamesPerRound,0,gamesPerRound,3),3,FALSE)),VLOOKUP(R105,OFFSET(Pairings!$E$2,($B107-1)*gamesPerRound,0,gamesPerRound,3),3,FALSE),VLOOKUP(R105,OFFSET(Pairings!$D$2,($B107-1)*gamesPerRound,0,gamesPerRound,3),3,FALSE))</f>
        <v>#N/A</v>
      </c>
      <c r="S107" s="101" t="e">
        <f ca="1">IF(ISNA(VLOOKUP(S105,OFFSET(Pairings!$D$2,($B107-1)*gamesPerRound,0,gamesPerRound,3),3,FALSE)),VLOOKUP(S105,OFFSET(Pairings!$E$2,($B107-1)*gamesPerRound,0,gamesPerRound,3),3,FALSE),VLOOKUP(S105,OFFSET(Pairings!$D$2,($B107-1)*gamesPerRound,0,gamesPerRound,3),3,FALSE))</f>
        <v>#N/A</v>
      </c>
      <c r="T107" s="101" t="e">
        <f ca="1">IF(ISNA(VLOOKUP(T105,OFFSET(Pairings!$D$2,($B107-1)*gamesPerRound,0,gamesPerRound,3),3,FALSE)),VLOOKUP(T105,OFFSET(Pairings!$E$2,($B107-1)*gamesPerRound,0,gamesPerRound,3),3,FALSE),VLOOKUP(T105,OFFSET(Pairings!$D$2,($B107-1)*gamesPerRound,0,gamesPerRound,3),3,FALSE))</f>
        <v>#N/A</v>
      </c>
      <c r="U107" s="101" t="e">
        <f ca="1">IF(ISNA(VLOOKUP(U105,OFFSET(Pairings!$D$2,($B107-1)*gamesPerRound,0,gamesPerRound,3),3,FALSE)),VLOOKUP(U105,OFFSET(Pairings!$E$2,($B107-1)*gamesPerRound,0,gamesPerRound,3),3,FALSE),VLOOKUP(U105,OFFSET(Pairings!$D$2,($B107-1)*gamesPerRound,0,gamesPerRound,3),3,FALSE))</f>
        <v>#N/A</v>
      </c>
      <c r="V107" s="101" t="e">
        <f ca="1">IF(ISNA(VLOOKUP(V105,OFFSET(Pairings!$D$2,($B107-1)*gamesPerRound,0,gamesPerRound,3),3,FALSE)),VLOOKUP(V105,OFFSET(Pairings!$E$2,($B107-1)*gamesPerRound,0,gamesPerRound,3),3,FALSE),VLOOKUP(V105,OFFSET(Pairings!$D$2,($B107-1)*gamesPerRound,0,gamesPerRound,3),3,FALSE))</f>
        <v>#N/A</v>
      </c>
      <c r="W107" s="101" t="e">
        <f ca="1">IF(ISNA(VLOOKUP(W105,OFFSET(Pairings!$D$2,($B107-1)*gamesPerRound,0,gamesPerRound,3),3,FALSE)),VLOOKUP(W105,OFFSET(Pairings!$E$2,($B107-1)*gamesPerRound,0,gamesPerRound,3),3,FALSE),VLOOKUP(W105,OFFSET(Pairings!$D$2,($B107-1)*gamesPerRound,0,gamesPerRound,3),3,FALSE))</f>
        <v>#N/A</v>
      </c>
      <c r="X107" s="101" t="e">
        <f ca="1">IF(ISNA(VLOOKUP(X105,OFFSET(Pairings!$D$2,($B107-1)*gamesPerRound,0,gamesPerRound,3),3,FALSE)),VLOOKUP(X105,OFFSET(Pairings!$E$2,($B107-1)*gamesPerRound,0,gamesPerRound,3),3,FALSE),VLOOKUP(X105,OFFSET(Pairings!$D$2,($B107-1)*gamesPerRound,0,gamesPerRound,3),3,FALSE))</f>
        <v>#N/A</v>
      </c>
      <c r="Y107" s="101" t="e">
        <f ca="1">IF(ISNA(VLOOKUP(Y105,OFFSET(Pairings!$D$2,($B107-1)*gamesPerRound,0,gamesPerRound,3),3,FALSE)),VLOOKUP(Y105,OFFSET(Pairings!$E$2,($B107-1)*gamesPerRound,0,gamesPerRound,3),3,FALSE),VLOOKUP(Y105,OFFSET(Pairings!$D$2,($B107-1)*gamesPerRound,0,gamesPerRound,3),3,FALSE))</f>
        <v>#N/A</v>
      </c>
      <c r="Z107" s="101" t="e">
        <f ca="1">IF(ISNA(VLOOKUP(Z105,OFFSET(Pairings!$D$2,($B107-1)*gamesPerRound,0,gamesPerRound,3),3,FALSE)),VLOOKUP(Z105,OFFSET(Pairings!$E$2,($B107-1)*gamesPerRound,0,gamesPerRound,3),3,FALSE),VLOOKUP(Z105,OFFSET(Pairings!$D$2,($B107-1)*gamesPerRound,0,gamesPerRound,3),3,FALSE))</f>
        <v>#N/A</v>
      </c>
      <c r="AA107" s="101" t="e">
        <f ca="1">IF(ISNA(VLOOKUP(AA105,OFFSET(Pairings!$D$2,($B107-1)*gamesPerRound,0,gamesPerRound,3),3,FALSE)),VLOOKUP(AA105,OFFSET(Pairings!$E$2,($B107-1)*gamesPerRound,0,gamesPerRound,3),3,FALSE),VLOOKUP(AA105,OFFSET(Pairings!$D$2,($B107-1)*gamesPerRound,0,gamesPerRound,3),3,FALSE))</f>
        <v>#N/A</v>
      </c>
      <c r="AB107" s="101" t="e">
        <f ca="1">IF(ISNA(VLOOKUP(AB105,OFFSET(Pairings!$D$2,($B107-1)*gamesPerRound,0,gamesPerRound,3),3,FALSE)),VLOOKUP(AB105,OFFSET(Pairings!$E$2,($B107-1)*gamesPerRound,0,gamesPerRound,3),3,FALSE),VLOOKUP(AB105,OFFSET(Pairings!$D$2,($B107-1)*gamesPerRound,0,gamesPerRound,3),3,FALSE))</f>
        <v>#N/A</v>
      </c>
      <c r="AC107" s="102" t="e">
        <f ca="1">IF(ISNA(VLOOKUP(AC105,OFFSET(Pairings!$D$2,($B107-1)*gamesPerRound,0,gamesPerRound,3),3,FALSE)),VLOOKUP(AC105,OFFSET(Pairings!$E$2,($B107-1)*gamesPerRound,0,gamesPerRound,3),3,FALSE),VLOOKUP(AC105,OFFSET(Pairings!$D$2,($B107-1)*gamesPerRound,0,gamesPerRound,3),3,FALSE))</f>
        <v>#N/A</v>
      </c>
      <c r="AD107" s="99" t="e">
        <f ca="1">SUM(R107:AC107)</f>
        <v>#N/A</v>
      </c>
    </row>
    <row r="108" spans="1:30" x14ac:dyDescent="0.3">
      <c r="B108" s="44">
        <v>3</v>
      </c>
      <c r="C108" s="53" t="str">
        <f t="shared" ca="1" si="87"/>
        <v/>
      </c>
      <c r="D108" s="54" t="str">
        <f t="shared" ca="1" si="87"/>
        <v/>
      </c>
      <c r="E108" s="54" t="str">
        <f t="shared" ca="1" si="87"/>
        <v/>
      </c>
      <c r="F108" s="54" t="str">
        <f t="shared" ca="1" si="87"/>
        <v/>
      </c>
      <c r="G108" s="54" t="str">
        <f t="shared" ca="1" si="87"/>
        <v/>
      </c>
      <c r="H108" s="54" t="str">
        <f t="shared" ca="1" si="87"/>
        <v/>
      </c>
      <c r="I108" s="54" t="str">
        <f t="shared" ca="1" si="87"/>
        <v/>
      </c>
      <c r="J108" s="54" t="str">
        <f t="shared" ca="1" si="87"/>
        <v/>
      </c>
      <c r="K108" s="54" t="str">
        <f t="shared" ca="1" si="87"/>
        <v/>
      </c>
      <c r="L108" s="54" t="str">
        <f t="shared" ca="1" si="87"/>
        <v/>
      </c>
      <c r="M108" s="54" t="str">
        <f t="shared" ca="1" si="87"/>
        <v/>
      </c>
      <c r="N108" s="55" t="str">
        <f t="shared" ca="1" si="87"/>
        <v/>
      </c>
      <c r="O108" s="56">
        <f ca="1">SUM(C108:N108)</f>
        <v>0</v>
      </c>
      <c r="P108" s="49"/>
      <c r="R108" s="103" t="e">
        <f ca="1">IF(ISNA(VLOOKUP(R105,OFFSET(Pairings!$D$2,($B108-1)*gamesPerRound,0,gamesPerRound,3),3,FALSE)),VLOOKUP(R105,OFFSET(Pairings!$E$2,($B108-1)*gamesPerRound,0,gamesPerRound,3),3,FALSE),VLOOKUP(R105,OFFSET(Pairings!$D$2,($B108-1)*gamesPerRound,0,gamesPerRound,3),3,FALSE))</f>
        <v>#N/A</v>
      </c>
      <c r="S108" s="104" t="e">
        <f ca="1">IF(ISNA(VLOOKUP(S105,OFFSET(Pairings!$D$2,($B108-1)*gamesPerRound,0,gamesPerRound,3),3,FALSE)),VLOOKUP(S105,OFFSET(Pairings!$E$2,($B108-1)*gamesPerRound,0,gamesPerRound,3),3,FALSE),VLOOKUP(S105,OFFSET(Pairings!$D$2,($B108-1)*gamesPerRound,0,gamesPerRound,3),3,FALSE))</f>
        <v>#N/A</v>
      </c>
      <c r="T108" s="104" t="e">
        <f ca="1">IF(ISNA(VLOOKUP(T105,OFFSET(Pairings!$D$2,($B108-1)*gamesPerRound,0,gamesPerRound,3),3,FALSE)),VLOOKUP(T105,OFFSET(Pairings!$E$2,($B108-1)*gamesPerRound,0,gamesPerRound,3),3,FALSE),VLOOKUP(T105,OFFSET(Pairings!$D$2,($B108-1)*gamesPerRound,0,gamesPerRound,3),3,FALSE))</f>
        <v>#N/A</v>
      </c>
      <c r="U108" s="104" t="e">
        <f ca="1">IF(ISNA(VLOOKUP(U105,OFFSET(Pairings!$D$2,($B108-1)*gamesPerRound,0,gamesPerRound,3),3,FALSE)),VLOOKUP(U105,OFFSET(Pairings!$E$2,($B108-1)*gamesPerRound,0,gamesPerRound,3),3,FALSE),VLOOKUP(U105,OFFSET(Pairings!$D$2,($B108-1)*gamesPerRound,0,gamesPerRound,3),3,FALSE))</f>
        <v>#N/A</v>
      </c>
      <c r="V108" s="104" t="e">
        <f ca="1">IF(ISNA(VLOOKUP(V105,OFFSET(Pairings!$D$2,($B108-1)*gamesPerRound,0,gamesPerRound,3),3,FALSE)),VLOOKUP(V105,OFFSET(Pairings!$E$2,($B108-1)*gamesPerRound,0,gamesPerRound,3),3,FALSE),VLOOKUP(V105,OFFSET(Pairings!$D$2,($B108-1)*gamesPerRound,0,gamesPerRound,3),3,FALSE))</f>
        <v>#N/A</v>
      </c>
      <c r="W108" s="104" t="e">
        <f ca="1">IF(ISNA(VLOOKUP(W105,OFFSET(Pairings!$D$2,($B108-1)*gamesPerRound,0,gamesPerRound,3),3,FALSE)),VLOOKUP(W105,OFFSET(Pairings!$E$2,($B108-1)*gamesPerRound,0,gamesPerRound,3),3,FALSE),VLOOKUP(W105,OFFSET(Pairings!$D$2,($B108-1)*gamesPerRound,0,gamesPerRound,3),3,FALSE))</f>
        <v>#N/A</v>
      </c>
      <c r="X108" s="104" t="e">
        <f ca="1">IF(ISNA(VLOOKUP(X105,OFFSET(Pairings!$D$2,($B108-1)*gamesPerRound,0,gamesPerRound,3),3,FALSE)),VLOOKUP(X105,OFFSET(Pairings!$E$2,($B108-1)*gamesPerRound,0,gamesPerRound,3),3,FALSE),VLOOKUP(X105,OFFSET(Pairings!$D$2,($B108-1)*gamesPerRound,0,gamesPerRound,3),3,FALSE))</f>
        <v>#N/A</v>
      </c>
      <c r="Y108" s="104" t="e">
        <f ca="1">IF(ISNA(VLOOKUP(Y105,OFFSET(Pairings!$D$2,($B108-1)*gamesPerRound,0,gamesPerRound,3),3,FALSE)),VLOOKUP(Y105,OFFSET(Pairings!$E$2,($B108-1)*gamesPerRound,0,gamesPerRound,3),3,FALSE),VLOOKUP(Y105,OFFSET(Pairings!$D$2,($B108-1)*gamesPerRound,0,gamesPerRound,3),3,FALSE))</f>
        <v>#N/A</v>
      </c>
      <c r="Z108" s="104" t="e">
        <f ca="1">IF(ISNA(VLOOKUP(Z105,OFFSET(Pairings!$D$2,($B108-1)*gamesPerRound,0,gamesPerRound,3),3,FALSE)),VLOOKUP(Z105,OFFSET(Pairings!$E$2,($B108-1)*gamesPerRound,0,gamesPerRound,3),3,FALSE),VLOOKUP(Z105,OFFSET(Pairings!$D$2,($B108-1)*gamesPerRound,0,gamesPerRound,3),3,FALSE))</f>
        <v>#N/A</v>
      </c>
      <c r="AA108" s="104" t="e">
        <f ca="1">IF(ISNA(VLOOKUP(AA105,OFFSET(Pairings!$D$2,($B108-1)*gamesPerRound,0,gamesPerRound,3),3,FALSE)),VLOOKUP(AA105,OFFSET(Pairings!$E$2,($B108-1)*gamesPerRound,0,gamesPerRound,3),3,FALSE),VLOOKUP(AA105,OFFSET(Pairings!$D$2,($B108-1)*gamesPerRound,0,gamesPerRound,3),3,FALSE))</f>
        <v>#N/A</v>
      </c>
      <c r="AB108" s="104" t="e">
        <f ca="1">IF(ISNA(VLOOKUP(AB105,OFFSET(Pairings!$D$2,($B108-1)*gamesPerRound,0,gamesPerRound,3),3,FALSE)),VLOOKUP(AB105,OFFSET(Pairings!$E$2,($B108-1)*gamesPerRound,0,gamesPerRound,3),3,FALSE),VLOOKUP(AB105,OFFSET(Pairings!$D$2,($B108-1)*gamesPerRound,0,gamesPerRound,3),3,FALSE))</f>
        <v>#N/A</v>
      </c>
      <c r="AC108" s="105" t="e">
        <f ca="1">IF(ISNA(VLOOKUP(AC105,OFFSET(Pairings!$D$2,($B108-1)*gamesPerRound,0,gamesPerRound,3),3,FALSE)),VLOOKUP(AC105,OFFSET(Pairings!$E$2,($B108-1)*gamesPerRound,0,gamesPerRound,3),3,FALSE),VLOOKUP(AC105,OFFSET(Pairings!$D$2,($B108-1)*gamesPerRound,0,gamesPerRound,3),3,FALSE))</f>
        <v>#N/A</v>
      </c>
      <c r="AD108" s="99" t="e">
        <f ca="1">SUM(R108:AC108)</f>
        <v>#N/A</v>
      </c>
    </row>
    <row r="109" spans="1:30" ht="15.5" thickBot="1" x14ac:dyDescent="0.35">
      <c r="B109" s="57" t="s">
        <v>22</v>
      </c>
      <c r="C109" s="58">
        <f t="shared" ref="C109:O109" ca="1" si="88">SUM(C106:C108)</f>
        <v>0</v>
      </c>
      <c r="D109" s="59">
        <f t="shared" ca="1" si="88"/>
        <v>0</v>
      </c>
      <c r="E109" s="59">
        <f t="shared" ca="1" si="88"/>
        <v>0</v>
      </c>
      <c r="F109" s="59">
        <f t="shared" ca="1" si="88"/>
        <v>0</v>
      </c>
      <c r="G109" s="59">
        <f t="shared" ca="1" si="88"/>
        <v>0</v>
      </c>
      <c r="H109" s="59">
        <f t="shared" ca="1" si="88"/>
        <v>0</v>
      </c>
      <c r="I109" s="59">
        <f t="shared" ca="1" si="88"/>
        <v>0</v>
      </c>
      <c r="J109" s="59">
        <f t="shared" ca="1" si="88"/>
        <v>0</v>
      </c>
      <c r="K109" s="59">
        <f t="shared" ca="1" si="88"/>
        <v>0</v>
      </c>
      <c r="L109" s="59">
        <f t="shared" ca="1" si="88"/>
        <v>0</v>
      </c>
      <c r="M109" s="59">
        <f t="shared" ca="1" si="88"/>
        <v>0</v>
      </c>
      <c r="N109" s="59">
        <f t="shared" ca="1" si="88"/>
        <v>0</v>
      </c>
      <c r="O109" s="60">
        <f t="shared" ca="1" si="88"/>
        <v>0</v>
      </c>
      <c r="P109" s="61" t="e">
        <f ca="1">VLOOKUP(A105,OFFSET(Teams!$C$1,1,0,teams,4),4,FALSE)</f>
        <v>#N/A</v>
      </c>
      <c r="R109" s="106" t="e">
        <f t="shared" ref="R109:AD109" ca="1" si="89">SUM(R106:R108)</f>
        <v>#N/A</v>
      </c>
      <c r="S109" s="107" t="e">
        <f t="shared" ca="1" si="89"/>
        <v>#N/A</v>
      </c>
      <c r="T109" s="107" t="e">
        <f t="shared" ca="1" si="89"/>
        <v>#N/A</v>
      </c>
      <c r="U109" s="107" t="e">
        <f t="shared" ca="1" si="89"/>
        <v>#N/A</v>
      </c>
      <c r="V109" s="107" t="e">
        <f t="shared" ca="1" si="89"/>
        <v>#N/A</v>
      </c>
      <c r="W109" s="107" t="e">
        <f t="shared" ca="1" si="89"/>
        <v>#N/A</v>
      </c>
      <c r="X109" s="107" t="e">
        <f t="shared" ca="1" si="89"/>
        <v>#N/A</v>
      </c>
      <c r="Y109" s="107" t="e">
        <f t="shared" ca="1" si="89"/>
        <v>#N/A</v>
      </c>
      <c r="Z109" s="107" t="e">
        <f t="shared" ca="1" si="89"/>
        <v>#N/A</v>
      </c>
      <c r="AA109" s="107" t="e">
        <f t="shared" ca="1" si="89"/>
        <v>#N/A</v>
      </c>
      <c r="AB109" s="107" t="e">
        <f t="shared" ca="1" si="89"/>
        <v>#N/A</v>
      </c>
      <c r="AC109" s="107" t="e">
        <f t="shared" ca="1" si="89"/>
        <v>#N/A</v>
      </c>
      <c r="AD109" s="108" t="e">
        <f t="shared" ca="1" si="89"/>
        <v>#N/A</v>
      </c>
    </row>
    <row r="110" spans="1:30" ht="15.5" thickBot="1" x14ac:dyDescent="0.35"/>
    <row r="111" spans="1:30" x14ac:dyDescent="0.3">
      <c r="A111" s="6" t="s">
        <v>221</v>
      </c>
      <c r="B111" s="10">
        <f>VLOOKUP(A111,TeamLookup,2,FALSE)</f>
        <v>0</v>
      </c>
      <c r="C111" s="40" t="str">
        <f t="shared" ref="C111:N111" si="90">$A111&amp;"."&amp;TEXT(C$1,"00")</f>
        <v>S.01</v>
      </c>
      <c r="D111" s="41" t="str">
        <f t="shared" si="90"/>
        <v>S.02</v>
      </c>
      <c r="E111" s="41" t="str">
        <f t="shared" si="90"/>
        <v>S.03</v>
      </c>
      <c r="F111" s="41" t="str">
        <f t="shared" si="90"/>
        <v>S.04</v>
      </c>
      <c r="G111" s="41" t="str">
        <f t="shared" si="90"/>
        <v>S.05</v>
      </c>
      <c r="H111" s="41" t="str">
        <f t="shared" si="90"/>
        <v>S.06</v>
      </c>
      <c r="I111" s="41" t="str">
        <f t="shared" si="90"/>
        <v>S.07</v>
      </c>
      <c r="J111" s="41" t="str">
        <f t="shared" si="90"/>
        <v>S.08</v>
      </c>
      <c r="K111" s="41" t="str">
        <f t="shared" si="90"/>
        <v>S.09</v>
      </c>
      <c r="L111" s="41" t="str">
        <f t="shared" si="90"/>
        <v>S.10</v>
      </c>
      <c r="M111" s="41" t="str">
        <f t="shared" si="90"/>
        <v>S.11</v>
      </c>
      <c r="N111" s="41" t="str">
        <f t="shared" si="90"/>
        <v>S.12</v>
      </c>
      <c r="O111" s="42" t="s">
        <v>22</v>
      </c>
      <c r="P111" s="43" t="s">
        <v>30</v>
      </c>
      <c r="Q111" s="9"/>
      <c r="R111" s="94" t="str">
        <f t="shared" ref="R111:AC111" si="91">$A111&amp;"."&amp;TEXT(R$1,"00")</f>
        <v>S.01</v>
      </c>
      <c r="S111" s="95" t="str">
        <f t="shared" si="91"/>
        <v>S.02</v>
      </c>
      <c r="T111" s="95" t="str">
        <f t="shared" si="91"/>
        <v>S.03</v>
      </c>
      <c r="U111" s="95" t="str">
        <f t="shared" si="91"/>
        <v>S.04</v>
      </c>
      <c r="V111" s="95" t="str">
        <f t="shared" si="91"/>
        <v>S.05</v>
      </c>
      <c r="W111" s="95" t="str">
        <f t="shared" si="91"/>
        <v>S.06</v>
      </c>
      <c r="X111" s="95" t="str">
        <f t="shared" si="91"/>
        <v>S.07</v>
      </c>
      <c r="Y111" s="95" t="str">
        <f t="shared" si="91"/>
        <v>S.08</v>
      </c>
      <c r="Z111" s="95" t="str">
        <f t="shared" si="91"/>
        <v>S.09</v>
      </c>
      <c r="AA111" s="95" t="str">
        <f t="shared" si="91"/>
        <v>S.10</v>
      </c>
      <c r="AB111" s="95" t="str">
        <f t="shared" si="91"/>
        <v>S.11</v>
      </c>
      <c r="AC111" s="95" t="str">
        <f t="shared" si="91"/>
        <v>S.12</v>
      </c>
      <c r="AD111" s="96" t="s">
        <v>22</v>
      </c>
    </row>
    <row r="112" spans="1:30" x14ac:dyDescent="0.3">
      <c r="B112" s="44">
        <v>1</v>
      </c>
      <c r="C112" s="45" t="str">
        <f t="shared" ref="C112:N114" ca="1" si="92">IF(ISNA(R112),"",R112)</f>
        <v/>
      </c>
      <c r="D112" s="46" t="str">
        <f t="shared" ca="1" si="92"/>
        <v/>
      </c>
      <c r="E112" s="46" t="str">
        <f t="shared" ca="1" si="92"/>
        <v/>
      </c>
      <c r="F112" s="46" t="str">
        <f t="shared" ca="1" si="92"/>
        <v/>
      </c>
      <c r="G112" s="46" t="str">
        <f t="shared" ca="1" si="92"/>
        <v/>
      </c>
      <c r="H112" s="46" t="str">
        <f t="shared" ca="1" si="92"/>
        <v/>
      </c>
      <c r="I112" s="46" t="str">
        <f t="shared" ca="1" si="92"/>
        <v/>
      </c>
      <c r="J112" s="46" t="str">
        <f t="shared" ca="1" si="92"/>
        <v/>
      </c>
      <c r="K112" s="46" t="str">
        <f t="shared" ca="1" si="92"/>
        <v/>
      </c>
      <c r="L112" s="46" t="str">
        <f t="shared" ca="1" si="92"/>
        <v/>
      </c>
      <c r="M112" s="46" t="str">
        <f t="shared" ca="1" si="92"/>
        <v/>
      </c>
      <c r="N112" s="47" t="str">
        <f t="shared" ca="1" si="92"/>
        <v/>
      </c>
      <c r="O112" s="48">
        <f ca="1">SUM(C112:N112)</f>
        <v>0</v>
      </c>
      <c r="P112" s="49"/>
      <c r="R112" s="97" t="e">
        <f ca="1">IF(ISNA(VLOOKUP(R111,OFFSET(Pairings!$D$2,($B112-1)*gamesPerRound,0,gamesPerRound,3),3,FALSE)),VLOOKUP(R111,OFFSET(Pairings!$E$2,($B112-1)*gamesPerRound,0,gamesPerRound,3),3,FALSE),VLOOKUP(R111,OFFSET(Pairings!$D$2,($B112-1)*gamesPerRound,0,gamesPerRound,3),3,FALSE))</f>
        <v>#N/A</v>
      </c>
      <c r="S112" s="97" t="e">
        <f ca="1">IF(ISNA(VLOOKUP(S111,OFFSET(Pairings!$D$2,($B112-1)*gamesPerRound,0,gamesPerRound,3),3,FALSE)),VLOOKUP(S111,OFFSET(Pairings!$E$2,($B112-1)*gamesPerRound,0,gamesPerRound,3),3,FALSE),VLOOKUP(S111,OFFSET(Pairings!$D$2,($B112-1)*gamesPerRound,0,gamesPerRound,3),3,FALSE))</f>
        <v>#N/A</v>
      </c>
      <c r="T112" s="97" t="e">
        <f ca="1">IF(ISNA(VLOOKUP(T111,OFFSET(Pairings!$D$2,($B112-1)*gamesPerRound,0,gamesPerRound,3),3,FALSE)),VLOOKUP(T111,OFFSET(Pairings!$E$2,($B112-1)*gamesPerRound,0,gamesPerRound,3),3,FALSE),VLOOKUP(T111,OFFSET(Pairings!$D$2,($B112-1)*gamesPerRound,0,gamesPerRound,3),3,FALSE))</f>
        <v>#N/A</v>
      </c>
      <c r="U112" s="97" t="e">
        <f ca="1">IF(ISNA(VLOOKUP(U111,OFFSET(Pairings!$D$2,($B112-1)*gamesPerRound,0,gamesPerRound,3),3,FALSE)),VLOOKUP(U111,OFFSET(Pairings!$E$2,($B112-1)*gamesPerRound,0,gamesPerRound,3),3,FALSE),VLOOKUP(U111,OFFSET(Pairings!$D$2,($B112-1)*gamesPerRound,0,gamesPerRound,3),3,FALSE))</f>
        <v>#N/A</v>
      </c>
      <c r="V112" s="97" t="e">
        <f ca="1">IF(ISNA(VLOOKUP(V111,OFFSET(Pairings!$D$2,($B112-1)*gamesPerRound,0,gamesPerRound,3),3,FALSE)),VLOOKUP(V111,OFFSET(Pairings!$E$2,($B112-1)*gamesPerRound,0,gamesPerRound,3),3,FALSE),VLOOKUP(V111,OFFSET(Pairings!$D$2,($B112-1)*gamesPerRound,0,gamesPerRound,3),3,FALSE))</f>
        <v>#N/A</v>
      </c>
      <c r="W112" s="97" t="e">
        <f ca="1">IF(ISNA(VLOOKUP(W111,OFFSET(Pairings!$D$2,($B112-1)*gamesPerRound,0,gamesPerRound,3),3,FALSE)),VLOOKUP(W111,OFFSET(Pairings!$E$2,($B112-1)*gamesPerRound,0,gamesPerRound,3),3,FALSE),VLOOKUP(W111,OFFSET(Pairings!$D$2,($B112-1)*gamesPerRound,0,gamesPerRound,3),3,FALSE))</f>
        <v>#N/A</v>
      </c>
      <c r="X112" s="97" t="e">
        <f ca="1">IF(ISNA(VLOOKUP(X111,OFFSET(Pairings!$D$2,($B112-1)*gamesPerRound,0,gamesPerRound,3),3,FALSE)),VLOOKUP(X111,OFFSET(Pairings!$E$2,($B112-1)*gamesPerRound,0,gamesPerRound,3),3,FALSE),VLOOKUP(X111,OFFSET(Pairings!$D$2,($B112-1)*gamesPerRound,0,gamesPerRound,3),3,FALSE))</f>
        <v>#N/A</v>
      </c>
      <c r="Y112" s="97" t="e">
        <f ca="1">IF(ISNA(VLOOKUP(Y111,OFFSET(Pairings!$D$2,($B112-1)*gamesPerRound,0,gamesPerRound,3),3,FALSE)),VLOOKUP(Y111,OFFSET(Pairings!$E$2,($B112-1)*gamesPerRound,0,gamesPerRound,3),3,FALSE),VLOOKUP(Y111,OFFSET(Pairings!$D$2,($B112-1)*gamesPerRound,0,gamesPerRound,3),3,FALSE))</f>
        <v>#N/A</v>
      </c>
      <c r="Z112" s="97" t="e">
        <f ca="1">IF(ISNA(VLOOKUP(Z111,OFFSET(Pairings!$D$2,($B112-1)*gamesPerRound,0,gamesPerRound,3),3,FALSE)),VLOOKUP(Z111,OFFSET(Pairings!$E$2,($B112-1)*gamesPerRound,0,gamesPerRound,3),3,FALSE),VLOOKUP(Z111,OFFSET(Pairings!$D$2,($B112-1)*gamesPerRound,0,gamesPerRound,3),3,FALSE))</f>
        <v>#N/A</v>
      </c>
      <c r="AA112" s="97" t="e">
        <f ca="1">IF(ISNA(VLOOKUP(AA111,OFFSET(Pairings!$D$2,($B112-1)*gamesPerRound,0,gamesPerRound,3),3,FALSE)),VLOOKUP(AA111,OFFSET(Pairings!$E$2,($B112-1)*gamesPerRound,0,gamesPerRound,3),3,FALSE),VLOOKUP(AA111,OFFSET(Pairings!$D$2,($B112-1)*gamesPerRound,0,gamesPerRound,3),3,FALSE))</f>
        <v>#N/A</v>
      </c>
      <c r="AB112" s="97" t="e">
        <f ca="1">IF(ISNA(VLOOKUP(AB111,OFFSET(Pairings!$D$2,($B112-1)*gamesPerRound,0,gamesPerRound,3),3,FALSE)),VLOOKUP(AB111,OFFSET(Pairings!$E$2,($B112-1)*gamesPerRound,0,gamesPerRound,3),3,FALSE),VLOOKUP(AB111,OFFSET(Pairings!$D$2,($B112-1)*gamesPerRound,0,gamesPerRound,3),3,FALSE))</f>
        <v>#N/A</v>
      </c>
      <c r="AC112" s="98" t="e">
        <f ca="1">IF(ISNA(VLOOKUP(AC111,OFFSET(Pairings!$D$2,($B112-1)*gamesPerRound,0,gamesPerRound,3),3,FALSE)),VLOOKUP(AC111,OFFSET(Pairings!$E$2,($B112-1)*gamesPerRound,0,gamesPerRound,3),3,FALSE),VLOOKUP(AC111,OFFSET(Pairings!$D$2,($B112-1)*gamesPerRound,0,gamesPerRound,3),3,FALSE))</f>
        <v>#N/A</v>
      </c>
      <c r="AD112" s="99" t="e">
        <f ca="1">SUM(R112:AC112)</f>
        <v>#N/A</v>
      </c>
    </row>
    <row r="113" spans="1:30" x14ac:dyDescent="0.3">
      <c r="B113" s="44">
        <v>2</v>
      </c>
      <c r="C113" s="50" t="str">
        <f t="shared" ca="1" si="92"/>
        <v/>
      </c>
      <c r="D113" s="35" t="str">
        <f t="shared" ca="1" si="92"/>
        <v/>
      </c>
      <c r="E113" s="35" t="str">
        <f t="shared" ca="1" si="92"/>
        <v/>
      </c>
      <c r="F113" s="35" t="str">
        <f t="shared" ca="1" si="92"/>
        <v/>
      </c>
      <c r="G113" s="35" t="str">
        <f t="shared" ca="1" si="92"/>
        <v/>
      </c>
      <c r="H113" s="35" t="str">
        <f t="shared" ca="1" si="92"/>
        <v/>
      </c>
      <c r="I113" s="35" t="str">
        <f t="shared" ca="1" si="92"/>
        <v/>
      </c>
      <c r="J113" s="35" t="str">
        <f t="shared" ca="1" si="92"/>
        <v/>
      </c>
      <c r="K113" s="35" t="str">
        <f t="shared" ca="1" si="92"/>
        <v/>
      </c>
      <c r="L113" s="35" t="str">
        <f t="shared" ca="1" si="92"/>
        <v/>
      </c>
      <c r="M113" s="35" t="str">
        <f t="shared" ca="1" si="92"/>
        <v/>
      </c>
      <c r="N113" s="51" t="str">
        <f t="shared" ca="1" si="92"/>
        <v/>
      </c>
      <c r="O113" s="52">
        <f ca="1">SUM(C113:N113)</f>
        <v>0</v>
      </c>
      <c r="P113" s="49"/>
      <c r="R113" s="100" t="e">
        <f ca="1">IF(ISNA(VLOOKUP(R111,OFFSET(Pairings!$D$2,($B113-1)*gamesPerRound,0,gamesPerRound,3),3,FALSE)),VLOOKUP(R111,OFFSET(Pairings!$E$2,($B113-1)*gamesPerRound,0,gamesPerRound,3),3,FALSE),VLOOKUP(R111,OFFSET(Pairings!$D$2,($B113-1)*gamesPerRound,0,gamesPerRound,3),3,FALSE))</f>
        <v>#N/A</v>
      </c>
      <c r="S113" s="101" t="e">
        <f ca="1">IF(ISNA(VLOOKUP(S111,OFFSET(Pairings!$D$2,($B113-1)*gamesPerRound,0,gamesPerRound,3),3,FALSE)),VLOOKUP(S111,OFFSET(Pairings!$E$2,($B113-1)*gamesPerRound,0,gamesPerRound,3),3,FALSE),VLOOKUP(S111,OFFSET(Pairings!$D$2,($B113-1)*gamesPerRound,0,gamesPerRound,3),3,FALSE))</f>
        <v>#N/A</v>
      </c>
      <c r="T113" s="101" t="e">
        <f ca="1">IF(ISNA(VLOOKUP(T111,OFFSET(Pairings!$D$2,($B113-1)*gamesPerRound,0,gamesPerRound,3),3,FALSE)),VLOOKUP(T111,OFFSET(Pairings!$E$2,($B113-1)*gamesPerRound,0,gamesPerRound,3),3,FALSE),VLOOKUP(T111,OFFSET(Pairings!$D$2,($B113-1)*gamesPerRound,0,gamesPerRound,3),3,FALSE))</f>
        <v>#N/A</v>
      </c>
      <c r="U113" s="101" t="e">
        <f ca="1">IF(ISNA(VLOOKUP(U111,OFFSET(Pairings!$D$2,($B113-1)*gamesPerRound,0,gamesPerRound,3),3,FALSE)),VLOOKUP(U111,OFFSET(Pairings!$E$2,($B113-1)*gamesPerRound,0,gamesPerRound,3),3,FALSE),VLOOKUP(U111,OFFSET(Pairings!$D$2,($B113-1)*gamesPerRound,0,gamesPerRound,3),3,FALSE))</f>
        <v>#N/A</v>
      </c>
      <c r="V113" s="101" t="e">
        <f ca="1">IF(ISNA(VLOOKUP(V111,OFFSET(Pairings!$D$2,($B113-1)*gamesPerRound,0,gamesPerRound,3),3,FALSE)),VLOOKUP(V111,OFFSET(Pairings!$E$2,($B113-1)*gamesPerRound,0,gamesPerRound,3),3,FALSE),VLOOKUP(V111,OFFSET(Pairings!$D$2,($B113-1)*gamesPerRound,0,gamesPerRound,3),3,FALSE))</f>
        <v>#N/A</v>
      </c>
      <c r="W113" s="101" t="e">
        <f ca="1">IF(ISNA(VLOOKUP(W111,OFFSET(Pairings!$D$2,($B113-1)*gamesPerRound,0,gamesPerRound,3),3,FALSE)),VLOOKUP(W111,OFFSET(Pairings!$E$2,($B113-1)*gamesPerRound,0,gamesPerRound,3),3,FALSE),VLOOKUP(W111,OFFSET(Pairings!$D$2,($B113-1)*gamesPerRound,0,gamesPerRound,3),3,FALSE))</f>
        <v>#N/A</v>
      </c>
      <c r="X113" s="101" t="e">
        <f ca="1">IF(ISNA(VLOOKUP(X111,OFFSET(Pairings!$D$2,($B113-1)*gamesPerRound,0,gamesPerRound,3),3,FALSE)),VLOOKUP(X111,OFFSET(Pairings!$E$2,($B113-1)*gamesPerRound,0,gamesPerRound,3),3,FALSE),VLOOKUP(X111,OFFSET(Pairings!$D$2,($B113-1)*gamesPerRound,0,gamesPerRound,3),3,FALSE))</f>
        <v>#N/A</v>
      </c>
      <c r="Y113" s="101" t="e">
        <f ca="1">IF(ISNA(VLOOKUP(Y111,OFFSET(Pairings!$D$2,($B113-1)*gamesPerRound,0,gamesPerRound,3),3,FALSE)),VLOOKUP(Y111,OFFSET(Pairings!$E$2,($B113-1)*gamesPerRound,0,gamesPerRound,3),3,FALSE),VLOOKUP(Y111,OFFSET(Pairings!$D$2,($B113-1)*gamesPerRound,0,gamesPerRound,3),3,FALSE))</f>
        <v>#N/A</v>
      </c>
      <c r="Z113" s="101" t="e">
        <f ca="1">IF(ISNA(VLOOKUP(Z111,OFFSET(Pairings!$D$2,($B113-1)*gamesPerRound,0,gamesPerRound,3),3,FALSE)),VLOOKUP(Z111,OFFSET(Pairings!$E$2,($B113-1)*gamesPerRound,0,gamesPerRound,3),3,FALSE),VLOOKUP(Z111,OFFSET(Pairings!$D$2,($B113-1)*gamesPerRound,0,gamesPerRound,3),3,FALSE))</f>
        <v>#N/A</v>
      </c>
      <c r="AA113" s="101" t="e">
        <f ca="1">IF(ISNA(VLOOKUP(AA111,OFFSET(Pairings!$D$2,($B113-1)*gamesPerRound,0,gamesPerRound,3),3,FALSE)),VLOOKUP(AA111,OFFSET(Pairings!$E$2,($B113-1)*gamesPerRound,0,gamesPerRound,3),3,FALSE),VLOOKUP(AA111,OFFSET(Pairings!$D$2,($B113-1)*gamesPerRound,0,gamesPerRound,3),3,FALSE))</f>
        <v>#N/A</v>
      </c>
      <c r="AB113" s="101" t="e">
        <f ca="1">IF(ISNA(VLOOKUP(AB111,OFFSET(Pairings!$D$2,($B113-1)*gamesPerRound,0,gamesPerRound,3),3,FALSE)),VLOOKUP(AB111,OFFSET(Pairings!$E$2,($B113-1)*gamesPerRound,0,gamesPerRound,3),3,FALSE),VLOOKUP(AB111,OFFSET(Pairings!$D$2,($B113-1)*gamesPerRound,0,gamesPerRound,3),3,FALSE))</f>
        <v>#N/A</v>
      </c>
      <c r="AC113" s="102" t="e">
        <f ca="1">IF(ISNA(VLOOKUP(AC111,OFFSET(Pairings!$D$2,($B113-1)*gamesPerRound,0,gamesPerRound,3),3,FALSE)),VLOOKUP(AC111,OFFSET(Pairings!$E$2,($B113-1)*gamesPerRound,0,gamesPerRound,3),3,FALSE),VLOOKUP(AC111,OFFSET(Pairings!$D$2,($B113-1)*gamesPerRound,0,gamesPerRound,3),3,FALSE))</f>
        <v>#N/A</v>
      </c>
      <c r="AD113" s="99" t="e">
        <f ca="1">SUM(R113:AC113)</f>
        <v>#N/A</v>
      </c>
    </row>
    <row r="114" spans="1:30" x14ac:dyDescent="0.3">
      <c r="B114" s="44">
        <v>3</v>
      </c>
      <c r="C114" s="53" t="str">
        <f t="shared" ca="1" si="92"/>
        <v/>
      </c>
      <c r="D114" s="54" t="str">
        <f t="shared" ca="1" si="92"/>
        <v/>
      </c>
      <c r="E114" s="54" t="str">
        <f t="shared" ca="1" si="92"/>
        <v/>
      </c>
      <c r="F114" s="54" t="str">
        <f t="shared" ca="1" si="92"/>
        <v/>
      </c>
      <c r="G114" s="54" t="str">
        <f t="shared" ca="1" si="92"/>
        <v/>
      </c>
      <c r="H114" s="54" t="str">
        <f t="shared" ca="1" si="92"/>
        <v/>
      </c>
      <c r="I114" s="54" t="str">
        <f t="shared" ca="1" si="92"/>
        <v/>
      </c>
      <c r="J114" s="54" t="str">
        <f t="shared" ca="1" si="92"/>
        <v/>
      </c>
      <c r="K114" s="54" t="str">
        <f t="shared" ca="1" si="92"/>
        <v/>
      </c>
      <c r="L114" s="54" t="str">
        <f t="shared" ca="1" si="92"/>
        <v/>
      </c>
      <c r="M114" s="54" t="str">
        <f t="shared" ca="1" si="92"/>
        <v/>
      </c>
      <c r="N114" s="55" t="str">
        <f t="shared" ca="1" si="92"/>
        <v/>
      </c>
      <c r="O114" s="56">
        <f ca="1">SUM(C114:N114)</f>
        <v>0</v>
      </c>
      <c r="P114" s="49"/>
      <c r="R114" s="103" t="e">
        <f ca="1">IF(ISNA(VLOOKUP(R111,OFFSET(Pairings!$D$2,($B114-1)*gamesPerRound,0,gamesPerRound,3),3,FALSE)),VLOOKUP(R111,OFFSET(Pairings!$E$2,($B114-1)*gamesPerRound,0,gamesPerRound,3),3,FALSE),VLOOKUP(R111,OFFSET(Pairings!$D$2,($B114-1)*gamesPerRound,0,gamesPerRound,3),3,FALSE))</f>
        <v>#N/A</v>
      </c>
      <c r="S114" s="104" t="e">
        <f ca="1">IF(ISNA(VLOOKUP(S111,OFFSET(Pairings!$D$2,($B114-1)*gamesPerRound,0,gamesPerRound,3),3,FALSE)),VLOOKUP(S111,OFFSET(Pairings!$E$2,($B114-1)*gamesPerRound,0,gamesPerRound,3),3,FALSE),VLOOKUP(S111,OFFSET(Pairings!$D$2,($B114-1)*gamesPerRound,0,gamesPerRound,3),3,FALSE))</f>
        <v>#N/A</v>
      </c>
      <c r="T114" s="104" t="e">
        <f ca="1">IF(ISNA(VLOOKUP(T111,OFFSET(Pairings!$D$2,($B114-1)*gamesPerRound,0,gamesPerRound,3),3,FALSE)),VLOOKUP(T111,OFFSET(Pairings!$E$2,($B114-1)*gamesPerRound,0,gamesPerRound,3),3,FALSE),VLOOKUP(T111,OFFSET(Pairings!$D$2,($B114-1)*gamesPerRound,0,gamesPerRound,3),3,FALSE))</f>
        <v>#N/A</v>
      </c>
      <c r="U114" s="104" t="e">
        <f ca="1">IF(ISNA(VLOOKUP(U111,OFFSET(Pairings!$D$2,($B114-1)*gamesPerRound,0,gamesPerRound,3),3,FALSE)),VLOOKUP(U111,OFFSET(Pairings!$E$2,($B114-1)*gamesPerRound,0,gamesPerRound,3),3,FALSE),VLOOKUP(U111,OFFSET(Pairings!$D$2,($B114-1)*gamesPerRound,0,gamesPerRound,3),3,FALSE))</f>
        <v>#N/A</v>
      </c>
      <c r="V114" s="104" t="e">
        <f ca="1">IF(ISNA(VLOOKUP(V111,OFFSET(Pairings!$D$2,($B114-1)*gamesPerRound,0,gamesPerRound,3),3,FALSE)),VLOOKUP(V111,OFFSET(Pairings!$E$2,($B114-1)*gamesPerRound,0,gamesPerRound,3),3,FALSE),VLOOKUP(V111,OFFSET(Pairings!$D$2,($B114-1)*gamesPerRound,0,gamesPerRound,3),3,FALSE))</f>
        <v>#N/A</v>
      </c>
      <c r="W114" s="104" t="e">
        <f ca="1">IF(ISNA(VLOOKUP(W111,OFFSET(Pairings!$D$2,($B114-1)*gamesPerRound,0,gamesPerRound,3),3,FALSE)),VLOOKUP(W111,OFFSET(Pairings!$E$2,($B114-1)*gamesPerRound,0,gamesPerRound,3),3,FALSE),VLOOKUP(W111,OFFSET(Pairings!$D$2,($B114-1)*gamesPerRound,0,gamesPerRound,3),3,FALSE))</f>
        <v>#N/A</v>
      </c>
      <c r="X114" s="104" t="e">
        <f ca="1">IF(ISNA(VLOOKUP(X111,OFFSET(Pairings!$D$2,($B114-1)*gamesPerRound,0,gamesPerRound,3),3,FALSE)),VLOOKUP(X111,OFFSET(Pairings!$E$2,($B114-1)*gamesPerRound,0,gamesPerRound,3),3,FALSE),VLOOKUP(X111,OFFSET(Pairings!$D$2,($B114-1)*gamesPerRound,0,gamesPerRound,3),3,FALSE))</f>
        <v>#N/A</v>
      </c>
      <c r="Y114" s="104" t="e">
        <f ca="1">IF(ISNA(VLOOKUP(Y111,OFFSET(Pairings!$D$2,($B114-1)*gamesPerRound,0,gamesPerRound,3),3,FALSE)),VLOOKUP(Y111,OFFSET(Pairings!$E$2,($B114-1)*gamesPerRound,0,gamesPerRound,3),3,FALSE),VLOOKUP(Y111,OFFSET(Pairings!$D$2,($B114-1)*gamesPerRound,0,gamesPerRound,3),3,FALSE))</f>
        <v>#N/A</v>
      </c>
      <c r="Z114" s="104" t="e">
        <f ca="1">IF(ISNA(VLOOKUP(Z111,OFFSET(Pairings!$D$2,($B114-1)*gamesPerRound,0,gamesPerRound,3),3,FALSE)),VLOOKUP(Z111,OFFSET(Pairings!$E$2,($B114-1)*gamesPerRound,0,gamesPerRound,3),3,FALSE),VLOOKUP(Z111,OFFSET(Pairings!$D$2,($B114-1)*gamesPerRound,0,gamesPerRound,3),3,FALSE))</f>
        <v>#N/A</v>
      </c>
      <c r="AA114" s="104" t="e">
        <f ca="1">IF(ISNA(VLOOKUP(AA111,OFFSET(Pairings!$D$2,($B114-1)*gamesPerRound,0,gamesPerRound,3),3,FALSE)),VLOOKUP(AA111,OFFSET(Pairings!$E$2,($B114-1)*gamesPerRound,0,gamesPerRound,3),3,FALSE),VLOOKUP(AA111,OFFSET(Pairings!$D$2,($B114-1)*gamesPerRound,0,gamesPerRound,3),3,FALSE))</f>
        <v>#N/A</v>
      </c>
      <c r="AB114" s="104" t="e">
        <f ca="1">IF(ISNA(VLOOKUP(AB111,OFFSET(Pairings!$D$2,($B114-1)*gamesPerRound,0,gamesPerRound,3),3,FALSE)),VLOOKUP(AB111,OFFSET(Pairings!$E$2,($B114-1)*gamesPerRound,0,gamesPerRound,3),3,FALSE),VLOOKUP(AB111,OFFSET(Pairings!$D$2,($B114-1)*gamesPerRound,0,gamesPerRound,3),3,FALSE))</f>
        <v>#N/A</v>
      </c>
      <c r="AC114" s="105" t="e">
        <f ca="1">IF(ISNA(VLOOKUP(AC111,OFFSET(Pairings!$D$2,($B114-1)*gamesPerRound,0,gamesPerRound,3),3,FALSE)),VLOOKUP(AC111,OFFSET(Pairings!$E$2,($B114-1)*gamesPerRound,0,gamesPerRound,3),3,FALSE),VLOOKUP(AC111,OFFSET(Pairings!$D$2,($B114-1)*gamesPerRound,0,gamesPerRound,3),3,FALSE))</f>
        <v>#N/A</v>
      </c>
      <c r="AD114" s="99" t="e">
        <f ca="1">SUM(R114:AC114)</f>
        <v>#N/A</v>
      </c>
    </row>
    <row r="115" spans="1:30" ht="15.5" thickBot="1" x14ac:dyDescent="0.35">
      <c r="B115" s="57" t="s">
        <v>22</v>
      </c>
      <c r="C115" s="58">
        <f t="shared" ref="C115:O115" ca="1" si="93">SUM(C112:C114)</f>
        <v>0</v>
      </c>
      <c r="D115" s="59">
        <f t="shared" ca="1" si="93"/>
        <v>0</v>
      </c>
      <c r="E115" s="59">
        <f t="shared" ca="1" si="93"/>
        <v>0</v>
      </c>
      <c r="F115" s="59">
        <f t="shared" ca="1" si="93"/>
        <v>0</v>
      </c>
      <c r="G115" s="59">
        <f t="shared" ca="1" si="93"/>
        <v>0</v>
      </c>
      <c r="H115" s="59">
        <f t="shared" ca="1" si="93"/>
        <v>0</v>
      </c>
      <c r="I115" s="59">
        <f t="shared" ca="1" si="93"/>
        <v>0</v>
      </c>
      <c r="J115" s="59">
        <f t="shared" ca="1" si="93"/>
        <v>0</v>
      </c>
      <c r="K115" s="59">
        <f t="shared" ca="1" si="93"/>
        <v>0</v>
      </c>
      <c r="L115" s="59">
        <f t="shared" ca="1" si="93"/>
        <v>0</v>
      </c>
      <c r="M115" s="59">
        <f t="shared" ca="1" si="93"/>
        <v>0</v>
      </c>
      <c r="N115" s="59">
        <f t="shared" ca="1" si="93"/>
        <v>0</v>
      </c>
      <c r="O115" s="60">
        <f t="shared" ca="1" si="93"/>
        <v>0</v>
      </c>
      <c r="P115" s="61" t="e">
        <f ca="1">VLOOKUP(A111,OFFSET(Teams!$C$1,1,0,teams,4),4,FALSE)</f>
        <v>#N/A</v>
      </c>
      <c r="R115" s="106" t="e">
        <f t="shared" ref="R115:AD115" ca="1" si="94">SUM(R112:R114)</f>
        <v>#N/A</v>
      </c>
      <c r="S115" s="107" t="e">
        <f t="shared" ca="1" si="94"/>
        <v>#N/A</v>
      </c>
      <c r="T115" s="107" t="e">
        <f t="shared" ca="1" si="94"/>
        <v>#N/A</v>
      </c>
      <c r="U115" s="107" t="e">
        <f t="shared" ca="1" si="94"/>
        <v>#N/A</v>
      </c>
      <c r="V115" s="107" t="e">
        <f t="shared" ca="1" si="94"/>
        <v>#N/A</v>
      </c>
      <c r="W115" s="107" t="e">
        <f t="shared" ca="1" si="94"/>
        <v>#N/A</v>
      </c>
      <c r="X115" s="107" t="e">
        <f t="shared" ca="1" si="94"/>
        <v>#N/A</v>
      </c>
      <c r="Y115" s="107" t="e">
        <f t="shared" ca="1" si="94"/>
        <v>#N/A</v>
      </c>
      <c r="Z115" s="107" t="e">
        <f t="shared" ca="1" si="94"/>
        <v>#N/A</v>
      </c>
      <c r="AA115" s="107" t="e">
        <f t="shared" ca="1" si="94"/>
        <v>#N/A</v>
      </c>
      <c r="AB115" s="107" t="e">
        <f t="shared" ca="1" si="94"/>
        <v>#N/A</v>
      </c>
      <c r="AC115" s="107" t="e">
        <f t="shared" ca="1" si="94"/>
        <v>#N/A</v>
      </c>
      <c r="AD115" s="108" t="e">
        <f t="shared" ca="1" si="94"/>
        <v>#N/A</v>
      </c>
    </row>
    <row r="116" spans="1:30" ht="15.5" thickBot="1" x14ac:dyDescent="0.35"/>
    <row r="117" spans="1:30" x14ac:dyDescent="0.3">
      <c r="A117" s="6" t="s">
        <v>222</v>
      </c>
      <c r="B117" s="10">
        <f>VLOOKUP(A117,TeamLookup,2,FALSE)</f>
        <v>0</v>
      </c>
      <c r="C117" s="40" t="str">
        <f t="shared" ref="C117:N117" si="95">$A117&amp;"."&amp;TEXT(C$1,"00")</f>
        <v>T.01</v>
      </c>
      <c r="D117" s="41" t="str">
        <f t="shared" si="95"/>
        <v>T.02</v>
      </c>
      <c r="E117" s="41" t="str">
        <f t="shared" si="95"/>
        <v>T.03</v>
      </c>
      <c r="F117" s="41" t="str">
        <f t="shared" si="95"/>
        <v>T.04</v>
      </c>
      <c r="G117" s="41" t="str">
        <f t="shared" si="95"/>
        <v>T.05</v>
      </c>
      <c r="H117" s="41" t="str">
        <f t="shared" si="95"/>
        <v>T.06</v>
      </c>
      <c r="I117" s="41" t="str">
        <f t="shared" si="95"/>
        <v>T.07</v>
      </c>
      <c r="J117" s="41" t="str">
        <f t="shared" si="95"/>
        <v>T.08</v>
      </c>
      <c r="K117" s="41" t="str">
        <f t="shared" si="95"/>
        <v>T.09</v>
      </c>
      <c r="L117" s="41" t="str">
        <f t="shared" si="95"/>
        <v>T.10</v>
      </c>
      <c r="M117" s="41" t="str">
        <f t="shared" si="95"/>
        <v>T.11</v>
      </c>
      <c r="N117" s="41" t="str">
        <f t="shared" si="95"/>
        <v>T.12</v>
      </c>
      <c r="O117" s="42" t="s">
        <v>22</v>
      </c>
      <c r="P117" s="43" t="s">
        <v>30</v>
      </c>
      <c r="Q117" s="9"/>
      <c r="R117" s="94" t="str">
        <f t="shared" ref="R117:AC117" si="96">$A117&amp;"."&amp;TEXT(R$1,"00")</f>
        <v>T.01</v>
      </c>
      <c r="S117" s="95" t="str">
        <f t="shared" si="96"/>
        <v>T.02</v>
      </c>
      <c r="T117" s="95" t="str">
        <f t="shared" si="96"/>
        <v>T.03</v>
      </c>
      <c r="U117" s="95" t="str">
        <f t="shared" si="96"/>
        <v>T.04</v>
      </c>
      <c r="V117" s="95" t="str">
        <f t="shared" si="96"/>
        <v>T.05</v>
      </c>
      <c r="W117" s="95" t="str">
        <f t="shared" si="96"/>
        <v>T.06</v>
      </c>
      <c r="X117" s="95" t="str">
        <f t="shared" si="96"/>
        <v>T.07</v>
      </c>
      <c r="Y117" s="95" t="str">
        <f t="shared" si="96"/>
        <v>T.08</v>
      </c>
      <c r="Z117" s="95" t="str">
        <f t="shared" si="96"/>
        <v>T.09</v>
      </c>
      <c r="AA117" s="95" t="str">
        <f t="shared" si="96"/>
        <v>T.10</v>
      </c>
      <c r="AB117" s="95" t="str">
        <f t="shared" si="96"/>
        <v>T.11</v>
      </c>
      <c r="AC117" s="95" t="str">
        <f t="shared" si="96"/>
        <v>T.12</v>
      </c>
      <c r="AD117" s="96" t="s">
        <v>22</v>
      </c>
    </row>
    <row r="118" spans="1:30" x14ac:dyDescent="0.3">
      <c r="B118" s="44">
        <v>1</v>
      </c>
      <c r="C118" s="45" t="str">
        <f t="shared" ref="C118:N120" ca="1" si="97">IF(ISNA(R118),"",R118)</f>
        <v/>
      </c>
      <c r="D118" s="46" t="str">
        <f t="shared" ca="1" si="97"/>
        <v/>
      </c>
      <c r="E118" s="46" t="str">
        <f t="shared" ca="1" si="97"/>
        <v/>
      </c>
      <c r="F118" s="46" t="str">
        <f t="shared" ca="1" si="97"/>
        <v/>
      </c>
      <c r="G118" s="46" t="str">
        <f t="shared" ca="1" si="97"/>
        <v/>
      </c>
      <c r="H118" s="46" t="str">
        <f t="shared" ca="1" si="97"/>
        <v/>
      </c>
      <c r="I118" s="46" t="str">
        <f t="shared" ca="1" si="97"/>
        <v/>
      </c>
      <c r="J118" s="46" t="str">
        <f t="shared" ca="1" si="97"/>
        <v/>
      </c>
      <c r="K118" s="46" t="str">
        <f t="shared" ca="1" si="97"/>
        <v/>
      </c>
      <c r="L118" s="46" t="str">
        <f t="shared" ca="1" si="97"/>
        <v/>
      </c>
      <c r="M118" s="46" t="str">
        <f t="shared" ca="1" si="97"/>
        <v/>
      </c>
      <c r="N118" s="47" t="str">
        <f t="shared" ca="1" si="97"/>
        <v/>
      </c>
      <c r="O118" s="48">
        <f ca="1">SUM(C118:N118)</f>
        <v>0</v>
      </c>
      <c r="P118" s="49"/>
      <c r="R118" s="97" t="e">
        <f ca="1">IF(ISNA(VLOOKUP(R117,OFFSET(Pairings!$D$2,($B118-1)*gamesPerRound,0,gamesPerRound,3),3,FALSE)),VLOOKUP(R117,OFFSET(Pairings!$E$2,($B118-1)*gamesPerRound,0,gamesPerRound,3),3,FALSE),VLOOKUP(R117,OFFSET(Pairings!$D$2,($B118-1)*gamesPerRound,0,gamesPerRound,3),3,FALSE))</f>
        <v>#N/A</v>
      </c>
      <c r="S118" s="97" t="e">
        <f ca="1">IF(ISNA(VLOOKUP(S117,OFFSET(Pairings!$D$2,($B118-1)*gamesPerRound,0,gamesPerRound,3),3,FALSE)),VLOOKUP(S117,OFFSET(Pairings!$E$2,($B118-1)*gamesPerRound,0,gamesPerRound,3),3,FALSE),VLOOKUP(S117,OFFSET(Pairings!$D$2,($B118-1)*gamesPerRound,0,gamesPerRound,3),3,FALSE))</f>
        <v>#N/A</v>
      </c>
      <c r="T118" s="97" t="e">
        <f ca="1">IF(ISNA(VLOOKUP(T117,OFFSET(Pairings!$D$2,($B118-1)*gamesPerRound,0,gamesPerRound,3),3,FALSE)),VLOOKUP(T117,OFFSET(Pairings!$E$2,($B118-1)*gamesPerRound,0,gamesPerRound,3),3,FALSE),VLOOKUP(T117,OFFSET(Pairings!$D$2,($B118-1)*gamesPerRound,0,gamesPerRound,3),3,FALSE))</f>
        <v>#N/A</v>
      </c>
      <c r="U118" s="97" t="e">
        <f ca="1">IF(ISNA(VLOOKUP(U117,OFFSET(Pairings!$D$2,($B118-1)*gamesPerRound,0,gamesPerRound,3),3,FALSE)),VLOOKUP(U117,OFFSET(Pairings!$E$2,($B118-1)*gamesPerRound,0,gamesPerRound,3),3,FALSE),VLOOKUP(U117,OFFSET(Pairings!$D$2,($B118-1)*gamesPerRound,0,gamesPerRound,3),3,FALSE))</f>
        <v>#N/A</v>
      </c>
      <c r="V118" s="97" t="e">
        <f ca="1">IF(ISNA(VLOOKUP(V117,OFFSET(Pairings!$D$2,($B118-1)*gamesPerRound,0,gamesPerRound,3),3,FALSE)),VLOOKUP(V117,OFFSET(Pairings!$E$2,($B118-1)*gamesPerRound,0,gamesPerRound,3),3,FALSE),VLOOKUP(V117,OFFSET(Pairings!$D$2,($B118-1)*gamesPerRound,0,gamesPerRound,3),3,FALSE))</f>
        <v>#N/A</v>
      </c>
      <c r="W118" s="97" t="e">
        <f ca="1">IF(ISNA(VLOOKUP(W117,OFFSET(Pairings!$D$2,($B118-1)*gamesPerRound,0,gamesPerRound,3),3,FALSE)),VLOOKUP(W117,OFFSET(Pairings!$E$2,($B118-1)*gamesPerRound,0,gamesPerRound,3),3,FALSE),VLOOKUP(W117,OFFSET(Pairings!$D$2,($B118-1)*gamesPerRound,0,gamesPerRound,3),3,FALSE))</f>
        <v>#N/A</v>
      </c>
      <c r="X118" s="97" t="e">
        <f ca="1">IF(ISNA(VLOOKUP(X117,OFFSET(Pairings!$D$2,($B118-1)*gamesPerRound,0,gamesPerRound,3),3,FALSE)),VLOOKUP(X117,OFFSET(Pairings!$E$2,($B118-1)*gamesPerRound,0,gamesPerRound,3),3,FALSE),VLOOKUP(X117,OFFSET(Pairings!$D$2,($B118-1)*gamesPerRound,0,gamesPerRound,3),3,FALSE))</f>
        <v>#N/A</v>
      </c>
      <c r="Y118" s="97" t="e">
        <f ca="1">IF(ISNA(VLOOKUP(Y117,OFFSET(Pairings!$D$2,($B118-1)*gamesPerRound,0,gamesPerRound,3),3,FALSE)),VLOOKUP(Y117,OFFSET(Pairings!$E$2,($B118-1)*gamesPerRound,0,gamesPerRound,3),3,FALSE),VLOOKUP(Y117,OFFSET(Pairings!$D$2,($B118-1)*gamesPerRound,0,gamesPerRound,3),3,FALSE))</f>
        <v>#N/A</v>
      </c>
      <c r="Z118" s="97" t="e">
        <f ca="1">IF(ISNA(VLOOKUP(Z117,OFFSET(Pairings!$D$2,($B118-1)*gamesPerRound,0,gamesPerRound,3),3,FALSE)),VLOOKUP(Z117,OFFSET(Pairings!$E$2,($B118-1)*gamesPerRound,0,gamesPerRound,3),3,FALSE),VLOOKUP(Z117,OFFSET(Pairings!$D$2,($B118-1)*gamesPerRound,0,gamesPerRound,3),3,FALSE))</f>
        <v>#N/A</v>
      </c>
      <c r="AA118" s="97" t="e">
        <f ca="1">IF(ISNA(VLOOKUP(AA117,OFFSET(Pairings!$D$2,($B118-1)*gamesPerRound,0,gamesPerRound,3),3,FALSE)),VLOOKUP(AA117,OFFSET(Pairings!$E$2,($B118-1)*gamesPerRound,0,gamesPerRound,3),3,FALSE),VLOOKUP(AA117,OFFSET(Pairings!$D$2,($B118-1)*gamesPerRound,0,gamesPerRound,3),3,FALSE))</f>
        <v>#N/A</v>
      </c>
      <c r="AB118" s="97" t="e">
        <f ca="1">IF(ISNA(VLOOKUP(AB117,OFFSET(Pairings!$D$2,($B118-1)*gamesPerRound,0,gamesPerRound,3),3,FALSE)),VLOOKUP(AB117,OFFSET(Pairings!$E$2,($B118-1)*gamesPerRound,0,gamesPerRound,3),3,FALSE),VLOOKUP(AB117,OFFSET(Pairings!$D$2,($B118-1)*gamesPerRound,0,gamesPerRound,3),3,FALSE))</f>
        <v>#N/A</v>
      </c>
      <c r="AC118" s="98" t="e">
        <f ca="1">IF(ISNA(VLOOKUP(AC117,OFFSET(Pairings!$D$2,($B118-1)*gamesPerRound,0,gamesPerRound,3),3,FALSE)),VLOOKUP(AC117,OFFSET(Pairings!$E$2,($B118-1)*gamesPerRound,0,gamesPerRound,3),3,FALSE),VLOOKUP(AC117,OFFSET(Pairings!$D$2,($B118-1)*gamesPerRound,0,gamesPerRound,3),3,FALSE))</f>
        <v>#N/A</v>
      </c>
      <c r="AD118" s="99" t="e">
        <f ca="1">SUM(R118:AC118)</f>
        <v>#N/A</v>
      </c>
    </row>
    <row r="119" spans="1:30" x14ac:dyDescent="0.3">
      <c r="B119" s="44">
        <v>2</v>
      </c>
      <c r="C119" s="50" t="str">
        <f t="shared" ca="1" si="97"/>
        <v/>
      </c>
      <c r="D119" s="35" t="str">
        <f t="shared" ca="1" si="97"/>
        <v/>
      </c>
      <c r="E119" s="35" t="str">
        <f t="shared" ca="1" si="97"/>
        <v/>
      </c>
      <c r="F119" s="35" t="str">
        <f t="shared" ca="1" si="97"/>
        <v/>
      </c>
      <c r="G119" s="35" t="str">
        <f t="shared" ca="1" si="97"/>
        <v/>
      </c>
      <c r="H119" s="35" t="str">
        <f t="shared" ca="1" si="97"/>
        <v/>
      </c>
      <c r="I119" s="35" t="str">
        <f t="shared" ca="1" si="97"/>
        <v/>
      </c>
      <c r="J119" s="35" t="str">
        <f t="shared" ca="1" si="97"/>
        <v/>
      </c>
      <c r="K119" s="35" t="str">
        <f t="shared" ca="1" si="97"/>
        <v/>
      </c>
      <c r="L119" s="35" t="str">
        <f t="shared" ca="1" si="97"/>
        <v/>
      </c>
      <c r="M119" s="35" t="str">
        <f t="shared" ca="1" si="97"/>
        <v/>
      </c>
      <c r="N119" s="51" t="str">
        <f t="shared" ca="1" si="97"/>
        <v/>
      </c>
      <c r="O119" s="52">
        <f ca="1">SUM(C119:N119)</f>
        <v>0</v>
      </c>
      <c r="P119" s="49"/>
      <c r="R119" s="100" t="e">
        <f ca="1">IF(ISNA(VLOOKUP(R117,OFFSET(Pairings!$D$2,($B119-1)*gamesPerRound,0,gamesPerRound,3),3,FALSE)),VLOOKUP(R117,OFFSET(Pairings!$E$2,($B119-1)*gamesPerRound,0,gamesPerRound,3),3,FALSE),VLOOKUP(R117,OFFSET(Pairings!$D$2,($B119-1)*gamesPerRound,0,gamesPerRound,3),3,FALSE))</f>
        <v>#N/A</v>
      </c>
      <c r="S119" s="101" t="e">
        <f ca="1">IF(ISNA(VLOOKUP(S117,OFFSET(Pairings!$D$2,($B119-1)*gamesPerRound,0,gamesPerRound,3),3,FALSE)),VLOOKUP(S117,OFFSET(Pairings!$E$2,($B119-1)*gamesPerRound,0,gamesPerRound,3),3,FALSE),VLOOKUP(S117,OFFSET(Pairings!$D$2,($B119-1)*gamesPerRound,0,gamesPerRound,3),3,FALSE))</f>
        <v>#N/A</v>
      </c>
      <c r="T119" s="101" t="e">
        <f ca="1">IF(ISNA(VLOOKUP(T117,OFFSET(Pairings!$D$2,($B119-1)*gamesPerRound,0,gamesPerRound,3),3,FALSE)),VLOOKUP(T117,OFFSET(Pairings!$E$2,($B119-1)*gamesPerRound,0,gamesPerRound,3),3,FALSE),VLOOKUP(T117,OFFSET(Pairings!$D$2,($B119-1)*gamesPerRound,0,gamesPerRound,3),3,FALSE))</f>
        <v>#N/A</v>
      </c>
      <c r="U119" s="101" t="e">
        <f ca="1">IF(ISNA(VLOOKUP(U117,OFFSET(Pairings!$D$2,($B119-1)*gamesPerRound,0,gamesPerRound,3),3,FALSE)),VLOOKUP(U117,OFFSET(Pairings!$E$2,($B119-1)*gamesPerRound,0,gamesPerRound,3),3,FALSE),VLOOKUP(U117,OFFSET(Pairings!$D$2,($B119-1)*gamesPerRound,0,gamesPerRound,3),3,FALSE))</f>
        <v>#N/A</v>
      </c>
      <c r="V119" s="101" t="e">
        <f ca="1">IF(ISNA(VLOOKUP(V117,OFFSET(Pairings!$D$2,($B119-1)*gamesPerRound,0,gamesPerRound,3),3,FALSE)),VLOOKUP(V117,OFFSET(Pairings!$E$2,($B119-1)*gamesPerRound,0,gamesPerRound,3),3,FALSE),VLOOKUP(V117,OFFSET(Pairings!$D$2,($B119-1)*gamesPerRound,0,gamesPerRound,3),3,FALSE))</f>
        <v>#N/A</v>
      </c>
      <c r="W119" s="101" t="e">
        <f ca="1">IF(ISNA(VLOOKUP(W117,OFFSET(Pairings!$D$2,($B119-1)*gamesPerRound,0,gamesPerRound,3),3,FALSE)),VLOOKUP(W117,OFFSET(Pairings!$E$2,($B119-1)*gamesPerRound,0,gamesPerRound,3),3,FALSE),VLOOKUP(W117,OFFSET(Pairings!$D$2,($B119-1)*gamesPerRound,0,gamesPerRound,3),3,FALSE))</f>
        <v>#N/A</v>
      </c>
      <c r="X119" s="101" t="e">
        <f ca="1">IF(ISNA(VLOOKUP(X117,OFFSET(Pairings!$D$2,($B119-1)*gamesPerRound,0,gamesPerRound,3),3,FALSE)),VLOOKUP(X117,OFFSET(Pairings!$E$2,($B119-1)*gamesPerRound,0,gamesPerRound,3),3,FALSE),VLOOKUP(X117,OFFSET(Pairings!$D$2,($B119-1)*gamesPerRound,0,gamesPerRound,3),3,FALSE))</f>
        <v>#N/A</v>
      </c>
      <c r="Y119" s="101" t="e">
        <f ca="1">IF(ISNA(VLOOKUP(Y117,OFFSET(Pairings!$D$2,($B119-1)*gamesPerRound,0,gamesPerRound,3),3,FALSE)),VLOOKUP(Y117,OFFSET(Pairings!$E$2,($B119-1)*gamesPerRound,0,gamesPerRound,3),3,FALSE),VLOOKUP(Y117,OFFSET(Pairings!$D$2,($B119-1)*gamesPerRound,0,gamesPerRound,3),3,FALSE))</f>
        <v>#N/A</v>
      </c>
      <c r="Z119" s="101" t="e">
        <f ca="1">IF(ISNA(VLOOKUP(Z117,OFFSET(Pairings!$D$2,($B119-1)*gamesPerRound,0,gamesPerRound,3),3,FALSE)),VLOOKUP(Z117,OFFSET(Pairings!$E$2,($B119-1)*gamesPerRound,0,gamesPerRound,3),3,FALSE),VLOOKUP(Z117,OFFSET(Pairings!$D$2,($B119-1)*gamesPerRound,0,gamesPerRound,3),3,FALSE))</f>
        <v>#N/A</v>
      </c>
      <c r="AA119" s="101" t="e">
        <f ca="1">IF(ISNA(VLOOKUP(AA117,OFFSET(Pairings!$D$2,($B119-1)*gamesPerRound,0,gamesPerRound,3),3,FALSE)),VLOOKUP(AA117,OFFSET(Pairings!$E$2,($B119-1)*gamesPerRound,0,gamesPerRound,3),3,FALSE),VLOOKUP(AA117,OFFSET(Pairings!$D$2,($B119-1)*gamesPerRound,0,gamesPerRound,3),3,FALSE))</f>
        <v>#N/A</v>
      </c>
      <c r="AB119" s="101" t="e">
        <f ca="1">IF(ISNA(VLOOKUP(AB117,OFFSET(Pairings!$D$2,($B119-1)*gamesPerRound,0,gamesPerRound,3),3,FALSE)),VLOOKUP(AB117,OFFSET(Pairings!$E$2,($B119-1)*gamesPerRound,0,gamesPerRound,3),3,FALSE),VLOOKUP(AB117,OFFSET(Pairings!$D$2,($B119-1)*gamesPerRound,0,gamesPerRound,3),3,FALSE))</f>
        <v>#N/A</v>
      </c>
      <c r="AC119" s="102" t="e">
        <f ca="1">IF(ISNA(VLOOKUP(AC117,OFFSET(Pairings!$D$2,($B119-1)*gamesPerRound,0,gamesPerRound,3),3,FALSE)),VLOOKUP(AC117,OFFSET(Pairings!$E$2,($B119-1)*gamesPerRound,0,gamesPerRound,3),3,FALSE),VLOOKUP(AC117,OFFSET(Pairings!$D$2,($B119-1)*gamesPerRound,0,gamesPerRound,3),3,FALSE))</f>
        <v>#N/A</v>
      </c>
      <c r="AD119" s="99" t="e">
        <f ca="1">SUM(R119:AC119)</f>
        <v>#N/A</v>
      </c>
    </row>
    <row r="120" spans="1:30" x14ac:dyDescent="0.3">
      <c r="B120" s="44">
        <v>3</v>
      </c>
      <c r="C120" s="53" t="str">
        <f t="shared" ca="1" si="97"/>
        <v/>
      </c>
      <c r="D120" s="54" t="str">
        <f t="shared" ca="1" si="97"/>
        <v/>
      </c>
      <c r="E120" s="54" t="str">
        <f t="shared" ca="1" si="97"/>
        <v/>
      </c>
      <c r="F120" s="54" t="str">
        <f t="shared" ca="1" si="97"/>
        <v/>
      </c>
      <c r="G120" s="54" t="str">
        <f t="shared" ca="1" si="97"/>
        <v/>
      </c>
      <c r="H120" s="54" t="str">
        <f t="shared" ca="1" si="97"/>
        <v/>
      </c>
      <c r="I120" s="54" t="str">
        <f t="shared" ca="1" si="97"/>
        <v/>
      </c>
      <c r="J120" s="54" t="str">
        <f t="shared" ca="1" si="97"/>
        <v/>
      </c>
      <c r="K120" s="54" t="str">
        <f t="shared" ca="1" si="97"/>
        <v/>
      </c>
      <c r="L120" s="54" t="str">
        <f t="shared" ca="1" si="97"/>
        <v/>
      </c>
      <c r="M120" s="54" t="str">
        <f t="shared" ca="1" si="97"/>
        <v/>
      </c>
      <c r="N120" s="55" t="str">
        <f t="shared" ca="1" si="97"/>
        <v/>
      </c>
      <c r="O120" s="56">
        <f ca="1">SUM(C120:N120)</f>
        <v>0</v>
      </c>
      <c r="P120" s="49"/>
      <c r="R120" s="103" t="e">
        <f ca="1">IF(ISNA(VLOOKUP(R117,OFFSET(Pairings!$D$2,($B120-1)*gamesPerRound,0,gamesPerRound,3),3,FALSE)),VLOOKUP(R117,OFFSET(Pairings!$E$2,($B120-1)*gamesPerRound,0,gamesPerRound,3),3,FALSE),VLOOKUP(R117,OFFSET(Pairings!$D$2,($B120-1)*gamesPerRound,0,gamesPerRound,3),3,FALSE))</f>
        <v>#N/A</v>
      </c>
      <c r="S120" s="104" t="e">
        <f ca="1">IF(ISNA(VLOOKUP(S117,OFFSET(Pairings!$D$2,($B120-1)*gamesPerRound,0,gamesPerRound,3),3,FALSE)),VLOOKUP(S117,OFFSET(Pairings!$E$2,($B120-1)*gamesPerRound,0,gamesPerRound,3),3,FALSE),VLOOKUP(S117,OFFSET(Pairings!$D$2,($B120-1)*gamesPerRound,0,gamesPerRound,3),3,FALSE))</f>
        <v>#N/A</v>
      </c>
      <c r="T120" s="104" t="e">
        <f ca="1">IF(ISNA(VLOOKUP(T117,OFFSET(Pairings!$D$2,($B120-1)*gamesPerRound,0,gamesPerRound,3),3,FALSE)),VLOOKUP(T117,OFFSET(Pairings!$E$2,($B120-1)*gamesPerRound,0,gamesPerRound,3),3,FALSE),VLOOKUP(T117,OFFSET(Pairings!$D$2,($B120-1)*gamesPerRound,0,gamesPerRound,3),3,FALSE))</f>
        <v>#N/A</v>
      </c>
      <c r="U120" s="104" t="e">
        <f ca="1">IF(ISNA(VLOOKUP(U117,OFFSET(Pairings!$D$2,($B120-1)*gamesPerRound,0,gamesPerRound,3),3,FALSE)),VLOOKUP(U117,OFFSET(Pairings!$E$2,($B120-1)*gamesPerRound,0,gamesPerRound,3),3,FALSE),VLOOKUP(U117,OFFSET(Pairings!$D$2,($B120-1)*gamesPerRound,0,gamesPerRound,3),3,FALSE))</f>
        <v>#N/A</v>
      </c>
      <c r="V120" s="104" t="e">
        <f ca="1">IF(ISNA(VLOOKUP(V117,OFFSET(Pairings!$D$2,($B120-1)*gamesPerRound,0,gamesPerRound,3),3,FALSE)),VLOOKUP(V117,OFFSET(Pairings!$E$2,($B120-1)*gamesPerRound,0,gamesPerRound,3),3,FALSE),VLOOKUP(V117,OFFSET(Pairings!$D$2,($B120-1)*gamesPerRound,0,gamesPerRound,3),3,FALSE))</f>
        <v>#N/A</v>
      </c>
      <c r="W120" s="104" t="e">
        <f ca="1">IF(ISNA(VLOOKUP(W117,OFFSET(Pairings!$D$2,($B120-1)*gamesPerRound,0,gamesPerRound,3),3,FALSE)),VLOOKUP(W117,OFFSET(Pairings!$E$2,($B120-1)*gamesPerRound,0,gamesPerRound,3),3,FALSE),VLOOKUP(W117,OFFSET(Pairings!$D$2,($B120-1)*gamesPerRound,0,gamesPerRound,3),3,FALSE))</f>
        <v>#N/A</v>
      </c>
      <c r="X120" s="104" t="e">
        <f ca="1">IF(ISNA(VLOOKUP(X117,OFFSET(Pairings!$D$2,($B120-1)*gamesPerRound,0,gamesPerRound,3),3,FALSE)),VLOOKUP(X117,OFFSET(Pairings!$E$2,($B120-1)*gamesPerRound,0,gamesPerRound,3),3,FALSE),VLOOKUP(X117,OFFSET(Pairings!$D$2,($B120-1)*gamesPerRound,0,gamesPerRound,3),3,FALSE))</f>
        <v>#N/A</v>
      </c>
      <c r="Y120" s="104" t="e">
        <f ca="1">IF(ISNA(VLOOKUP(Y117,OFFSET(Pairings!$D$2,($B120-1)*gamesPerRound,0,gamesPerRound,3),3,FALSE)),VLOOKUP(Y117,OFFSET(Pairings!$E$2,($B120-1)*gamesPerRound,0,gamesPerRound,3),3,FALSE),VLOOKUP(Y117,OFFSET(Pairings!$D$2,($B120-1)*gamesPerRound,0,gamesPerRound,3),3,FALSE))</f>
        <v>#N/A</v>
      </c>
      <c r="Z120" s="104" t="e">
        <f ca="1">IF(ISNA(VLOOKUP(Z117,OFFSET(Pairings!$D$2,($B120-1)*gamesPerRound,0,gamesPerRound,3),3,FALSE)),VLOOKUP(Z117,OFFSET(Pairings!$E$2,($B120-1)*gamesPerRound,0,gamesPerRound,3),3,FALSE),VLOOKUP(Z117,OFFSET(Pairings!$D$2,($B120-1)*gamesPerRound,0,gamesPerRound,3),3,FALSE))</f>
        <v>#N/A</v>
      </c>
      <c r="AA120" s="104" t="e">
        <f ca="1">IF(ISNA(VLOOKUP(AA117,OFFSET(Pairings!$D$2,($B120-1)*gamesPerRound,0,gamesPerRound,3),3,FALSE)),VLOOKUP(AA117,OFFSET(Pairings!$E$2,($B120-1)*gamesPerRound,0,gamesPerRound,3),3,FALSE),VLOOKUP(AA117,OFFSET(Pairings!$D$2,($B120-1)*gamesPerRound,0,gamesPerRound,3),3,FALSE))</f>
        <v>#N/A</v>
      </c>
      <c r="AB120" s="104" t="e">
        <f ca="1">IF(ISNA(VLOOKUP(AB117,OFFSET(Pairings!$D$2,($B120-1)*gamesPerRound,0,gamesPerRound,3),3,FALSE)),VLOOKUP(AB117,OFFSET(Pairings!$E$2,($B120-1)*gamesPerRound,0,gamesPerRound,3),3,FALSE),VLOOKUP(AB117,OFFSET(Pairings!$D$2,($B120-1)*gamesPerRound,0,gamesPerRound,3),3,FALSE))</f>
        <v>#N/A</v>
      </c>
      <c r="AC120" s="105" t="e">
        <f ca="1">IF(ISNA(VLOOKUP(AC117,OFFSET(Pairings!$D$2,($B120-1)*gamesPerRound,0,gamesPerRound,3),3,FALSE)),VLOOKUP(AC117,OFFSET(Pairings!$E$2,($B120-1)*gamesPerRound,0,gamesPerRound,3),3,FALSE),VLOOKUP(AC117,OFFSET(Pairings!$D$2,($B120-1)*gamesPerRound,0,gamesPerRound,3),3,FALSE))</f>
        <v>#N/A</v>
      </c>
      <c r="AD120" s="99" t="e">
        <f ca="1">SUM(R120:AC120)</f>
        <v>#N/A</v>
      </c>
    </row>
    <row r="121" spans="1:30" ht="15.5" thickBot="1" x14ac:dyDescent="0.35">
      <c r="B121" s="57" t="s">
        <v>22</v>
      </c>
      <c r="C121" s="58">
        <f t="shared" ref="C121:O121" ca="1" si="98">SUM(C118:C120)</f>
        <v>0</v>
      </c>
      <c r="D121" s="59">
        <f t="shared" ca="1" si="98"/>
        <v>0</v>
      </c>
      <c r="E121" s="59">
        <f t="shared" ca="1" si="98"/>
        <v>0</v>
      </c>
      <c r="F121" s="59">
        <f t="shared" ca="1" si="98"/>
        <v>0</v>
      </c>
      <c r="G121" s="59">
        <f t="shared" ca="1" si="98"/>
        <v>0</v>
      </c>
      <c r="H121" s="59">
        <f t="shared" ca="1" si="98"/>
        <v>0</v>
      </c>
      <c r="I121" s="59">
        <f t="shared" ca="1" si="98"/>
        <v>0</v>
      </c>
      <c r="J121" s="59">
        <f t="shared" ca="1" si="98"/>
        <v>0</v>
      </c>
      <c r="K121" s="59">
        <f t="shared" ca="1" si="98"/>
        <v>0</v>
      </c>
      <c r="L121" s="59">
        <f t="shared" ca="1" si="98"/>
        <v>0</v>
      </c>
      <c r="M121" s="59">
        <f t="shared" ca="1" si="98"/>
        <v>0</v>
      </c>
      <c r="N121" s="59">
        <f t="shared" ca="1" si="98"/>
        <v>0</v>
      </c>
      <c r="O121" s="60">
        <f t="shared" ca="1" si="98"/>
        <v>0</v>
      </c>
      <c r="P121" s="61" t="e">
        <f ca="1">VLOOKUP(A117,OFFSET(Teams!$C$1,1,0,teams,4),4,FALSE)</f>
        <v>#N/A</v>
      </c>
      <c r="R121" s="106" t="e">
        <f t="shared" ref="R121:AD121" ca="1" si="99">SUM(R118:R120)</f>
        <v>#N/A</v>
      </c>
      <c r="S121" s="107" t="e">
        <f t="shared" ca="1" si="99"/>
        <v>#N/A</v>
      </c>
      <c r="T121" s="107" t="e">
        <f t="shared" ca="1" si="99"/>
        <v>#N/A</v>
      </c>
      <c r="U121" s="107" t="e">
        <f t="shared" ca="1" si="99"/>
        <v>#N/A</v>
      </c>
      <c r="V121" s="107" t="e">
        <f t="shared" ca="1" si="99"/>
        <v>#N/A</v>
      </c>
      <c r="W121" s="107" t="e">
        <f t="shared" ca="1" si="99"/>
        <v>#N/A</v>
      </c>
      <c r="X121" s="107" t="e">
        <f t="shared" ca="1" si="99"/>
        <v>#N/A</v>
      </c>
      <c r="Y121" s="107" t="e">
        <f t="shared" ca="1" si="99"/>
        <v>#N/A</v>
      </c>
      <c r="Z121" s="107" t="e">
        <f t="shared" ca="1" si="99"/>
        <v>#N/A</v>
      </c>
      <c r="AA121" s="107" t="e">
        <f t="shared" ca="1" si="99"/>
        <v>#N/A</v>
      </c>
      <c r="AB121" s="107" t="e">
        <f t="shared" ca="1" si="99"/>
        <v>#N/A</v>
      </c>
      <c r="AC121" s="107" t="e">
        <f t="shared" ca="1" si="99"/>
        <v>#N/A</v>
      </c>
      <c r="AD121" s="108" t="e">
        <f t="shared" ca="1" si="99"/>
        <v>#N/A</v>
      </c>
    </row>
  </sheetData>
  <sheetProtection sheet="1" objects="1" scenarios="1"/>
  <phoneticPr fontId="9" type="noConversion"/>
  <pageMargins left="0.19652777777777777" right="0.14027777777777778" top="0.98055555555555551" bottom="0.89027777777777783" header="0.49027777777777776" footer="0.34027777777777779"/>
  <pageSetup paperSize="9" scale="55" firstPageNumber="0" fitToHeight="2" orientation="portrait" horizontalDpi="300" verticalDpi="300" r:id="rId1"/>
  <headerFooter alignWithMargins="0">
    <oddHeader>&amp;C&amp;"Swis721 BT,Regular"&amp;16&amp;A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3"/>
  </sheetPr>
  <dimension ref="A1:H242"/>
  <sheetViews>
    <sheetView topLeftCell="C1" workbookViewId="0">
      <pane ySplit="2" topLeftCell="A3" activePane="bottomLeft" state="frozen"/>
      <selection activeCell="C1" sqref="C1"/>
      <selection pane="bottomLeft" activeCell="F1" sqref="F1"/>
    </sheetView>
  </sheetViews>
  <sheetFormatPr defaultColWidth="9.1796875" defaultRowHeight="13.5" x14ac:dyDescent="0.3"/>
  <cols>
    <col min="1" max="1" width="0" style="34" hidden="1" customWidth="1"/>
    <col min="2" max="2" width="0" style="35" hidden="1" customWidth="1"/>
    <col min="3" max="3" width="11.7265625" style="35" customWidth="1"/>
    <col min="4" max="4" width="9.1796875" style="34"/>
    <col min="5" max="7" width="19.54296875" style="34" customWidth="1"/>
    <col min="8" max="8" width="9.1796875" style="35"/>
    <col min="9" max="16384" width="9.1796875" style="34"/>
  </cols>
  <sheetData>
    <row r="1" spans="1:8" s="68" customFormat="1" x14ac:dyDescent="0.3">
      <c r="B1" s="62"/>
      <c r="C1" s="62"/>
      <c r="E1" s="68" t="s">
        <v>228</v>
      </c>
      <c r="H1" s="62"/>
    </row>
    <row r="2" spans="1:8" s="68" customFormat="1" ht="25.5" customHeight="1" x14ac:dyDescent="0.3">
      <c r="A2" s="68" t="s">
        <v>5</v>
      </c>
      <c r="B2" s="62" t="s">
        <v>31</v>
      </c>
      <c r="C2" s="76" t="s">
        <v>229</v>
      </c>
      <c r="D2" s="77" t="s">
        <v>230</v>
      </c>
      <c r="E2" s="68" t="s">
        <v>23</v>
      </c>
      <c r="F2" s="68" t="s">
        <v>24</v>
      </c>
      <c r="G2" s="68" t="s">
        <v>25</v>
      </c>
      <c r="H2" s="62" t="s">
        <v>32</v>
      </c>
    </row>
    <row r="3" spans="1:8" x14ac:dyDescent="0.3">
      <c r="A3" s="34">
        <v>2</v>
      </c>
      <c r="B3" s="35">
        <v>1</v>
      </c>
      <c r="C3" s="35" t="s">
        <v>8</v>
      </c>
      <c r="D3" s="34" t="s">
        <v>33</v>
      </c>
      <c r="E3" s="63"/>
      <c r="F3" s="34">
        <f t="shared" ref="F3:F34" si="0">E3</f>
        <v>0</v>
      </c>
      <c r="G3" s="34">
        <f t="shared" ref="G3:G34" si="1">F3</f>
        <v>0</v>
      </c>
      <c r="H3" s="35" t="s">
        <v>34</v>
      </c>
    </row>
    <row r="4" spans="1:8" x14ac:dyDescent="0.3">
      <c r="A4" s="34">
        <v>2</v>
      </c>
      <c r="B4" s="35">
        <v>1</v>
      </c>
      <c r="C4" s="35" t="s">
        <v>8</v>
      </c>
      <c r="D4" s="34" t="s">
        <v>35</v>
      </c>
      <c r="E4" s="63"/>
      <c r="F4" s="34">
        <f t="shared" si="0"/>
        <v>0</v>
      </c>
      <c r="G4" s="34">
        <f t="shared" si="1"/>
        <v>0</v>
      </c>
      <c r="H4" s="35" t="s">
        <v>36</v>
      </c>
    </row>
    <row r="5" spans="1:8" x14ac:dyDescent="0.3">
      <c r="A5" s="34">
        <v>2</v>
      </c>
      <c r="B5" s="35">
        <v>1</v>
      </c>
      <c r="C5" s="35" t="s">
        <v>8</v>
      </c>
      <c r="D5" s="34" t="s">
        <v>37</v>
      </c>
      <c r="E5" s="63"/>
      <c r="F5" s="34">
        <f t="shared" si="0"/>
        <v>0</v>
      </c>
      <c r="G5" s="34">
        <f t="shared" si="1"/>
        <v>0</v>
      </c>
      <c r="H5" s="35" t="s">
        <v>38</v>
      </c>
    </row>
    <row r="6" spans="1:8" x14ac:dyDescent="0.3">
      <c r="A6" s="34">
        <v>2</v>
      </c>
      <c r="B6" s="35">
        <v>1</v>
      </c>
      <c r="C6" s="35" t="s">
        <v>8</v>
      </c>
      <c r="D6" s="34" t="s">
        <v>39</v>
      </c>
      <c r="E6" s="63"/>
      <c r="F6" s="34">
        <f t="shared" si="0"/>
        <v>0</v>
      </c>
      <c r="G6" s="34">
        <f t="shared" si="1"/>
        <v>0</v>
      </c>
      <c r="H6" s="35" t="s">
        <v>40</v>
      </c>
    </row>
    <row r="7" spans="1:8" x14ac:dyDescent="0.3">
      <c r="A7" s="34">
        <v>2</v>
      </c>
      <c r="B7" s="35">
        <v>1</v>
      </c>
      <c r="C7" s="35" t="s">
        <v>8</v>
      </c>
      <c r="D7" s="34" t="s">
        <v>41</v>
      </c>
      <c r="E7" s="63"/>
      <c r="F7" s="34">
        <f t="shared" si="0"/>
        <v>0</v>
      </c>
      <c r="G7" s="34">
        <f t="shared" si="1"/>
        <v>0</v>
      </c>
      <c r="H7" s="35" t="s">
        <v>42</v>
      </c>
    </row>
    <row r="8" spans="1:8" x14ac:dyDescent="0.3">
      <c r="A8" s="34">
        <v>2</v>
      </c>
      <c r="B8" s="35">
        <v>1</v>
      </c>
      <c r="C8" s="35" t="s">
        <v>8</v>
      </c>
      <c r="D8" s="34" t="s">
        <v>43</v>
      </c>
      <c r="E8" s="63"/>
      <c r="F8" s="34">
        <f t="shared" si="0"/>
        <v>0</v>
      </c>
      <c r="G8" s="34">
        <f t="shared" si="1"/>
        <v>0</v>
      </c>
      <c r="H8" s="35" t="s">
        <v>44</v>
      </c>
    </row>
    <row r="9" spans="1:8" x14ac:dyDescent="0.3">
      <c r="A9" s="34">
        <v>2</v>
      </c>
      <c r="B9" s="35">
        <v>1</v>
      </c>
      <c r="C9" s="35" t="s">
        <v>8</v>
      </c>
      <c r="D9" s="34" t="s">
        <v>45</v>
      </c>
      <c r="E9" s="63"/>
      <c r="F9" s="34">
        <f t="shared" si="0"/>
        <v>0</v>
      </c>
      <c r="G9" s="34">
        <f t="shared" si="1"/>
        <v>0</v>
      </c>
      <c r="H9" s="35" t="s">
        <v>46</v>
      </c>
    </row>
    <row r="10" spans="1:8" x14ac:dyDescent="0.3">
      <c r="A10" s="34">
        <v>2</v>
      </c>
      <c r="B10" s="35">
        <v>1</v>
      </c>
      <c r="C10" s="35" t="s">
        <v>8</v>
      </c>
      <c r="D10" s="34" t="s">
        <v>47</v>
      </c>
      <c r="E10" s="63"/>
      <c r="F10" s="34">
        <f t="shared" si="0"/>
        <v>0</v>
      </c>
      <c r="G10" s="34">
        <f t="shared" si="1"/>
        <v>0</v>
      </c>
      <c r="H10" s="35" t="s">
        <v>48</v>
      </c>
    </row>
    <row r="11" spans="1:8" x14ac:dyDescent="0.3">
      <c r="A11" s="34">
        <v>2</v>
      </c>
      <c r="B11" s="35">
        <v>1</v>
      </c>
      <c r="C11" s="35" t="s">
        <v>8</v>
      </c>
      <c r="D11" s="34" t="s">
        <v>49</v>
      </c>
      <c r="E11" s="63"/>
      <c r="F11" s="63">
        <f t="shared" si="0"/>
        <v>0</v>
      </c>
      <c r="G11" s="63">
        <f t="shared" si="1"/>
        <v>0</v>
      </c>
      <c r="H11" s="35" t="s">
        <v>50</v>
      </c>
    </row>
    <row r="12" spans="1:8" x14ac:dyDescent="0.3">
      <c r="A12" s="34">
        <v>2</v>
      </c>
      <c r="B12" s="35">
        <v>1</v>
      </c>
      <c r="C12" s="35" t="s">
        <v>8</v>
      </c>
      <c r="D12" s="34" t="s">
        <v>51</v>
      </c>
      <c r="E12" s="63"/>
      <c r="F12" s="63">
        <f t="shared" si="0"/>
        <v>0</v>
      </c>
      <c r="G12" s="63">
        <f t="shared" si="1"/>
        <v>0</v>
      </c>
      <c r="H12" s="35" t="s">
        <v>52</v>
      </c>
    </row>
    <row r="13" spans="1:8" x14ac:dyDescent="0.3">
      <c r="A13" s="34">
        <v>2</v>
      </c>
      <c r="B13" s="35">
        <v>1</v>
      </c>
      <c r="C13" s="35" t="s">
        <v>8</v>
      </c>
      <c r="D13" s="34" t="s">
        <v>53</v>
      </c>
      <c r="E13" s="63"/>
      <c r="F13" s="63">
        <f t="shared" si="0"/>
        <v>0</v>
      </c>
      <c r="G13" s="63">
        <f t="shared" si="1"/>
        <v>0</v>
      </c>
      <c r="H13" s="35" t="s">
        <v>54</v>
      </c>
    </row>
    <row r="14" spans="1:8" x14ac:dyDescent="0.3">
      <c r="A14" s="34">
        <v>2</v>
      </c>
      <c r="B14" s="35">
        <v>1</v>
      </c>
      <c r="C14" s="35" t="s">
        <v>8</v>
      </c>
      <c r="D14" s="34" t="s">
        <v>55</v>
      </c>
      <c r="E14" s="63"/>
      <c r="F14" s="63">
        <f t="shared" si="0"/>
        <v>0</v>
      </c>
      <c r="G14" s="63">
        <f t="shared" si="1"/>
        <v>0</v>
      </c>
      <c r="H14" s="35" t="s">
        <v>56</v>
      </c>
    </row>
    <row r="15" spans="1:8" x14ac:dyDescent="0.3">
      <c r="A15" s="34">
        <v>2</v>
      </c>
      <c r="B15" s="35">
        <v>1</v>
      </c>
      <c r="C15" s="35" t="s">
        <v>9</v>
      </c>
      <c r="D15" s="34" t="s">
        <v>57</v>
      </c>
      <c r="E15" s="63"/>
      <c r="F15" s="34">
        <f t="shared" si="0"/>
        <v>0</v>
      </c>
      <c r="G15" s="34">
        <f t="shared" si="1"/>
        <v>0</v>
      </c>
      <c r="H15" s="35" t="s">
        <v>34</v>
      </c>
    </row>
    <row r="16" spans="1:8" x14ac:dyDescent="0.3">
      <c r="A16" s="34">
        <v>2</v>
      </c>
      <c r="B16" s="35">
        <v>1</v>
      </c>
      <c r="C16" s="35" t="s">
        <v>9</v>
      </c>
      <c r="D16" s="34" t="s">
        <v>58</v>
      </c>
      <c r="E16" s="63"/>
      <c r="F16" s="34">
        <f t="shared" si="0"/>
        <v>0</v>
      </c>
      <c r="G16" s="34">
        <f t="shared" si="1"/>
        <v>0</v>
      </c>
      <c r="H16" s="35" t="s">
        <v>36</v>
      </c>
    </row>
    <row r="17" spans="1:8" x14ac:dyDescent="0.3">
      <c r="A17" s="34">
        <v>2</v>
      </c>
      <c r="B17" s="35">
        <v>1</v>
      </c>
      <c r="C17" s="35" t="s">
        <v>9</v>
      </c>
      <c r="D17" s="34" t="s">
        <v>59</v>
      </c>
      <c r="E17" s="63"/>
      <c r="F17" s="34">
        <f t="shared" si="0"/>
        <v>0</v>
      </c>
      <c r="G17" s="34">
        <f t="shared" si="1"/>
        <v>0</v>
      </c>
      <c r="H17" s="35" t="s">
        <v>38</v>
      </c>
    </row>
    <row r="18" spans="1:8" x14ac:dyDescent="0.3">
      <c r="A18" s="34">
        <v>2</v>
      </c>
      <c r="B18" s="35">
        <v>1</v>
      </c>
      <c r="C18" s="35" t="s">
        <v>9</v>
      </c>
      <c r="D18" s="34" t="s">
        <v>60</v>
      </c>
      <c r="E18" s="63"/>
      <c r="F18" s="34">
        <f t="shared" si="0"/>
        <v>0</v>
      </c>
      <c r="G18" s="34">
        <f t="shared" si="1"/>
        <v>0</v>
      </c>
      <c r="H18" s="35" t="s">
        <v>40</v>
      </c>
    </row>
    <row r="19" spans="1:8" x14ac:dyDescent="0.3">
      <c r="A19" s="34">
        <v>2</v>
      </c>
      <c r="B19" s="35">
        <v>1</v>
      </c>
      <c r="C19" s="35" t="s">
        <v>9</v>
      </c>
      <c r="D19" s="34" t="s">
        <v>61</v>
      </c>
      <c r="E19" s="63"/>
      <c r="F19" s="34">
        <f t="shared" si="0"/>
        <v>0</v>
      </c>
      <c r="G19" s="34">
        <f t="shared" si="1"/>
        <v>0</v>
      </c>
      <c r="H19" s="35" t="s">
        <v>42</v>
      </c>
    </row>
    <row r="20" spans="1:8" x14ac:dyDescent="0.3">
      <c r="A20" s="34">
        <v>2</v>
      </c>
      <c r="B20" s="35">
        <v>1</v>
      </c>
      <c r="C20" s="35" t="s">
        <v>9</v>
      </c>
      <c r="D20" s="34" t="s">
        <v>62</v>
      </c>
      <c r="E20" s="63"/>
      <c r="F20" s="34">
        <f t="shared" si="0"/>
        <v>0</v>
      </c>
      <c r="G20" s="34">
        <f t="shared" si="1"/>
        <v>0</v>
      </c>
      <c r="H20" s="35" t="s">
        <v>44</v>
      </c>
    </row>
    <row r="21" spans="1:8" x14ac:dyDescent="0.3">
      <c r="A21" s="34">
        <v>2</v>
      </c>
      <c r="B21" s="35">
        <v>1</v>
      </c>
      <c r="C21" s="35" t="s">
        <v>9</v>
      </c>
      <c r="D21" s="34" t="s">
        <v>63</v>
      </c>
      <c r="E21" s="63"/>
      <c r="F21" s="34">
        <f t="shared" si="0"/>
        <v>0</v>
      </c>
      <c r="G21" s="34">
        <f t="shared" si="1"/>
        <v>0</v>
      </c>
      <c r="H21" s="35" t="s">
        <v>46</v>
      </c>
    </row>
    <row r="22" spans="1:8" x14ac:dyDescent="0.3">
      <c r="A22" s="34">
        <v>2</v>
      </c>
      <c r="B22" s="35">
        <v>1</v>
      </c>
      <c r="C22" s="35" t="s">
        <v>9</v>
      </c>
      <c r="D22" s="34" t="s">
        <v>64</v>
      </c>
      <c r="E22" s="63"/>
      <c r="F22" s="34">
        <f t="shared" si="0"/>
        <v>0</v>
      </c>
      <c r="G22" s="34">
        <f t="shared" si="1"/>
        <v>0</v>
      </c>
      <c r="H22" s="35" t="s">
        <v>48</v>
      </c>
    </row>
    <row r="23" spans="1:8" x14ac:dyDescent="0.3">
      <c r="A23" s="34">
        <v>2</v>
      </c>
      <c r="B23" s="35">
        <v>1</v>
      </c>
      <c r="C23" s="35" t="s">
        <v>9</v>
      </c>
      <c r="D23" s="34" t="s">
        <v>65</v>
      </c>
      <c r="E23" s="63"/>
      <c r="F23" s="63">
        <f t="shared" si="0"/>
        <v>0</v>
      </c>
      <c r="G23" s="63">
        <f t="shared" si="1"/>
        <v>0</v>
      </c>
      <c r="H23" s="35" t="s">
        <v>50</v>
      </c>
    </row>
    <row r="24" spans="1:8" x14ac:dyDescent="0.3">
      <c r="A24" s="34">
        <v>2</v>
      </c>
      <c r="B24" s="35">
        <v>1</v>
      </c>
      <c r="C24" s="35" t="s">
        <v>9</v>
      </c>
      <c r="D24" s="34" t="s">
        <v>66</v>
      </c>
      <c r="E24" s="63"/>
      <c r="F24" s="63">
        <f t="shared" si="0"/>
        <v>0</v>
      </c>
      <c r="G24" s="63">
        <f t="shared" si="1"/>
        <v>0</v>
      </c>
      <c r="H24" s="35" t="s">
        <v>52</v>
      </c>
    </row>
    <row r="25" spans="1:8" x14ac:dyDescent="0.3">
      <c r="A25" s="34">
        <v>2</v>
      </c>
      <c r="B25" s="35">
        <v>1</v>
      </c>
      <c r="C25" s="35" t="s">
        <v>9</v>
      </c>
      <c r="D25" s="34" t="s">
        <v>67</v>
      </c>
      <c r="E25" s="63"/>
      <c r="F25" s="63">
        <f t="shared" si="0"/>
        <v>0</v>
      </c>
      <c r="G25" s="63">
        <f t="shared" si="1"/>
        <v>0</v>
      </c>
      <c r="H25" s="35" t="s">
        <v>54</v>
      </c>
    </row>
    <row r="26" spans="1:8" x14ac:dyDescent="0.3">
      <c r="A26" s="34">
        <v>2</v>
      </c>
      <c r="B26" s="35">
        <v>1</v>
      </c>
      <c r="C26" s="35" t="s">
        <v>9</v>
      </c>
      <c r="D26" s="34" t="s">
        <v>68</v>
      </c>
      <c r="E26" s="63"/>
      <c r="F26" s="63">
        <f t="shared" si="0"/>
        <v>0</v>
      </c>
      <c r="G26" s="63">
        <f t="shared" si="1"/>
        <v>0</v>
      </c>
      <c r="H26" s="35" t="s">
        <v>56</v>
      </c>
    </row>
    <row r="27" spans="1:8" x14ac:dyDescent="0.3">
      <c r="A27" s="34">
        <v>2</v>
      </c>
      <c r="B27" s="35">
        <v>1</v>
      </c>
      <c r="C27" s="35" t="s">
        <v>10</v>
      </c>
      <c r="D27" s="34" t="s">
        <v>69</v>
      </c>
      <c r="E27" s="63"/>
      <c r="F27" s="34">
        <f t="shared" si="0"/>
        <v>0</v>
      </c>
      <c r="G27" s="34">
        <f t="shared" si="1"/>
        <v>0</v>
      </c>
      <c r="H27" s="35" t="s">
        <v>34</v>
      </c>
    </row>
    <row r="28" spans="1:8" x14ac:dyDescent="0.3">
      <c r="A28" s="34">
        <v>2</v>
      </c>
      <c r="B28" s="35">
        <v>1</v>
      </c>
      <c r="C28" s="35" t="s">
        <v>10</v>
      </c>
      <c r="D28" s="34" t="s">
        <v>70</v>
      </c>
      <c r="E28" s="63"/>
      <c r="F28" s="34">
        <f t="shared" si="0"/>
        <v>0</v>
      </c>
      <c r="G28" s="34">
        <f t="shared" si="1"/>
        <v>0</v>
      </c>
      <c r="H28" s="35" t="s">
        <v>36</v>
      </c>
    </row>
    <row r="29" spans="1:8" x14ac:dyDescent="0.3">
      <c r="A29" s="34">
        <v>2</v>
      </c>
      <c r="B29" s="35">
        <v>1</v>
      </c>
      <c r="C29" s="35" t="s">
        <v>10</v>
      </c>
      <c r="D29" s="34" t="s">
        <v>71</v>
      </c>
      <c r="E29" s="63"/>
      <c r="F29" s="34">
        <f t="shared" si="0"/>
        <v>0</v>
      </c>
      <c r="G29" s="34">
        <f t="shared" si="1"/>
        <v>0</v>
      </c>
      <c r="H29" s="35" t="s">
        <v>38</v>
      </c>
    </row>
    <row r="30" spans="1:8" x14ac:dyDescent="0.3">
      <c r="A30" s="34">
        <v>2</v>
      </c>
      <c r="B30" s="35">
        <v>1</v>
      </c>
      <c r="C30" s="35" t="s">
        <v>10</v>
      </c>
      <c r="D30" s="34" t="s">
        <v>72</v>
      </c>
      <c r="E30" s="63"/>
      <c r="F30" s="34">
        <f t="shared" si="0"/>
        <v>0</v>
      </c>
      <c r="G30" s="34">
        <f t="shared" si="1"/>
        <v>0</v>
      </c>
      <c r="H30" s="35" t="s">
        <v>40</v>
      </c>
    </row>
    <row r="31" spans="1:8" x14ac:dyDescent="0.3">
      <c r="A31" s="34">
        <v>2</v>
      </c>
      <c r="B31" s="35">
        <v>1</v>
      </c>
      <c r="C31" s="35" t="s">
        <v>10</v>
      </c>
      <c r="D31" s="34" t="s">
        <v>73</v>
      </c>
      <c r="E31" s="63"/>
      <c r="F31" s="34">
        <f t="shared" si="0"/>
        <v>0</v>
      </c>
      <c r="G31" s="34">
        <f t="shared" si="1"/>
        <v>0</v>
      </c>
      <c r="H31" s="35" t="s">
        <v>42</v>
      </c>
    </row>
    <row r="32" spans="1:8" x14ac:dyDescent="0.3">
      <c r="A32" s="34">
        <v>2</v>
      </c>
      <c r="B32" s="35">
        <v>1</v>
      </c>
      <c r="C32" s="35" t="s">
        <v>10</v>
      </c>
      <c r="D32" s="34" t="s">
        <v>74</v>
      </c>
      <c r="E32" s="63"/>
      <c r="F32" s="34">
        <f t="shared" si="0"/>
        <v>0</v>
      </c>
      <c r="G32" s="34">
        <f t="shared" si="1"/>
        <v>0</v>
      </c>
      <c r="H32" s="35" t="s">
        <v>44</v>
      </c>
    </row>
    <row r="33" spans="1:8" x14ac:dyDescent="0.3">
      <c r="A33" s="34">
        <v>2</v>
      </c>
      <c r="B33" s="35">
        <v>1</v>
      </c>
      <c r="C33" s="35" t="s">
        <v>10</v>
      </c>
      <c r="D33" s="34" t="s">
        <v>75</v>
      </c>
      <c r="E33" s="63"/>
      <c r="F33" s="34">
        <f t="shared" si="0"/>
        <v>0</v>
      </c>
      <c r="G33" s="34">
        <f t="shared" si="1"/>
        <v>0</v>
      </c>
      <c r="H33" s="35" t="s">
        <v>46</v>
      </c>
    </row>
    <row r="34" spans="1:8" x14ac:dyDescent="0.3">
      <c r="A34" s="34">
        <v>2</v>
      </c>
      <c r="B34" s="35">
        <v>1</v>
      </c>
      <c r="C34" s="35" t="s">
        <v>10</v>
      </c>
      <c r="D34" s="34" t="s">
        <v>76</v>
      </c>
      <c r="E34" s="63"/>
      <c r="F34" s="34">
        <f t="shared" si="0"/>
        <v>0</v>
      </c>
      <c r="G34" s="34">
        <f t="shared" si="1"/>
        <v>0</v>
      </c>
      <c r="H34" s="35" t="s">
        <v>48</v>
      </c>
    </row>
    <row r="35" spans="1:8" x14ac:dyDescent="0.3">
      <c r="A35" s="34">
        <v>2</v>
      </c>
      <c r="B35" s="35">
        <v>1</v>
      </c>
      <c r="C35" s="35" t="s">
        <v>10</v>
      </c>
      <c r="D35" s="34" t="s">
        <v>77</v>
      </c>
      <c r="E35" s="63"/>
      <c r="F35" s="63">
        <f t="shared" ref="F35:F66" si="2">E35</f>
        <v>0</v>
      </c>
      <c r="G35" s="63">
        <f t="shared" ref="G35:G66" si="3">F35</f>
        <v>0</v>
      </c>
      <c r="H35" s="35" t="s">
        <v>50</v>
      </c>
    </row>
    <row r="36" spans="1:8" x14ac:dyDescent="0.3">
      <c r="A36" s="34">
        <v>2</v>
      </c>
      <c r="B36" s="35">
        <v>1</v>
      </c>
      <c r="C36" s="35" t="s">
        <v>10</v>
      </c>
      <c r="D36" s="34" t="s">
        <v>78</v>
      </c>
      <c r="E36" s="63"/>
      <c r="F36" s="63">
        <f t="shared" si="2"/>
        <v>0</v>
      </c>
      <c r="G36" s="63">
        <f t="shared" si="3"/>
        <v>0</v>
      </c>
      <c r="H36" s="35" t="s">
        <v>52</v>
      </c>
    </row>
    <row r="37" spans="1:8" x14ac:dyDescent="0.3">
      <c r="A37" s="34">
        <v>2</v>
      </c>
      <c r="B37" s="35">
        <v>1</v>
      </c>
      <c r="C37" s="35" t="s">
        <v>10</v>
      </c>
      <c r="D37" s="34" t="s">
        <v>79</v>
      </c>
      <c r="E37" s="63"/>
      <c r="F37" s="63">
        <f t="shared" si="2"/>
        <v>0</v>
      </c>
      <c r="G37" s="63">
        <f t="shared" si="3"/>
        <v>0</v>
      </c>
      <c r="H37" s="35" t="s">
        <v>54</v>
      </c>
    </row>
    <row r="38" spans="1:8" x14ac:dyDescent="0.3">
      <c r="A38" s="34">
        <v>2</v>
      </c>
      <c r="B38" s="35">
        <v>1</v>
      </c>
      <c r="C38" s="35" t="s">
        <v>10</v>
      </c>
      <c r="D38" s="34" t="s">
        <v>80</v>
      </c>
      <c r="E38" s="63"/>
      <c r="F38" s="63">
        <f t="shared" si="2"/>
        <v>0</v>
      </c>
      <c r="G38" s="63">
        <f t="shared" si="3"/>
        <v>0</v>
      </c>
      <c r="H38" s="35" t="s">
        <v>56</v>
      </c>
    </row>
    <row r="39" spans="1:8" x14ac:dyDescent="0.3">
      <c r="A39" s="34">
        <v>2</v>
      </c>
      <c r="B39" s="35">
        <v>1</v>
      </c>
      <c r="C39" s="35" t="s">
        <v>11</v>
      </c>
      <c r="D39" s="34" t="s">
        <v>81</v>
      </c>
      <c r="E39" s="63"/>
      <c r="F39" s="34">
        <f t="shared" si="2"/>
        <v>0</v>
      </c>
      <c r="G39" s="34">
        <f t="shared" si="3"/>
        <v>0</v>
      </c>
      <c r="H39" s="35" t="s">
        <v>34</v>
      </c>
    </row>
    <row r="40" spans="1:8" x14ac:dyDescent="0.3">
      <c r="A40" s="34">
        <v>2</v>
      </c>
      <c r="B40" s="35">
        <v>1</v>
      </c>
      <c r="C40" s="35" t="s">
        <v>11</v>
      </c>
      <c r="D40" s="34" t="s">
        <v>82</v>
      </c>
      <c r="E40" s="63"/>
      <c r="F40" s="34">
        <f t="shared" si="2"/>
        <v>0</v>
      </c>
      <c r="G40" s="34">
        <f t="shared" si="3"/>
        <v>0</v>
      </c>
      <c r="H40" s="35" t="s">
        <v>36</v>
      </c>
    </row>
    <row r="41" spans="1:8" x14ac:dyDescent="0.3">
      <c r="A41" s="34">
        <v>2</v>
      </c>
      <c r="B41" s="35">
        <v>1</v>
      </c>
      <c r="C41" s="35" t="s">
        <v>11</v>
      </c>
      <c r="D41" s="34" t="s">
        <v>83</v>
      </c>
      <c r="E41" s="63"/>
      <c r="F41" s="34">
        <f t="shared" si="2"/>
        <v>0</v>
      </c>
      <c r="G41" s="34">
        <f t="shared" si="3"/>
        <v>0</v>
      </c>
      <c r="H41" s="35" t="s">
        <v>38</v>
      </c>
    </row>
    <row r="42" spans="1:8" x14ac:dyDescent="0.3">
      <c r="A42" s="34">
        <v>2</v>
      </c>
      <c r="B42" s="35">
        <v>1</v>
      </c>
      <c r="C42" s="35" t="s">
        <v>11</v>
      </c>
      <c r="D42" s="34" t="s">
        <v>84</v>
      </c>
      <c r="E42" s="63"/>
      <c r="F42" s="34">
        <f t="shared" si="2"/>
        <v>0</v>
      </c>
      <c r="G42" s="34">
        <f t="shared" si="3"/>
        <v>0</v>
      </c>
      <c r="H42" s="35" t="s">
        <v>40</v>
      </c>
    </row>
    <row r="43" spans="1:8" x14ac:dyDescent="0.3">
      <c r="A43" s="34">
        <v>2</v>
      </c>
      <c r="B43" s="35">
        <v>1</v>
      </c>
      <c r="C43" s="35" t="s">
        <v>11</v>
      </c>
      <c r="D43" s="34" t="s">
        <v>85</v>
      </c>
      <c r="E43" s="63"/>
      <c r="F43" s="34">
        <f t="shared" si="2"/>
        <v>0</v>
      </c>
      <c r="G43" s="34">
        <f t="shared" si="3"/>
        <v>0</v>
      </c>
      <c r="H43" s="35" t="s">
        <v>42</v>
      </c>
    </row>
    <row r="44" spans="1:8" x14ac:dyDescent="0.3">
      <c r="A44" s="34">
        <v>2</v>
      </c>
      <c r="B44" s="35">
        <v>1</v>
      </c>
      <c r="C44" s="35" t="s">
        <v>11</v>
      </c>
      <c r="D44" s="34" t="s">
        <v>86</v>
      </c>
      <c r="E44" s="63"/>
      <c r="F44" s="34">
        <f t="shared" si="2"/>
        <v>0</v>
      </c>
      <c r="G44" s="34">
        <f t="shared" si="3"/>
        <v>0</v>
      </c>
      <c r="H44" s="35" t="s">
        <v>44</v>
      </c>
    </row>
    <row r="45" spans="1:8" x14ac:dyDescent="0.3">
      <c r="A45" s="34">
        <v>2</v>
      </c>
      <c r="B45" s="35">
        <v>1</v>
      </c>
      <c r="C45" s="35" t="s">
        <v>11</v>
      </c>
      <c r="D45" s="34" t="s">
        <v>87</v>
      </c>
      <c r="E45" s="63"/>
      <c r="F45" s="34">
        <f t="shared" si="2"/>
        <v>0</v>
      </c>
      <c r="G45" s="34">
        <f t="shared" si="3"/>
        <v>0</v>
      </c>
      <c r="H45" s="35" t="s">
        <v>46</v>
      </c>
    </row>
    <row r="46" spans="1:8" x14ac:dyDescent="0.3">
      <c r="A46" s="34">
        <v>2</v>
      </c>
      <c r="B46" s="35">
        <v>1</v>
      </c>
      <c r="C46" s="35" t="s">
        <v>11</v>
      </c>
      <c r="D46" s="34" t="s">
        <v>88</v>
      </c>
      <c r="E46" s="63"/>
      <c r="F46" s="34">
        <f t="shared" si="2"/>
        <v>0</v>
      </c>
      <c r="G46" s="34">
        <f t="shared" si="3"/>
        <v>0</v>
      </c>
      <c r="H46" s="35" t="s">
        <v>48</v>
      </c>
    </row>
    <row r="47" spans="1:8" x14ac:dyDescent="0.3">
      <c r="A47" s="34">
        <v>2</v>
      </c>
      <c r="B47" s="35">
        <v>1</v>
      </c>
      <c r="C47" s="35" t="s">
        <v>11</v>
      </c>
      <c r="D47" s="34" t="s">
        <v>89</v>
      </c>
      <c r="E47" s="63"/>
      <c r="F47" s="63">
        <f t="shared" si="2"/>
        <v>0</v>
      </c>
      <c r="G47" s="63">
        <f t="shared" si="3"/>
        <v>0</v>
      </c>
      <c r="H47" s="35" t="s">
        <v>50</v>
      </c>
    </row>
    <row r="48" spans="1:8" x14ac:dyDescent="0.3">
      <c r="A48" s="34">
        <v>2</v>
      </c>
      <c r="B48" s="35">
        <v>1</v>
      </c>
      <c r="C48" s="35" t="s">
        <v>11</v>
      </c>
      <c r="D48" s="34" t="s">
        <v>90</v>
      </c>
      <c r="E48" s="63"/>
      <c r="F48" s="63">
        <f t="shared" si="2"/>
        <v>0</v>
      </c>
      <c r="G48" s="63">
        <f t="shared" si="3"/>
        <v>0</v>
      </c>
      <c r="H48" s="35" t="s">
        <v>52</v>
      </c>
    </row>
    <row r="49" spans="1:8" x14ac:dyDescent="0.3">
      <c r="A49" s="34">
        <v>2</v>
      </c>
      <c r="B49" s="35">
        <v>1</v>
      </c>
      <c r="C49" s="35" t="s">
        <v>11</v>
      </c>
      <c r="D49" s="34" t="s">
        <v>91</v>
      </c>
      <c r="E49" s="63"/>
      <c r="F49" s="63">
        <f t="shared" si="2"/>
        <v>0</v>
      </c>
      <c r="G49" s="63">
        <f t="shared" si="3"/>
        <v>0</v>
      </c>
      <c r="H49" s="35" t="s">
        <v>54</v>
      </c>
    </row>
    <row r="50" spans="1:8" x14ac:dyDescent="0.3">
      <c r="A50" s="34">
        <v>2</v>
      </c>
      <c r="B50" s="35">
        <v>1</v>
      </c>
      <c r="C50" s="35" t="s">
        <v>11</v>
      </c>
      <c r="D50" s="34" t="s">
        <v>92</v>
      </c>
      <c r="E50" s="63"/>
      <c r="F50" s="63">
        <f t="shared" si="2"/>
        <v>0</v>
      </c>
      <c r="G50" s="63">
        <f t="shared" si="3"/>
        <v>0</v>
      </c>
      <c r="H50" s="35" t="s">
        <v>56</v>
      </c>
    </row>
    <row r="51" spans="1:8" x14ac:dyDescent="0.3">
      <c r="A51" s="34">
        <v>2</v>
      </c>
      <c r="B51" s="35">
        <v>1</v>
      </c>
      <c r="C51" s="35" t="s">
        <v>12</v>
      </c>
      <c r="D51" s="34" t="s">
        <v>93</v>
      </c>
      <c r="E51" s="63"/>
      <c r="F51" s="34">
        <f t="shared" si="2"/>
        <v>0</v>
      </c>
      <c r="G51" s="34">
        <f t="shared" si="3"/>
        <v>0</v>
      </c>
      <c r="H51" s="35" t="s">
        <v>34</v>
      </c>
    </row>
    <row r="52" spans="1:8" x14ac:dyDescent="0.3">
      <c r="A52" s="34">
        <v>2</v>
      </c>
      <c r="B52" s="35">
        <v>1</v>
      </c>
      <c r="C52" s="35" t="s">
        <v>12</v>
      </c>
      <c r="D52" s="34" t="s">
        <v>94</v>
      </c>
      <c r="E52" s="63"/>
      <c r="F52" s="34">
        <f t="shared" si="2"/>
        <v>0</v>
      </c>
      <c r="G52" s="34">
        <f t="shared" si="3"/>
        <v>0</v>
      </c>
      <c r="H52" s="35" t="s">
        <v>36</v>
      </c>
    </row>
    <row r="53" spans="1:8" x14ac:dyDescent="0.3">
      <c r="A53" s="34">
        <v>2</v>
      </c>
      <c r="B53" s="35">
        <v>1</v>
      </c>
      <c r="C53" s="35" t="s">
        <v>12</v>
      </c>
      <c r="D53" s="34" t="s">
        <v>95</v>
      </c>
      <c r="E53" s="63"/>
      <c r="F53" s="34">
        <f t="shared" si="2"/>
        <v>0</v>
      </c>
      <c r="G53" s="34">
        <f t="shared" si="3"/>
        <v>0</v>
      </c>
      <c r="H53" s="35" t="s">
        <v>38</v>
      </c>
    </row>
    <row r="54" spans="1:8" x14ac:dyDescent="0.3">
      <c r="A54" s="34">
        <v>2</v>
      </c>
      <c r="B54" s="35">
        <v>1</v>
      </c>
      <c r="C54" s="35" t="s">
        <v>12</v>
      </c>
      <c r="D54" s="34" t="s">
        <v>96</v>
      </c>
      <c r="E54" s="63"/>
      <c r="F54" s="34">
        <f t="shared" si="2"/>
        <v>0</v>
      </c>
      <c r="G54" s="34">
        <f t="shared" si="3"/>
        <v>0</v>
      </c>
      <c r="H54" s="35" t="s">
        <v>40</v>
      </c>
    </row>
    <row r="55" spans="1:8" x14ac:dyDescent="0.3">
      <c r="A55" s="34">
        <v>2</v>
      </c>
      <c r="B55" s="35">
        <v>1</v>
      </c>
      <c r="C55" s="35" t="s">
        <v>12</v>
      </c>
      <c r="D55" s="34" t="s">
        <v>97</v>
      </c>
      <c r="E55" s="63"/>
      <c r="F55" s="34">
        <f t="shared" si="2"/>
        <v>0</v>
      </c>
      <c r="G55" s="34">
        <f t="shared" si="3"/>
        <v>0</v>
      </c>
      <c r="H55" s="35" t="s">
        <v>42</v>
      </c>
    </row>
    <row r="56" spans="1:8" x14ac:dyDescent="0.3">
      <c r="A56" s="34">
        <v>2</v>
      </c>
      <c r="B56" s="35">
        <v>1</v>
      </c>
      <c r="C56" s="35" t="s">
        <v>12</v>
      </c>
      <c r="D56" s="34" t="s">
        <v>98</v>
      </c>
      <c r="E56" s="63"/>
      <c r="F56" s="34">
        <f t="shared" si="2"/>
        <v>0</v>
      </c>
      <c r="G56" s="34">
        <f t="shared" si="3"/>
        <v>0</v>
      </c>
      <c r="H56" s="35" t="s">
        <v>44</v>
      </c>
    </row>
    <row r="57" spans="1:8" x14ac:dyDescent="0.3">
      <c r="A57" s="34">
        <v>2</v>
      </c>
      <c r="B57" s="35">
        <v>1</v>
      </c>
      <c r="C57" s="35" t="s">
        <v>12</v>
      </c>
      <c r="D57" s="34" t="s">
        <v>99</v>
      </c>
      <c r="E57" s="63"/>
      <c r="F57" s="34">
        <f t="shared" si="2"/>
        <v>0</v>
      </c>
      <c r="G57" s="34">
        <f t="shared" si="3"/>
        <v>0</v>
      </c>
      <c r="H57" s="35" t="s">
        <v>46</v>
      </c>
    </row>
    <row r="58" spans="1:8" x14ac:dyDescent="0.3">
      <c r="A58" s="34">
        <v>2</v>
      </c>
      <c r="B58" s="35">
        <v>1</v>
      </c>
      <c r="C58" s="35" t="s">
        <v>12</v>
      </c>
      <c r="D58" s="34" t="s">
        <v>100</v>
      </c>
      <c r="E58" s="63"/>
      <c r="F58" s="34">
        <f t="shared" si="2"/>
        <v>0</v>
      </c>
      <c r="G58" s="34">
        <f t="shared" si="3"/>
        <v>0</v>
      </c>
      <c r="H58" s="35" t="s">
        <v>48</v>
      </c>
    </row>
    <row r="59" spans="1:8" x14ac:dyDescent="0.3">
      <c r="A59" s="34">
        <v>2</v>
      </c>
      <c r="B59" s="35">
        <v>1</v>
      </c>
      <c r="C59" s="35" t="s">
        <v>12</v>
      </c>
      <c r="D59" s="34" t="s">
        <v>101</v>
      </c>
      <c r="E59" s="63"/>
      <c r="F59" s="63">
        <f t="shared" si="2"/>
        <v>0</v>
      </c>
      <c r="G59" s="63">
        <f t="shared" si="3"/>
        <v>0</v>
      </c>
      <c r="H59" s="35" t="s">
        <v>50</v>
      </c>
    </row>
    <row r="60" spans="1:8" x14ac:dyDescent="0.3">
      <c r="A60" s="34">
        <v>2</v>
      </c>
      <c r="B60" s="35">
        <v>1</v>
      </c>
      <c r="C60" s="35" t="s">
        <v>12</v>
      </c>
      <c r="D60" s="34" t="s">
        <v>102</v>
      </c>
      <c r="E60" s="63"/>
      <c r="F60" s="63">
        <f t="shared" si="2"/>
        <v>0</v>
      </c>
      <c r="G60" s="63">
        <f t="shared" si="3"/>
        <v>0</v>
      </c>
      <c r="H60" s="35" t="s">
        <v>52</v>
      </c>
    </row>
    <row r="61" spans="1:8" x14ac:dyDescent="0.3">
      <c r="A61" s="34">
        <v>2</v>
      </c>
      <c r="B61" s="35">
        <v>1</v>
      </c>
      <c r="C61" s="35" t="s">
        <v>12</v>
      </c>
      <c r="D61" s="34" t="s">
        <v>103</v>
      </c>
      <c r="E61" s="63"/>
      <c r="F61" s="63">
        <f t="shared" si="2"/>
        <v>0</v>
      </c>
      <c r="G61" s="63">
        <f t="shared" si="3"/>
        <v>0</v>
      </c>
      <c r="H61" s="35" t="s">
        <v>54</v>
      </c>
    </row>
    <row r="62" spans="1:8" x14ac:dyDescent="0.3">
      <c r="A62" s="34">
        <v>2</v>
      </c>
      <c r="B62" s="35">
        <v>1</v>
      </c>
      <c r="C62" s="35" t="s">
        <v>12</v>
      </c>
      <c r="D62" s="34" t="s">
        <v>104</v>
      </c>
      <c r="E62" s="63"/>
      <c r="F62" s="63">
        <f t="shared" si="2"/>
        <v>0</v>
      </c>
      <c r="G62" s="63">
        <f t="shared" si="3"/>
        <v>0</v>
      </c>
      <c r="H62" s="35" t="s">
        <v>56</v>
      </c>
    </row>
    <row r="63" spans="1:8" x14ac:dyDescent="0.3">
      <c r="A63" s="34">
        <v>2</v>
      </c>
      <c r="B63" s="35">
        <v>1</v>
      </c>
      <c r="C63" s="35" t="s">
        <v>13</v>
      </c>
      <c r="D63" s="34" t="s">
        <v>105</v>
      </c>
      <c r="E63" s="63"/>
      <c r="F63" s="34">
        <f t="shared" si="2"/>
        <v>0</v>
      </c>
      <c r="G63" s="34">
        <f t="shared" si="3"/>
        <v>0</v>
      </c>
      <c r="H63" s="35" t="s">
        <v>34</v>
      </c>
    </row>
    <row r="64" spans="1:8" x14ac:dyDescent="0.3">
      <c r="A64" s="34">
        <v>2</v>
      </c>
      <c r="B64" s="35">
        <v>1</v>
      </c>
      <c r="C64" s="35" t="s">
        <v>13</v>
      </c>
      <c r="D64" s="34" t="s">
        <v>106</v>
      </c>
      <c r="E64" s="63"/>
      <c r="F64" s="34">
        <f t="shared" si="2"/>
        <v>0</v>
      </c>
      <c r="G64" s="34">
        <f t="shared" si="3"/>
        <v>0</v>
      </c>
      <c r="H64" s="35" t="s">
        <v>36</v>
      </c>
    </row>
    <row r="65" spans="1:8" x14ac:dyDescent="0.3">
      <c r="A65" s="34">
        <v>2</v>
      </c>
      <c r="B65" s="35">
        <v>1</v>
      </c>
      <c r="C65" s="35" t="s">
        <v>13</v>
      </c>
      <c r="D65" s="34" t="s">
        <v>107</v>
      </c>
      <c r="E65" s="63"/>
      <c r="F65" s="34">
        <f t="shared" si="2"/>
        <v>0</v>
      </c>
      <c r="G65" s="34">
        <f t="shared" si="3"/>
        <v>0</v>
      </c>
      <c r="H65" s="35" t="s">
        <v>38</v>
      </c>
    </row>
    <row r="66" spans="1:8" x14ac:dyDescent="0.3">
      <c r="A66" s="34">
        <v>2</v>
      </c>
      <c r="B66" s="35">
        <v>1</v>
      </c>
      <c r="C66" s="35" t="s">
        <v>13</v>
      </c>
      <c r="D66" s="34" t="s">
        <v>108</v>
      </c>
      <c r="E66" s="63"/>
      <c r="F66" s="34">
        <f t="shared" si="2"/>
        <v>0</v>
      </c>
      <c r="G66" s="34">
        <f t="shared" si="3"/>
        <v>0</v>
      </c>
      <c r="H66" s="35" t="s">
        <v>40</v>
      </c>
    </row>
    <row r="67" spans="1:8" x14ac:dyDescent="0.3">
      <c r="A67" s="34">
        <v>2</v>
      </c>
      <c r="B67" s="35">
        <v>1</v>
      </c>
      <c r="C67" s="35" t="s">
        <v>13</v>
      </c>
      <c r="D67" s="34" t="s">
        <v>109</v>
      </c>
      <c r="E67" s="63"/>
      <c r="F67" s="34">
        <f t="shared" ref="F67:F98" si="4">E67</f>
        <v>0</v>
      </c>
      <c r="G67" s="34">
        <f t="shared" ref="G67:G98" si="5">F67</f>
        <v>0</v>
      </c>
      <c r="H67" s="35" t="s">
        <v>42</v>
      </c>
    </row>
    <row r="68" spans="1:8" x14ac:dyDescent="0.3">
      <c r="A68" s="34">
        <v>2</v>
      </c>
      <c r="B68" s="35">
        <v>1</v>
      </c>
      <c r="C68" s="35" t="s">
        <v>13</v>
      </c>
      <c r="D68" s="34" t="s">
        <v>110</v>
      </c>
      <c r="E68" s="63"/>
      <c r="F68" s="34">
        <f t="shared" si="4"/>
        <v>0</v>
      </c>
      <c r="G68" s="34">
        <f t="shared" si="5"/>
        <v>0</v>
      </c>
      <c r="H68" s="35" t="s">
        <v>44</v>
      </c>
    </row>
    <row r="69" spans="1:8" x14ac:dyDescent="0.3">
      <c r="A69" s="34">
        <v>2</v>
      </c>
      <c r="B69" s="35">
        <v>1</v>
      </c>
      <c r="C69" s="35" t="s">
        <v>13</v>
      </c>
      <c r="D69" s="34" t="s">
        <v>111</v>
      </c>
      <c r="E69" s="63"/>
      <c r="F69" s="34">
        <f t="shared" si="4"/>
        <v>0</v>
      </c>
      <c r="G69" s="34">
        <f t="shared" si="5"/>
        <v>0</v>
      </c>
      <c r="H69" s="35" t="s">
        <v>46</v>
      </c>
    </row>
    <row r="70" spans="1:8" x14ac:dyDescent="0.3">
      <c r="A70" s="34">
        <v>2</v>
      </c>
      <c r="B70" s="35">
        <v>1</v>
      </c>
      <c r="C70" s="35" t="s">
        <v>13</v>
      </c>
      <c r="D70" s="34" t="s">
        <v>112</v>
      </c>
      <c r="E70" s="63"/>
      <c r="F70" s="34">
        <f t="shared" si="4"/>
        <v>0</v>
      </c>
      <c r="G70" s="34">
        <f t="shared" si="5"/>
        <v>0</v>
      </c>
      <c r="H70" s="35" t="s">
        <v>48</v>
      </c>
    </row>
    <row r="71" spans="1:8" x14ac:dyDescent="0.3">
      <c r="A71" s="34">
        <v>2</v>
      </c>
      <c r="B71" s="35">
        <v>1</v>
      </c>
      <c r="C71" s="35" t="s">
        <v>13</v>
      </c>
      <c r="D71" s="34" t="s">
        <v>113</v>
      </c>
      <c r="E71" s="63"/>
      <c r="F71" s="63">
        <f t="shared" si="4"/>
        <v>0</v>
      </c>
      <c r="G71" s="63">
        <f t="shared" si="5"/>
        <v>0</v>
      </c>
      <c r="H71" s="35" t="s">
        <v>50</v>
      </c>
    </row>
    <row r="72" spans="1:8" x14ac:dyDescent="0.3">
      <c r="A72" s="34">
        <v>2</v>
      </c>
      <c r="B72" s="35">
        <v>1</v>
      </c>
      <c r="C72" s="35" t="s">
        <v>13</v>
      </c>
      <c r="D72" s="34" t="s">
        <v>114</v>
      </c>
      <c r="E72" s="63"/>
      <c r="F72" s="63">
        <f t="shared" si="4"/>
        <v>0</v>
      </c>
      <c r="G72" s="63">
        <f t="shared" si="5"/>
        <v>0</v>
      </c>
      <c r="H72" s="35" t="s">
        <v>52</v>
      </c>
    </row>
    <row r="73" spans="1:8" x14ac:dyDescent="0.3">
      <c r="A73" s="34">
        <v>2</v>
      </c>
      <c r="B73" s="35">
        <v>1</v>
      </c>
      <c r="C73" s="35" t="s">
        <v>13</v>
      </c>
      <c r="D73" s="34" t="s">
        <v>115</v>
      </c>
      <c r="E73" s="63"/>
      <c r="F73" s="63">
        <f t="shared" si="4"/>
        <v>0</v>
      </c>
      <c r="G73" s="63">
        <f t="shared" si="5"/>
        <v>0</v>
      </c>
      <c r="H73" s="35" t="s">
        <v>54</v>
      </c>
    </row>
    <row r="74" spans="1:8" x14ac:dyDescent="0.3">
      <c r="A74" s="34">
        <v>2</v>
      </c>
      <c r="B74" s="35">
        <v>1</v>
      </c>
      <c r="C74" s="35" t="s">
        <v>13</v>
      </c>
      <c r="D74" s="34" t="s">
        <v>116</v>
      </c>
      <c r="E74" s="63"/>
      <c r="F74" s="63">
        <f t="shared" si="4"/>
        <v>0</v>
      </c>
      <c r="G74" s="63">
        <f t="shared" si="5"/>
        <v>0</v>
      </c>
      <c r="H74" s="35" t="s">
        <v>56</v>
      </c>
    </row>
    <row r="75" spans="1:8" x14ac:dyDescent="0.3">
      <c r="A75" s="34">
        <v>2</v>
      </c>
      <c r="B75" s="35">
        <v>1</v>
      </c>
      <c r="C75" s="35" t="s">
        <v>14</v>
      </c>
      <c r="D75" s="34" t="s">
        <v>117</v>
      </c>
      <c r="E75" s="63"/>
      <c r="F75" s="34">
        <f t="shared" si="4"/>
        <v>0</v>
      </c>
      <c r="G75" s="34">
        <f t="shared" si="5"/>
        <v>0</v>
      </c>
      <c r="H75" s="35" t="s">
        <v>34</v>
      </c>
    </row>
    <row r="76" spans="1:8" x14ac:dyDescent="0.3">
      <c r="A76" s="34">
        <v>2</v>
      </c>
      <c r="B76" s="35">
        <v>1</v>
      </c>
      <c r="C76" s="35" t="s">
        <v>14</v>
      </c>
      <c r="D76" s="34" t="s">
        <v>118</v>
      </c>
      <c r="E76" s="63"/>
      <c r="F76" s="34">
        <f t="shared" si="4"/>
        <v>0</v>
      </c>
      <c r="G76" s="34">
        <f t="shared" si="5"/>
        <v>0</v>
      </c>
      <c r="H76" s="35" t="s">
        <v>36</v>
      </c>
    </row>
    <row r="77" spans="1:8" x14ac:dyDescent="0.3">
      <c r="A77" s="34">
        <v>2</v>
      </c>
      <c r="B77" s="35">
        <v>1</v>
      </c>
      <c r="C77" s="35" t="s">
        <v>14</v>
      </c>
      <c r="D77" s="34" t="s">
        <v>119</v>
      </c>
      <c r="E77" s="63"/>
      <c r="F77" s="34">
        <f t="shared" si="4"/>
        <v>0</v>
      </c>
      <c r="G77" s="34">
        <f t="shared" si="5"/>
        <v>0</v>
      </c>
      <c r="H77" s="35" t="s">
        <v>38</v>
      </c>
    </row>
    <row r="78" spans="1:8" x14ac:dyDescent="0.3">
      <c r="A78" s="34">
        <v>2</v>
      </c>
      <c r="B78" s="35">
        <v>1</v>
      </c>
      <c r="C78" s="35" t="s">
        <v>14</v>
      </c>
      <c r="D78" s="34" t="s">
        <v>120</v>
      </c>
      <c r="E78" s="63"/>
      <c r="F78" s="34">
        <f t="shared" si="4"/>
        <v>0</v>
      </c>
      <c r="G78" s="34">
        <f t="shared" si="5"/>
        <v>0</v>
      </c>
      <c r="H78" s="35" t="s">
        <v>40</v>
      </c>
    </row>
    <row r="79" spans="1:8" x14ac:dyDescent="0.3">
      <c r="A79" s="34">
        <v>2</v>
      </c>
      <c r="B79" s="35">
        <v>1</v>
      </c>
      <c r="C79" s="35" t="s">
        <v>14</v>
      </c>
      <c r="D79" s="34" t="s">
        <v>121</v>
      </c>
      <c r="E79" s="63"/>
      <c r="F79" s="34">
        <f t="shared" si="4"/>
        <v>0</v>
      </c>
      <c r="G79" s="34">
        <f t="shared" si="5"/>
        <v>0</v>
      </c>
      <c r="H79" s="35" t="s">
        <v>42</v>
      </c>
    </row>
    <row r="80" spans="1:8" x14ac:dyDescent="0.3">
      <c r="A80" s="34">
        <v>2</v>
      </c>
      <c r="B80" s="35">
        <v>1</v>
      </c>
      <c r="C80" s="35" t="s">
        <v>14</v>
      </c>
      <c r="D80" s="34" t="s">
        <v>122</v>
      </c>
      <c r="E80" s="63"/>
      <c r="F80" s="34">
        <f t="shared" si="4"/>
        <v>0</v>
      </c>
      <c r="G80" s="34">
        <f t="shared" si="5"/>
        <v>0</v>
      </c>
      <c r="H80" s="35" t="s">
        <v>44</v>
      </c>
    </row>
    <row r="81" spans="1:8" x14ac:dyDescent="0.3">
      <c r="A81" s="34">
        <v>2</v>
      </c>
      <c r="B81" s="35">
        <v>1</v>
      </c>
      <c r="C81" s="35" t="s">
        <v>14</v>
      </c>
      <c r="D81" s="34" t="s">
        <v>123</v>
      </c>
      <c r="E81" s="63"/>
      <c r="F81" s="34">
        <f t="shared" si="4"/>
        <v>0</v>
      </c>
      <c r="G81" s="34">
        <f t="shared" si="5"/>
        <v>0</v>
      </c>
      <c r="H81" s="35" t="s">
        <v>46</v>
      </c>
    </row>
    <row r="82" spans="1:8" x14ac:dyDescent="0.3">
      <c r="A82" s="34">
        <v>2</v>
      </c>
      <c r="B82" s="35">
        <v>1</v>
      </c>
      <c r="C82" s="35" t="s">
        <v>14</v>
      </c>
      <c r="D82" s="34" t="s">
        <v>124</v>
      </c>
      <c r="E82" s="63"/>
      <c r="F82" s="34">
        <f t="shared" si="4"/>
        <v>0</v>
      </c>
      <c r="G82" s="34">
        <f t="shared" si="5"/>
        <v>0</v>
      </c>
      <c r="H82" s="35" t="s">
        <v>48</v>
      </c>
    </row>
    <row r="83" spans="1:8" x14ac:dyDescent="0.3">
      <c r="A83" s="34">
        <v>2</v>
      </c>
      <c r="B83" s="35">
        <v>1</v>
      </c>
      <c r="C83" s="35" t="s">
        <v>14</v>
      </c>
      <c r="D83" s="34" t="s">
        <v>125</v>
      </c>
      <c r="E83" s="63"/>
      <c r="F83" s="63">
        <f t="shared" si="4"/>
        <v>0</v>
      </c>
      <c r="G83" s="63">
        <f t="shared" si="5"/>
        <v>0</v>
      </c>
      <c r="H83" s="35" t="s">
        <v>50</v>
      </c>
    </row>
    <row r="84" spans="1:8" x14ac:dyDescent="0.3">
      <c r="A84" s="34">
        <v>2</v>
      </c>
      <c r="B84" s="35">
        <v>1</v>
      </c>
      <c r="C84" s="35" t="s">
        <v>14</v>
      </c>
      <c r="D84" s="34" t="s">
        <v>126</v>
      </c>
      <c r="E84" s="63"/>
      <c r="F84" s="63">
        <f t="shared" si="4"/>
        <v>0</v>
      </c>
      <c r="G84" s="63">
        <f t="shared" si="5"/>
        <v>0</v>
      </c>
      <c r="H84" s="35" t="s">
        <v>52</v>
      </c>
    </row>
    <row r="85" spans="1:8" x14ac:dyDescent="0.3">
      <c r="A85" s="34">
        <v>2</v>
      </c>
      <c r="B85" s="35">
        <v>1</v>
      </c>
      <c r="C85" s="35" t="s">
        <v>14</v>
      </c>
      <c r="D85" s="34" t="s">
        <v>127</v>
      </c>
      <c r="E85" s="63"/>
      <c r="F85" s="63">
        <f t="shared" si="4"/>
        <v>0</v>
      </c>
      <c r="G85" s="63">
        <f t="shared" si="5"/>
        <v>0</v>
      </c>
      <c r="H85" s="35" t="s">
        <v>54</v>
      </c>
    </row>
    <row r="86" spans="1:8" x14ac:dyDescent="0.3">
      <c r="A86" s="34">
        <v>2</v>
      </c>
      <c r="B86" s="35">
        <v>1</v>
      </c>
      <c r="C86" s="35" t="s">
        <v>14</v>
      </c>
      <c r="D86" s="34" t="s">
        <v>128</v>
      </c>
      <c r="E86" s="63"/>
      <c r="F86" s="63">
        <f t="shared" si="4"/>
        <v>0</v>
      </c>
      <c r="G86" s="63">
        <f t="shared" si="5"/>
        <v>0</v>
      </c>
      <c r="H86" s="35" t="s">
        <v>56</v>
      </c>
    </row>
    <row r="87" spans="1:8" x14ac:dyDescent="0.3">
      <c r="A87" s="34">
        <v>2</v>
      </c>
      <c r="B87" s="35">
        <v>1</v>
      </c>
      <c r="C87" s="35" t="s">
        <v>15</v>
      </c>
      <c r="D87" s="34" t="s">
        <v>129</v>
      </c>
      <c r="E87" s="63"/>
      <c r="F87" s="34">
        <f t="shared" si="4"/>
        <v>0</v>
      </c>
      <c r="G87" s="34">
        <f t="shared" si="5"/>
        <v>0</v>
      </c>
      <c r="H87" s="35" t="s">
        <v>34</v>
      </c>
    </row>
    <row r="88" spans="1:8" x14ac:dyDescent="0.3">
      <c r="A88" s="34">
        <v>2</v>
      </c>
      <c r="B88" s="35">
        <v>1</v>
      </c>
      <c r="C88" s="35" t="s">
        <v>15</v>
      </c>
      <c r="D88" s="34" t="s">
        <v>130</v>
      </c>
      <c r="E88" s="63"/>
      <c r="F88" s="34">
        <f t="shared" si="4"/>
        <v>0</v>
      </c>
      <c r="G88" s="34">
        <f t="shared" si="5"/>
        <v>0</v>
      </c>
      <c r="H88" s="35" t="s">
        <v>36</v>
      </c>
    </row>
    <row r="89" spans="1:8" x14ac:dyDescent="0.3">
      <c r="A89" s="34">
        <v>2</v>
      </c>
      <c r="B89" s="35">
        <v>1</v>
      </c>
      <c r="C89" s="35" t="s">
        <v>15</v>
      </c>
      <c r="D89" s="34" t="s">
        <v>131</v>
      </c>
      <c r="E89" s="63"/>
      <c r="F89" s="34">
        <f t="shared" si="4"/>
        <v>0</v>
      </c>
      <c r="G89" s="34">
        <f t="shared" si="5"/>
        <v>0</v>
      </c>
      <c r="H89" s="35" t="s">
        <v>38</v>
      </c>
    </row>
    <row r="90" spans="1:8" x14ac:dyDescent="0.3">
      <c r="A90" s="34">
        <v>2</v>
      </c>
      <c r="B90" s="35">
        <v>1</v>
      </c>
      <c r="C90" s="35" t="s">
        <v>15</v>
      </c>
      <c r="D90" s="34" t="s">
        <v>132</v>
      </c>
      <c r="E90" s="63"/>
      <c r="F90" s="34">
        <f t="shared" si="4"/>
        <v>0</v>
      </c>
      <c r="G90" s="34">
        <f t="shared" si="5"/>
        <v>0</v>
      </c>
      <c r="H90" s="35" t="s">
        <v>40</v>
      </c>
    </row>
    <row r="91" spans="1:8" x14ac:dyDescent="0.3">
      <c r="A91" s="34">
        <v>2</v>
      </c>
      <c r="B91" s="35">
        <v>1</v>
      </c>
      <c r="C91" s="35" t="s">
        <v>15</v>
      </c>
      <c r="D91" s="34" t="s">
        <v>133</v>
      </c>
      <c r="E91" s="63"/>
      <c r="F91" s="34">
        <f t="shared" si="4"/>
        <v>0</v>
      </c>
      <c r="G91" s="34">
        <f t="shared" si="5"/>
        <v>0</v>
      </c>
      <c r="H91" s="35" t="s">
        <v>42</v>
      </c>
    </row>
    <row r="92" spans="1:8" x14ac:dyDescent="0.3">
      <c r="A92" s="34">
        <v>2</v>
      </c>
      <c r="B92" s="35">
        <v>1</v>
      </c>
      <c r="C92" s="35" t="s">
        <v>15</v>
      </c>
      <c r="D92" s="34" t="s">
        <v>134</v>
      </c>
      <c r="E92" s="63"/>
      <c r="F92" s="34">
        <f t="shared" si="4"/>
        <v>0</v>
      </c>
      <c r="G92" s="34">
        <f t="shared" si="5"/>
        <v>0</v>
      </c>
      <c r="H92" s="35" t="s">
        <v>44</v>
      </c>
    </row>
    <row r="93" spans="1:8" x14ac:dyDescent="0.3">
      <c r="A93" s="34">
        <v>2</v>
      </c>
      <c r="B93" s="35">
        <v>1</v>
      </c>
      <c r="C93" s="35" t="s">
        <v>15</v>
      </c>
      <c r="D93" s="34" t="s">
        <v>135</v>
      </c>
      <c r="E93" s="63"/>
      <c r="F93" s="34">
        <f t="shared" si="4"/>
        <v>0</v>
      </c>
      <c r="G93" s="34">
        <f t="shared" si="5"/>
        <v>0</v>
      </c>
      <c r="H93" s="35" t="s">
        <v>46</v>
      </c>
    </row>
    <row r="94" spans="1:8" x14ac:dyDescent="0.3">
      <c r="A94" s="34">
        <v>2</v>
      </c>
      <c r="B94" s="35">
        <v>1</v>
      </c>
      <c r="C94" s="35" t="s">
        <v>15</v>
      </c>
      <c r="D94" s="34" t="s">
        <v>136</v>
      </c>
      <c r="E94" s="63"/>
      <c r="F94" s="34">
        <f t="shared" si="4"/>
        <v>0</v>
      </c>
      <c r="G94" s="34">
        <f t="shared" si="5"/>
        <v>0</v>
      </c>
      <c r="H94" s="35" t="s">
        <v>48</v>
      </c>
    </row>
    <row r="95" spans="1:8" x14ac:dyDescent="0.3">
      <c r="A95" s="34">
        <v>2</v>
      </c>
      <c r="B95" s="35">
        <v>1</v>
      </c>
      <c r="C95" s="35" t="s">
        <v>15</v>
      </c>
      <c r="D95" s="34" t="s">
        <v>137</v>
      </c>
      <c r="E95" s="63"/>
      <c r="F95" s="63">
        <f t="shared" si="4"/>
        <v>0</v>
      </c>
      <c r="G95" s="63">
        <f t="shared" si="5"/>
        <v>0</v>
      </c>
      <c r="H95" s="35" t="s">
        <v>50</v>
      </c>
    </row>
    <row r="96" spans="1:8" x14ac:dyDescent="0.3">
      <c r="A96" s="34">
        <v>2</v>
      </c>
      <c r="B96" s="35">
        <v>1</v>
      </c>
      <c r="C96" s="35" t="s">
        <v>15</v>
      </c>
      <c r="D96" s="34" t="s">
        <v>138</v>
      </c>
      <c r="E96" s="63"/>
      <c r="F96" s="63">
        <f t="shared" si="4"/>
        <v>0</v>
      </c>
      <c r="G96" s="63">
        <f t="shared" si="5"/>
        <v>0</v>
      </c>
      <c r="H96" s="35" t="s">
        <v>52</v>
      </c>
    </row>
    <row r="97" spans="1:8" x14ac:dyDescent="0.3">
      <c r="A97" s="34">
        <v>2</v>
      </c>
      <c r="B97" s="35">
        <v>1</v>
      </c>
      <c r="C97" s="35" t="s">
        <v>15</v>
      </c>
      <c r="D97" s="34" t="s">
        <v>139</v>
      </c>
      <c r="E97" s="63"/>
      <c r="F97" s="63">
        <f t="shared" si="4"/>
        <v>0</v>
      </c>
      <c r="G97" s="63">
        <f t="shared" si="5"/>
        <v>0</v>
      </c>
      <c r="H97" s="35" t="s">
        <v>54</v>
      </c>
    </row>
    <row r="98" spans="1:8" x14ac:dyDescent="0.3">
      <c r="A98" s="34">
        <v>2</v>
      </c>
      <c r="B98" s="35">
        <v>1</v>
      </c>
      <c r="C98" s="35" t="s">
        <v>15</v>
      </c>
      <c r="D98" s="34" t="s">
        <v>140</v>
      </c>
      <c r="E98" s="63"/>
      <c r="F98" s="63">
        <f t="shared" si="4"/>
        <v>0</v>
      </c>
      <c r="G98" s="63">
        <f t="shared" si="5"/>
        <v>0</v>
      </c>
      <c r="H98" s="35" t="s">
        <v>56</v>
      </c>
    </row>
    <row r="99" spans="1:8" x14ac:dyDescent="0.3">
      <c r="A99" s="34">
        <v>2</v>
      </c>
      <c r="B99" s="35">
        <v>1</v>
      </c>
      <c r="C99" s="35" t="s">
        <v>16</v>
      </c>
      <c r="D99" s="34" t="s">
        <v>141</v>
      </c>
      <c r="E99" s="63"/>
      <c r="F99" s="34">
        <f t="shared" ref="F99:F130" si="6">E99</f>
        <v>0</v>
      </c>
      <c r="G99" s="34">
        <f t="shared" ref="G99:G130" si="7">F99</f>
        <v>0</v>
      </c>
      <c r="H99" s="35" t="s">
        <v>34</v>
      </c>
    </row>
    <row r="100" spans="1:8" x14ac:dyDescent="0.3">
      <c r="A100" s="34">
        <v>2</v>
      </c>
      <c r="B100" s="35">
        <v>1</v>
      </c>
      <c r="C100" s="35" t="s">
        <v>16</v>
      </c>
      <c r="D100" s="34" t="s">
        <v>142</v>
      </c>
      <c r="E100" s="63"/>
      <c r="F100" s="34">
        <f t="shared" si="6"/>
        <v>0</v>
      </c>
      <c r="G100" s="34">
        <f t="shared" si="7"/>
        <v>0</v>
      </c>
      <c r="H100" s="35" t="s">
        <v>36</v>
      </c>
    </row>
    <row r="101" spans="1:8" x14ac:dyDescent="0.3">
      <c r="A101" s="34">
        <v>2</v>
      </c>
      <c r="B101" s="35">
        <v>1</v>
      </c>
      <c r="C101" s="35" t="s">
        <v>16</v>
      </c>
      <c r="D101" s="34" t="s">
        <v>143</v>
      </c>
      <c r="E101" s="63"/>
      <c r="F101" s="34">
        <f t="shared" si="6"/>
        <v>0</v>
      </c>
      <c r="G101" s="34">
        <f t="shared" si="7"/>
        <v>0</v>
      </c>
      <c r="H101" s="35" t="s">
        <v>38</v>
      </c>
    </row>
    <row r="102" spans="1:8" x14ac:dyDescent="0.3">
      <c r="A102" s="34">
        <v>2</v>
      </c>
      <c r="B102" s="35">
        <v>1</v>
      </c>
      <c r="C102" s="35" t="s">
        <v>16</v>
      </c>
      <c r="D102" s="34" t="s">
        <v>144</v>
      </c>
      <c r="E102" s="63"/>
      <c r="F102" s="34">
        <f t="shared" si="6"/>
        <v>0</v>
      </c>
      <c r="G102" s="34">
        <f t="shared" si="7"/>
        <v>0</v>
      </c>
      <c r="H102" s="35" t="s">
        <v>40</v>
      </c>
    </row>
    <row r="103" spans="1:8" x14ac:dyDescent="0.3">
      <c r="A103" s="34">
        <v>2</v>
      </c>
      <c r="B103" s="35">
        <v>1</v>
      </c>
      <c r="C103" s="35" t="s">
        <v>16</v>
      </c>
      <c r="D103" s="34" t="s">
        <v>145</v>
      </c>
      <c r="E103" s="63"/>
      <c r="F103" s="34">
        <f t="shared" si="6"/>
        <v>0</v>
      </c>
      <c r="G103" s="34">
        <f t="shared" si="7"/>
        <v>0</v>
      </c>
      <c r="H103" s="35" t="s">
        <v>42</v>
      </c>
    </row>
    <row r="104" spans="1:8" x14ac:dyDescent="0.3">
      <c r="A104" s="34">
        <v>2</v>
      </c>
      <c r="B104" s="35">
        <v>1</v>
      </c>
      <c r="C104" s="35" t="s">
        <v>16</v>
      </c>
      <c r="D104" s="34" t="s">
        <v>146</v>
      </c>
      <c r="E104" s="63"/>
      <c r="F104" s="34">
        <f t="shared" si="6"/>
        <v>0</v>
      </c>
      <c r="G104" s="34">
        <f t="shared" si="7"/>
        <v>0</v>
      </c>
      <c r="H104" s="35" t="s">
        <v>44</v>
      </c>
    </row>
    <row r="105" spans="1:8" x14ac:dyDescent="0.3">
      <c r="A105" s="34">
        <v>2</v>
      </c>
      <c r="B105" s="35">
        <v>1</v>
      </c>
      <c r="C105" s="35" t="s">
        <v>16</v>
      </c>
      <c r="D105" s="34" t="s">
        <v>147</v>
      </c>
      <c r="E105" s="63"/>
      <c r="F105" s="34">
        <f t="shared" si="6"/>
        <v>0</v>
      </c>
      <c r="G105" s="34">
        <f t="shared" si="7"/>
        <v>0</v>
      </c>
      <c r="H105" s="35" t="s">
        <v>46</v>
      </c>
    </row>
    <row r="106" spans="1:8" x14ac:dyDescent="0.3">
      <c r="A106" s="34">
        <v>2</v>
      </c>
      <c r="B106" s="35">
        <v>1</v>
      </c>
      <c r="C106" s="35" t="s">
        <v>16</v>
      </c>
      <c r="D106" s="34" t="s">
        <v>148</v>
      </c>
      <c r="E106" s="63"/>
      <c r="F106" s="34">
        <f t="shared" si="6"/>
        <v>0</v>
      </c>
      <c r="G106" s="34">
        <f t="shared" si="7"/>
        <v>0</v>
      </c>
      <c r="H106" s="35" t="s">
        <v>48</v>
      </c>
    </row>
    <row r="107" spans="1:8" x14ac:dyDescent="0.3">
      <c r="A107" s="34">
        <v>2</v>
      </c>
      <c r="B107" s="35">
        <v>1</v>
      </c>
      <c r="C107" s="35" t="s">
        <v>16</v>
      </c>
      <c r="D107" s="34" t="s">
        <v>149</v>
      </c>
      <c r="E107" s="63"/>
      <c r="F107" s="63">
        <f t="shared" si="6"/>
        <v>0</v>
      </c>
      <c r="G107" s="63">
        <f t="shared" si="7"/>
        <v>0</v>
      </c>
      <c r="H107" s="35" t="s">
        <v>50</v>
      </c>
    </row>
    <row r="108" spans="1:8" x14ac:dyDescent="0.3">
      <c r="A108" s="34">
        <v>2</v>
      </c>
      <c r="B108" s="35">
        <v>1</v>
      </c>
      <c r="C108" s="35" t="s">
        <v>16</v>
      </c>
      <c r="D108" s="34" t="s">
        <v>150</v>
      </c>
      <c r="E108" s="63"/>
      <c r="F108" s="63">
        <f t="shared" si="6"/>
        <v>0</v>
      </c>
      <c r="G108" s="63">
        <f t="shared" si="7"/>
        <v>0</v>
      </c>
      <c r="H108" s="35" t="s">
        <v>52</v>
      </c>
    </row>
    <row r="109" spans="1:8" x14ac:dyDescent="0.3">
      <c r="A109" s="34">
        <v>2</v>
      </c>
      <c r="B109" s="35">
        <v>1</v>
      </c>
      <c r="C109" s="35" t="s">
        <v>16</v>
      </c>
      <c r="D109" s="34" t="s">
        <v>151</v>
      </c>
      <c r="E109" s="63"/>
      <c r="F109" s="63">
        <f t="shared" si="6"/>
        <v>0</v>
      </c>
      <c r="G109" s="63">
        <f t="shared" si="7"/>
        <v>0</v>
      </c>
      <c r="H109" s="35" t="s">
        <v>54</v>
      </c>
    </row>
    <row r="110" spans="1:8" x14ac:dyDescent="0.3">
      <c r="A110" s="34">
        <v>2</v>
      </c>
      <c r="B110" s="35">
        <v>1</v>
      </c>
      <c r="C110" s="35" t="s">
        <v>16</v>
      </c>
      <c r="D110" s="34" t="s">
        <v>152</v>
      </c>
      <c r="E110" s="63"/>
      <c r="F110" s="63">
        <f t="shared" si="6"/>
        <v>0</v>
      </c>
      <c r="G110" s="63">
        <f t="shared" si="7"/>
        <v>0</v>
      </c>
      <c r="H110" s="35" t="s">
        <v>56</v>
      </c>
    </row>
    <row r="111" spans="1:8" x14ac:dyDescent="0.3">
      <c r="C111" s="35" t="s">
        <v>17</v>
      </c>
      <c r="D111" s="34" t="s">
        <v>153</v>
      </c>
      <c r="E111" s="63"/>
      <c r="F111" s="34">
        <f t="shared" si="6"/>
        <v>0</v>
      </c>
      <c r="G111" s="34">
        <f t="shared" si="7"/>
        <v>0</v>
      </c>
      <c r="H111" s="35" t="s">
        <v>34</v>
      </c>
    </row>
    <row r="112" spans="1:8" x14ac:dyDescent="0.3">
      <c r="C112" s="35" t="s">
        <v>17</v>
      </c>
      <c r="D112" s="34" t="s">
        <v>154</v>
      </c>
      <c r="E112" s="63"/>
      <c r="F112" s="34">
        <f t="shared" si="6"/>
        <v>0</v>
      </c>
      <c r="G112" s="34">
        <f t="shared" si="7"/>
        <v>0</v>
      </c>
      <c r="H112" s="35" t="s">
        <v>36</v>
      </c>
    </row>
    <row r="113" spans="3:8" x14ac:dyDescent="0.3">
      <c r="C113" s="35" t="s">
        <v>17</v>
      </c>
      <c r="D113" s="34" t="s">
        <v>155</v>
      </c>
      <c r="E113" s="63"/>
      <c r="F113" s="34">
        <f t="shared" si="6"/>
        <v>0</v>
      </c>
      <c r="G113" s="34">
        <f t="shared" si="7"/>
        <v>0</v>
      </c>
      <c r="H113" s="35" t="s">
        <v>38</v>
      </c>
    </row>
    <row r="114" spans="3:8" x14ac:dyDescent="0.3">
      <c r="C114" s="35" t="s">
        <v>17</v>
      </c>
      <c r="D114" s="34" t="s">
        <v>156</v>
      </c>
      <c r="E114" s="63"/>
      <c r="F114" s="34">
        <f t="shared" si="6"/>
        <v>0</v>
      </c>
      <c r="G114" s="34">
        <f t="shared" si="7"/>
        <v>0</v>
      </c>
      <c r="H114" s="35" t="s">
        <v>40</v>
      </c>
    </row>
    <row r="115" spans="3:8" x14ac:dyDescent="0.3">
      <c r="C115" s="35" t="s">
        <v>17</v>
      </c>
      <c r="D115" s="34" t="s">
        <v>157</v>
      </c>
      <c r="E115" s="63"/>
      <c r="F115" s="34">
        <f t="shared" si="6"/>
        <v>0</v>
      </c>
      <c r="G115" s="34">
        <f t="shared" si="7"/>
        <v>0</v>
      </c>
      <c r="H115" s="35" t="s">
        <v>42</v>
      </c>
    </row>
    <row r="116" spans="3:8" x14ac:dyDescent="0.3">
      <c r="C116" s="35" t="s">
        <v>17</v>
      </c>
      <c r="D116" s="34" t="s">
        <v>158</v>
      </c>
      <c r="E116" s="63"/>
      <c r="F116" s="34">
        <f t="shared" si="6"/>
        <v>0</v>
      </c>
      <c r="G116" s="34">
        <f t="shared" si="7"/>
        <v>0</v>
      </c>
      <c r="H116" s="35" t="s">
        <v>44</v>
      </c>
    </row>
    <row r="117" spans="3:8" x14ac:dyDescent="0.3">
      <c r="C117" s="35" t="s">
        <v>17</v>
      </c>
      <c r="D117" s="34" t="s">
        <v>159</v>
      </c>
      <c r="E117" s="63"/>
      <c r="F117" s="34">
        <f t="shared" si="6"/>
        <v>0</v>
      </c>
      <c r="G117" s="34">
        <f t="shared" si="7"/>
        <v>0</v>
      </c>
      <c r="H117" s="35" t="s">
        <v>46</v>
      </c>
    </row>
    <row r="118" spans="3:8" x14ac:dyDescent="0.3">
      <c r="C118" s="35" t="s">
        <v>17</v>
      </c>
      <c r="D118" s="34" t="s">
        <v>160</v>
      </c>
      <c r="E118" s="63"/>
      <c r="F118" s="34">
        <f t="shared" si="6"/>
        <v>0</v>
      </c>
      <c r="G118" s="34">
        <f t="shared" si="7"/>
        <v>0</v>
      </c>
      <c r="H118" s="35" t="s">
        <v>48</v>
      </c>
    </row>
    <row r="119" spans="3:8" x14ac:dyDescent="0.3">
      <c r="C119" s="35" t="s">
        <v>17</v>
      </c>
      <c r="D119" s="34" t="s">
        <v>161</v>
      </c>
      <c r="E119" s="63"/>
      <c r="F119" s="63">
        <f t="shared" si="6"/>
        <v>0</v>
      </c>
      <c r="G119" s="63">
        <f t="shared" si="7"/>
        <v>0</v>
      </c>
      <c r="H119" s="35" t="s">
        <v>50</v>
      </c>
    </row>
    <row r="120" spans="3:8" x14ac:dyDescent="0.3">
      <c r="C120" s="35" t="s">
        <v>17</v>
      </c>
      <c r="D120" s="34" t="s">
        <v>162</v>
      </c>
      <c r="E120" s="63"/>
      <c r="F120" s="63">
        <f t="shared" si="6"/>
        <v>0</v>
      </c>
      <c r="G120" s="63">
        <f t="shared" si="7"/>
        <v>0</v>
      </c>
      <c r="H120" s="35" t="s">
        <v>52</v>
      </c>
    </row>
    <row r="121" spans="3:8" x14ac:dyDescent="0.3">
      <c r="C121" s="35" t="s">
        <v>17</v>
      </c>
      <c r="D121" s="34" t="s">
        <v>163</v>
      </c>
      <c r="E121" s="63"/>
      <c r="F121" s="63">
        <f t="shared" si="6"/>
        <v>0</v>
      </c>
      <c r="G121" s="63">
        <f t="shared" si="7"/>
        <v>0</v>
      </c>
      <c r="H121" s="35" t="s">
        <v>54</v>
      </c>
    </row>
    <row r="122" spans="3:8" x14ac:dyDescent="0.3">
      <c r="C122" s="35" t="s">
        <v>17</v>
      </c>
      <c r="D122" s="34" t="s">
        <v>164</v>
      </c>
      <c r="E122" s="63"/>
      <c r="F122" s="63">
        <f t="shared" si="6"/>
        <v>0</v>
      </c>
      <c r="G122" s="63">
        <f t="shared" si="7"/>
        <v>0</v>
      </c>
      <c r="H122" s="35" t="s">
        <v>56</v>
      </c>
    </row>
    <row r="123" spans="3:8" x14ac:dyDescent="0.3">
      <c r="C123" s="35" t="s">
        <v>18</v>
      </c>
      <c r="D123" s="34" t="s">
        <v>165</v>
      </c>
      <c r="E123" s="63"/>
      <c r="F123" s="34">
        <f t="shared" si="6"/>
        <v>0</v>
      </c>
      <c r="G123" s="34">
        <f t="shared" si="7"/>
        <v>0</v>
      </c>
      <c r="H123" s="35" t="s">
        <v>34</v>
      </c>
    </row>
    <row r="124" spans="3:8" x14ac:dyDescent="0.3">
      <c r="C124" s="35" t="s">
        <v>18</v>
      </c>
      <c r="D124" s="34" t="s">
        <v>166</v>
      </c>
      <c r="E124" s="63"/>
      <c r="F124" s="34">
        <f t="shared" si="6"/>
        <v>0</v>
      </c>
      <c r="G124" s="34">
        <f t="shared" si="7"/>
        <v>0</v>
      </c>
      <c r="H124" s="35" t="s">
        <v>36</v>
      </c>
    </row>
    <row r="125" spans="3:8" x14ac:dyDescent="0.3">
      <c r="C125" s="35" t="s">
        <v>18</v>
      </c>
      <c r="D125" s="34" t="s">
        <v>167</v>
      </c>
      <c r="E125" s="63"/>
      <c r="F125" s="34">
        <f t="shared" si="6"/>
        <v>0</v>
      </c>
      <c r="G125" s="34">
        <f t="shared" si="7"/>
        <v>0</v>
      </c>
      <c r="H125" s="35" t="s">
        <v>38</v>
      </c>
    </row>
    <row r="126" spans="3:8" x14ac:dyDescent="0.3">
      <c r="C126" s="35" t="s">
        <v>18</v>
      </c>
      <c r="D126" s="34" t="s">
        <v>168</v>
      </c>
      <c r="E126" s="63"/>
      <c r="F126" s="34">
        <f t="shared" si="6"/>
        <v>0</v>
      </c>
      <c r="G126" s="34">
        <f t="shared" si="7"/>
        <v>0</v>
      </c>
      <c r="H126" s="35" t="s">
        <v>40</v>
      </c>
    </row>
    <row r="127" spans="3:8" x14ac:dyDescent="0.3">
      <c r="C127" s="35" t="s">
        <v>18</v>
      </c>
      <c r="D127" s="34" t="s">
        <v>169</v>
      </c>
      <c r="E127" s="63"/>
      <c r="F127" s="34">
        <f t="shared" si="6"/>
        <v>0</v>
      </c>
      <c r="G127" s="34">
        <f t="shared" si="7"/>
        <v>0</v>
      </c>
      <c r="H127" s="35" t="s">
        <v>42</v>
      </c>
    </row>
    <row r="128" spans="3:8" x14ac:dyDescent="0.3">
      <c r="C128" s="35" t="s">
        <v>18</v>
      </c>
      <c r="D128" s="34" t="s">
        <v>170</v>
      </c>
      <c r="E128" s="63"/>
      <c r="F128" s="34">
        <f t="shared" si="6"/>
        <v>0</v>
      </c>
      <c r="G128" s="34">
        <f t="shared" si="7"/>
        <v>0</v>
      </c>
      <c r="H128" s="35" t="s">
        <v>44</v>
      </c>
    </row>
    <row r="129" spans="3:8" x14ac:dyDescent="0.3">
      <c r="C129" s="35" t="s">
        <v>18</v>
      </c>
      <c r="D129" s="34" t="s">
        <v>171</v>
      </c>
      <c r="E129" s="63"/>
      <c r="F129" s="34">
        <f t="shared" si="6"/>
        <v>0</v>
      </c>
      <c r="G129" s="34">
        <f t="shared" si="7"/>
        <v>0</v>
      </c>
      <c r="H129" s="35" t="s">
        <v>46</v>
      </c>
    </row>
    <row r="130" spans="3:8" x14ac:dyDescent="0.3">
      <c r="C130" s="35" t="s">
        <v>18</v>
      </c>
      <c r="D130" s="34" t="s">
        <v>172</v>
      </c>
      <c r="E130" s="63"/>
      <c r="F130" s="34">
        <f t="shared" si="6"/>
        <v>0</v>
      </c>
      <c r="G130" s="34">
        <f t="shared" si="7"/>
        <v>0</v>
      </c>
      <c r="H130" s="35" t="s">
        <v>48</v>
      </c>
    </row>
    <row r="131" spans="3:8" x14ac:dyDescent="0.3">
      <c r="C131" s="35" t="s">
        <v>18</v>
      </c>
      <c r="D131" s="34" t="s">
        <v>173</v>
      </c>
      <c r="E131" s="63"/>
      <c r="F131" s="63">
        <f t="shared" ref="F131:F162" si="8">E131</f>
        <v>0</v>
      </c>
      <c r="G131" s="63">
        <f t="shared" ref="G131:G162" si="9">F131</f>
        <v>0</v>
      </c>
      <c r="H131" s="35" t="s">
        <v>50</v>
      </c>
    </row>
    <row r="132" spans="3:8" x14ac:dyDescent="0.3">
      <c r="C132" s="35" t="s">
        <v>18</v>
      </c>
      <c r="D132" s="34" t="s">
        <v>174</v>
      </c>
      <c r="E132" s="63"/>
      <c r="F132" s="63">
        <f t="shared" si="8"/>
        <v>0</v>
      </c>
      <c r="G132" s="63">
        <f t="shared" si="9"/>
        <v>0</v>
      </c>
      <c r="H132" s="35" t="s">
        <v>52</v>
      </c>
    </row>
    <row r="133" spans="3:8" x14ac:dyDescent="0.3">
      <c r="C133" s="35" t="s">
        <v>18</v>
      </c>
      <c r="D133" s="34" t="s">
        <v>175</v>
      </c>
      <c r="E133" s="63"/>
      <c r="F133" s="63">
        <f t="shared" si="8"/>
        <v>0</v>
      </c>
      <c r="G133" s="63">
        <f t="shared" si="9"/>
        <v>0</v>
      </c>
      <c r="H133" s="35" t="s">
        <v>54</v>
      </c>
    </row>
    <row r="134" spans="3:8" x14ac:dyDescent="0.3">
      <c r="C134" s="35" t="s">
        <v>18</v>
      </c>
      <c r="D134" s="34" t="s">
        <v>176</v>
      </c>
      <c r="E134" s="63"/>
      <c r="F134" s="63">
        <f t="shared" si="8"/>
        <v>0</v>
      </c>
      <c r="G134" s="63">
        <f t="shared" si="9"/>
        <v>0</v>
      </c>
      <c r="H134" s="35" t="s">
        <v>56</v>
      </c>
    </row>
    <row r="135" spans="3:8" x14ac:dyDescent="0.3">
      <c r="C135" s="35" t="s">
        <v>19</v>
      </c>
      <c r="D135" s="34" t="s">
        <v>177</v>
      </c>
      <c r="E135" s="63"/>
      <c r="F135" s="34">
        <f t="shared" si="8"/>
        <v>0</v>
      </c>
      <c r="G135" s="34">
        <f t="shared" si="9"/>
        <v>0</v>
      </c>
      <c r="H135" s="35" t="s">
        <v>34</v>
      </c>
    </row>
    <row r="136" spans="3:8" x14ac:dyDescent="0.3">
      <c r="C136" s="35" t="s">
        <v>19</v>
      </c>
      <c r="D136" s="34" t="s">
        <v>178</v>
      </c>
      <c r="E136" s="63"/>
      <c r="F136" s="34">
        <f t="shared" si="8"/>
        <v>0</v>
      </c>
      <c r="G136" s="34">
        <f t="shared" si="9"/>
        <v>0</v>
      </c>
      <c r="H136" s="35" t="s">
        <v>36</v>
      </c>
    </row>
    <row r="137" spans="3:8" x14ac:dyDescent="0.3">
      <c r="C137" s="35" t="s">
        <v>19</v>
      </c>
      <c r="D137" s="34" t="s">
        <v>179</v>
      </c>
      <c r="E137" s="63"/>
      <c r="F137" s="34">
        <f t="shared" si="8"/>
        <v>0</v>
      </c>
      <c r="G137" s="34">
        <f t="shared" si="9"/>
        <v>0</v>
      </c>
      <c r="H137" s="35" t="s">
        <v>38</v>
      </c>
    </row>
    <row r="138" spans="3:8" x14ac:dyDescent="0.3">
      <c r="C138" s="35" t="s">
        <v>19</v>
      </c>
      <c r="D138" s="34" t="s">
        <v>180</v>
      </c>
      <c r="E138" s="63"/>
      <c r="F138" s="34">
        <f t="shared" si="8"/>
        <v>0</v>
      </c>
      <c r="G138" s="34">
        <f t="shared" si="9"/>
        <v>0</v>
      </c>
      <c r="H138" s="35" t="s">
        <v>40</v>
      </c>
    </row>
    <row r="139" spans="3:8" x14ac:dyDescent="0.3">
      <c r="C139" s="35" t="s">
        <v>19</v>
      </c>
      <c r="D139" s="34" t="s">
        <v>181</v>
      </c>
      <c r="E139" s="63"/>
      <c r="F139" s="34">
        <f t="shared" si="8"/>
        <v>0</v>
      </c>
      <c r="G139" s="34">
        <f t="shared" si="9"/>
        <v>0</v>
      </c>
      <c r="H139" s="35" t="s">
        <v>42</v>
      </c>
    </row>
    <row r="140" spans="3:8" x14ac:dyDescent="0.3">
      <c r="C140" s="35" t="s">
        <v>19</v>
      </c>
      <c r="D140" s="34" t="s">
        <v>182</v>
      </c>
      <c r="E140" s="63"/>
      <c r="F140" s="34">
        <f t="shared" si="8"/>
        <v>0</v>
      </c>
      <c r="G140" s="34">
        <f t="shared" si="9"/>
        <v>0</v>
      </c>
      <c r="H140" s="35" t="s">
        <v>44</v>
      </c>
    </row>
    <row r="141" spans="3:8" x14ac:dyDescent="0.3">
      <c r="C141" s="35" t="s">
        <v>19</v>
      </c>
      <c r="D141" s="34" t="s">
        <v>183</v>
      </c>
      <c r="E141" s="63"/>
      <c r="F141" s="34">
        <f t="shared" si="8"/>
        <v>0</v>
      </c>
      <c r="G141" s="34">
        <f t="shared" si="9"/>
        <v>0</v>
      </c>
      <c r="H141" s="35" t="s">
        <v>46</v>
      </c>
    </row>
    <row r="142" spans="3:8" x14ac:dyDescent="0.3">
      <c r="C142" s="35" t="s">
        <v>19</v>
      </c>
      <c r="D142" s="34" t="s">
        <v>184</v>
      </c>
      <c r="E142" s="63"/>
      <c r="F142" s="34">
        <f t="shared" si="8"/>
        <v>0</v>
      </c>
      <c r="G142" s="34">
        <f t="shared" si="9"/>
        <v>0</v>
      </c>
      <c r="H142" s="35" t="s">
        <v>48</v>
      </c>
    </row>
    <row r="143" spans="3:8" x14ac:dyDescent="0.3">
      <c r="C143" s="35" t="s">
        <v>19</v>
      </c>
      <c r="D143" s="34" t="s">
        <v>185</v>
      </c>
      <c r="E143" s="63"/>
      <c r="F143" s="63">
        <f t="shared" si="8"/>
        <v>0</v>
      </c>
      <c r="G143" s="63">
        <f t="shared" si="9"/>
        <v>0</v>
      </c>
      <c r="H143" s="35" t="s">
        <v>50</v>
      </c>
    </row>
    <row r="144" spans="3:8" x14ac:dyDescent="0.3">
      <c r="C144" s="35" t="s">
        <v>19</v>
      </c>
      <c r="D144" s="34" t="s">
        <v>186</v>
      </c>
      <c r="E144" s="63"/>
      <c r="F144" s="63">
        <f t="shared" si="8"/>
        <v>0</v>
      </c>
      <c r="G144" s="63">
        <f t="shared" si="9"/>
        <v>0</v>
      </c>
      <c r="H144" s="35" t="s">
        <v>52</v>
      </c>
    </row>
    <row r="145" spans="3:8" x14ac:dyDescent="0.3">
      <c r="C145" s="35" t="s">
        <v>19</v>
      </c>
      <c r="D145" s="34" t="s">
        <v>187</v>
      </c>
      <c r="E145" s="63"/>
      <c r="F145" s="63">
        <f t="shared" si="8"/>
        <v>0</v>
      </c>
      <c r="G145" s="63">
        <f t="shared" si="9"/>
        <v>0</v>
      </c>
      <c r="H145" s="35" t="s">
        <v>54</v>
      </c>
    </row>
    <row r="146" spans="3:8" x14ac:dyDescent="0.3">
      <c r="C146" s="35" t="s">
        <v>19</v>
      </c>
      <c r="D146" s="34" t="s">
        <v>188</v>
      </c>
      <c r="E146" s="63"/>
      <c r="F146" s="63">
        <f t="shared" si="8"/>
        <v>0</v>
      </c>
      <c r="G146" s="63">
        <f t="shared" si="9"/>
        <v>0</v>
      </c>
      <c r="H146" s="35" t="s">
        <v>56</v>
      </c>
    </row>
    <row r="147" spans="3:8" x14ac:dyDescent="0.3">
      <c r="C147" s="35" t="s">
        <v>20</v>
      </c>
      <c r="D147" s="34" t="s">
        <v>189</v>
      </c>
      <c r="E147" s="63"/>
      <c r="F147" s="34">
        <f t="shared" si="8"/>
        <v>0</v>
      </c>
      <c r="G147" s="34">
        <f t="shared" si="9"/>
        <v>0</v>
      </c>
      <c r="H147" s="35" t="s">
        <v>34</v>
      </c>
    </row>
    <row r="148" spans="3:8" x14ac:dyDescent="0.3">
      <c r="C148" s="35" t="s">
        <v>20</v>
      </c>
      <c r="D148" s="34" t="s">
        <v>190</v>
      </c>
      <c r="E148" s="63"/>
      <c r="F148" s="34">
        <f t="shared" si="8"/>
        <v>0</v>
      </c>
      <c r="G148" s="34">
        <f t="shared" si="9"/>
        <v>0</v>
      </c>
      <c r="H148" s="35" t="s">
        <v>36</v>
      </c>
    </row>
    <row r="149" spans="3:8" x14ac:dyDescent="0.3">
      <c r="C149" s="35" t="s">
        <v>20</v>
      </c>
      <c r="D149" s="34" t="s">
        <v>191</v>
      </c>
      <c r="E149" s="63"/>
      <c r="F149" s="34">
        <f t="shared" si="8"/>
        <v>0</v>
      </c>
      <c r="G149" s="34">
        <f t="shared" si="9"/>
        <v>0</v>
      </c>
      <c r="H149" s="35" t="s">
        <v>38</v>
      </c>
    </row>
    <row r="150" spans="3:8" x14ac:dyDescent="0.3">
      <c r="C150" s="35" t="s">
        <v>20</v>
      </c>
      <c r="D150" s="34" t="s">
        <v>192</v>
      </c>
      <c r="E150" s="63"/>
      <c r="F150" s="34">
        <f t="shared" si="8"/>
        <v>0</v>
      </c>
      <c r="G150" s="34">
        <f t="shared" si="9"/>
        <v>0</v>
      </c>
      <c r="H150" s="35" t="s">
        <v>40</v>
      </c>
    </row>
    <row r="151" spans="3:8" x14ac:dyDescent="0.3">
      <c r="C151" s="35" t="s">
        <v>20</v>
      </c>
      <c r="D151" s="34" t="s">
        <v>193</v>
      </c>
      <c r="E151" s="63"/>
      <c r="F151" s="34">
        <f t="shared" si="8"/>
        <v>0</v>
      </c>
      <c r="G151" s="34">
        <f t="shared" si="9"/>
        <v>0</v>
      </c>
      <c r="H151" s="35" t="s">
        <v>42</v>
      </c>
    </row>
    <row r="152" spans="3:8" x14ac:dyDescent="0.3">
      <c r="C152" s="35" t="s">
        <v>20</v>
      </c>
      <c r="D152" s="34" t="s">
        <v>194</v>
      </c>
      <c r="E152" s="63"/>
      <c r="F152" s="34">
        <f t="shared" si="8"/>
        <v>0</v>
      </c>
      <c r="G152" s="34">
        <f t="shared" si="9"/>
        <v>0</v>
      </c>
      <c r="H152" s="35" t="s">
        <v>44</v>
      </c>
    </row>
    <row r="153" spans="3:8" x14ac:dyDescent="0.3">
      <c r="C153" s="35" t="s">
        <v>20</v>
      </c>
      <c r="D153" s="34" t="s">
        <v>195</v>
      </c>
      <c r="E153" s="63"/>
      <c r="F153" s="34">
        <f t="shared" si="8"/>
        <v>0</v>
      </c>
      <c r="G153" s="34">
        <f t="shared" si="9"/>
        <v>0</v>
      </c>
      <c r="H153" s="35" t="s">
        <v>46</v>
      </c>
    </row>
    <row r="154" spans="3:8" x14ac:dyDescent="0.3">
      <c r="C154" s="35" t="s">
        <v>20</v>
      </c>
      <c r="D154" s="34" t="s">
        <v>196</v>
      </c>
      <c r="E154" s="63"/>
      <c r="F154" s="34">
        <f t="shared" si="8"/>
        <v>0</v>
      </c>
      <c r="G154" s="34">
        <f t="shared" si="9"/>
        <v>0</v>
      </c>
      <c r="H154" s="35" t="s">
        <v>48</v>
      </c>
    </row>
    <row r="155" spans="3:8" x14ac:dyDescent="0.3">
      <c r="C155" s="35" t="s">
        <v>20</v>
      </c>
      <c r="D155" s="34" t="s">
        <v>197</v>
      </c>
      <c r="E155" s="63"/>
      <c r="F155" s="63">
        <f t="shared" si="8"/>
        <v>0</v>
      </c>
      <c r="G155" s="63">
        <f t="shared" si="9"/>
        <v>0</v>
      </c>
      <c r="H155" s="35" t="s">
        <v>50</v>
      </c>
    </row>
    <row r="156" spans="3:8" x14ac:dyDescent="0.3">
      <c r="C156" s="35" t="s">
        <v>20</v>
      </c>
      <c r="D156" s="34" t="s">
        <v>198</v>
      </c>
      <c r="E156" s="63"/>
      <c r="F156" s="63">
        <f t="shared" si="8"/>
        <v>0</v>
      </c>
      <c r="G156" s="63">
        <f t="shared" si="9"/>
        <v>0</v>
      </c>
      <c r="H156" s="35" t="s">
        <v>52</v>
      </c>
    </row>
    <row r="157" spans="3:8" x14ac:dyDescent="0.3">
      <c r="C157" s="35" t="s">
        <v>20</v>
      </c>
      <c r="D157" s="34" t="s">
        <v>199</v>
      </c>
      <c r="E157" s="63"/>
      <c r="F157" s="63">
        <f t="shared" si="8"/>
        <v>0</v>
      </c>
      <c r="G157" s="63">
        <f t="shared" si="9"/>
        <v>0</v>
      </c>
      <c r="H157" s="35" t="s">
        <v>54</v>
      </c>
    </row>
    <row r="158" spans="3:8" x14ac:dyDescent="0.3">
      <c r="C158" s="35" t="s">
        <v>20</v>
      </c>
      <c r="D158" s="34" t="s">
        <v>200</v>
      </c>
      <c r="E158" s="63"/>
      <c r="F158" s="63">
        <f t="shared" si="8"/>
        <v>0</v>
      </c>
      <c r="G158" s="63">
        <f t="shared" si="9"/>
        <v>0</v>
      </c>
      <c r="H158" s="35" t="s">
        <v>56</v>
      </c>
    </row>
    <row r="159" spans="3:8" x14ac:dyDescent="0.3">
      <c r="C159" s="35" t="s">
        <v>21</v>
      </c>
      <c r="D159" s="34" t="s">
        <v>201</v>
      </c>
      <c r="E159" s="63"/>
      <c r="F159" s="34">
        <f t="shared" si="8"/>
        <v>0</v>
      </c>
      <c r="G159" s="34">
        <f t="shared" si="9"/>
        <v>0</v>
      </c>
      <c r="H159" s="35" t="s">
        <v>34</v>
      </c>
    </row>
    <row r="160" spans="3:8" x14ac:dyDescent="0.3">
      <c r="C160" s="35" t="s">
        <v>21</v>
      </c>
      <c r="D160" s="34" t="s">
        <v>202</v>
      </c>
      <c r="E160" s="63"/>
      <c r="F160" s="34">
        <f t="shared" si="8"/>
        <v>0</v>
      </c>
      <c r="G160" s="34">
        <f t="shared" si="9"/>
        <v>0</v>
      </c>
      <c r="H160" s="35" t="s">
        <v>36</v>
      </c>
    </row>
    <row r="161" spans="3:8" x14ac:dyDescent="0.3">
      <c r="C161" s="35" t="s">
        <v>21</v>
      </c>
      <c r="D161" s="34" t="s">
        <v>203</v>
      </c>
      <c r="E161" s="63"/>
      <c r="F161" s="34">
        <f t="shared" si="8"/>
        <v>0</v>
      </c>
      <c r="G161" s="34">
        <f t="shared" si="9"/>
        <v>0</v>
      </c>
      <c r="H161" s="35" t="s">
        <v>38</v>
      </c>
    </row>
    <row r="162" spans="3:8" x14ac:dyDescent="0.3">
      <c r="C162" s="35" t="s">
        <v>21</v>
      </c>
      <c r="D162" s="34" t="s">
        <v>204</v>
      </c>
      <c r="E162" s="63"/>
      <c r="F162" s="34">
        <f t="shared" si="8"/>
        <v>0</v>
      </c>
      <c r="G162" s="34">
        <f t="shared" si="9"/>
        <v>0</v>
      </c>
      <c r="H162" s="35" t="s">
        <v>40</v>
      </c>
    </row>
    <row r="163" spans="3:8" x14ac:dyDescent="0.3">
      <c r="C163" s="35" t="s">
        <v>21</v>
      </c>
      <c r="D163" s="34" t="s">
        <v>205</v>
      </c>
      <c r="E163" s="63"/>
      <c r="F163" s="34">
        <f t="shared" ref="F163:F174" si="10">E163</f>
        <v>0</v>
      </c>
      <c r="G163" s="34">
        <f t="shared" ref="G163:G174" si="11">F163</f>
        <v>0</v>
      </c>
      <c r="H163" s="35" t="s">
        <v>42</v>
      </c>
    </row>
    <row r="164" spans="3:8" x14ac:dyDescent="0.3">
      <c r="C164" s="35" t="s">
        <v>21</v>
      </c>
      <c r="D164" s="34" t="s">
        <v>206</v>
      </c>
      <c r="E164" s="63"/>
      <c r="F164" s="34">
        <f t="shared" si="10"/>
        <v>0</v>
      </c>
      <c r="G164" s="34">
        <f t="shared" si="11"/>
        <v>0</v>
      </c>
      <c r="H164" s="35" t="s">
        <v>44</v>
      </c>
    </row>
    <row r="165" spans="3:8" x14ac:dyDescent="0.3">
      <c r="C165" s="35" t="s">
        <v>21</v>
      </c>
      <c r="D165" s="34" t="s">
        <v>207</v>
      </c>
      <c r="E165" s="63"/>
      <c r="F165" s="34">
        <f t="shared" si="10"/>
        <v>0</v>
      </c>
      <c r="G165" s="34">
        <f t="shared" si="11"/>
        <v>0</v>
      </c>
      <c r="H165" s="35" t="s">
        <v>46</v>
      </c>
    </row>
    <row r="166" spans="3:8" x14ac:dyDescent="0.3">
      <c r="C166" s="35" t="s">
        <v>21</v>
      </c>
      <c r="D166" s="34" t="s">
        <v>208</v>
      </c>
      <c r="E166" s="63"/>
      <c r="F166" s="34">
        <f t="shared" si="10"/>
        <v>0</v>
      </c>
      <c r="G166" s="34">
        <f t="shared" si="11"/>
        <v>0</v>
      </c>
      <c r="H166" s="35" t="s">
        <v>48</v>
      </c>
    </row>
    <row r="167" spans="3:8" x14ac:dyDescent="0.3">
      <c r="C167" s="35" t="s">
        <v>21</v>
      </c>
      <c r="D167" s="34" t="s">
        <v>209</v>
      </c>
      <c r="E167" s="63"/>
      <c r="F167" s="63">
        <f t="shared" si="10"/>
        <v>0</v>
      </c>
      <c r="G167" s="63">
        <f t="shared" si="11"/>
        <v>0</v>
      </c>
      <c r="H167" s="35" t="s">
        <v>50</v>
      </c>
    </row>
    <row r="168" spans="3:8" x14ac:dyDescent="0.3">
      <c r="C168" s="35" t="s">
        <v>21</v>
      </c>
      <c r="D168" s="34" t="s">
        <v>210</v>
      </c>
      <c r="E168" s="63"/>
      <c r="F168" s="63">
        <f t="shared" si="10"/>
        <v>0</v>
      </c>
      <c r="G168" s="63">
        <f t="shared" si="11"/>
        <v>0</v>
      </c>
      <c r="H168" s="35" t="s">
        <v>52</v>
      </c>
    </row>
    <row r="169" spans="3:8" x14ac:dyDescent="0.3">
      <c r="C169" s="35" t="s">
        <v>21</v>
      </c>
      <c r="D169" s="34" t="s">
        <v>211</v>
      </c>
      <c r="E169" s="63"/>
      <c r="F169" s="63">
        <f t="shared" si="10"/>
        <v>0</v>
      </c>
      <c r="G169" s="63">
        <f t="shared" si="11"/>
        <v>0</v>
      </c>
      <c r="H169" s="35" t="s">
        <v>54</v>
      </c>
    </row>
    <row r="170" spans="3:8" x14ac:dyDescent="0.3">
      <c r="C170" s="35" t="s">
        <v>21</v>
      </c>
      <c r="D170" s="34" t="s">
        <v>212</v>
      </c>
      <c r="E170" s="63"/>
      <c r="F170" s="63">
        <f t="shared" si="10"/>
        <v>0</v>
      </c>
      <c r="G170" s="63">
        <f t="shared" si="11"/>
        <v>0</v>
      </c>
      <c r="H170" s="35" t="s">
        <v>56</v>
      </c>
    </row>
    <row r="171" spans="3:8" x14ac:dyDescent="0.3">
      <c r="C171" s="35" t="s">
        <v>218</v>
      </c>
      <c r="D171" s="34" t="str">
        <f t="shared" ref="D171:D202" si="12">C171&amp;"."&amp;H171</f>
        <v>O.01</v>
      </c>
      <c r="E171" s="63"/>
      <c r="F171" s="34">
        <f t="shared" si="10"/>
        <v>0</v>
      </c>
      <c r="G171" s="34">
        <f t="shared" si="11"/>
        <v>0</v>
      </c>
      <c r="H171" s="35" t="s">
        <v>34</v>
      </c>
    </row>
    <row r="172" spans="3:8" x14ac:dyDescent="0.3">
      <c r="C172" s="35" t="str">
        <f>C171</f>
        <v>O</v>
      </c>
      <c r="D172" s="34" t="str">
        <f t="shared" si="12"/>
        <v>O.02</v>
      </c>
      <c r="E172" s="63"/>
      <c r="F172" s="34">
        <f t="shared" si="10"/>
        <v>0</v>
      </c>
      <c r="G172" s="34">
        <f t="shared" si="11"/>
        <v>0</v>
      </c>
      <c r="H172" s="35" t="s">
        <v>36</v>
      </c>
    </row>
    <row r="173" spans="3:8" x14ac:dyDescent="0.3">
      <c r="C173" s="35" t="str">
        <f t="shared" ref="C173:C182" si="13">C172</f>
        <v>O</v>
      </c>
      <c r="D173" s="34" t="str">
        <f t="shared" si="12"/>
        <v>O.03</v>
      </c>
      <c r="E173" s="63"/>
      <c r="F173" s="34">
        <f t="shared" si="10"/>
        <v>0</v>
      </c>
      <c r="G173" s="34">
        <f t="shared" si="11"/>
        <v>0</v>
      </c>
      <c r="H173" s="35" t="s">
        <v>38</v>
      </c>
    </row>
    <row r="174" spans="3:8" x14ac:dyDescent="0.3">
      <c r="C174" s="35" t="str">
        <f t="shared" si="13"/>
        <v>O</v>
      </c>
      <c r="D174" s="34" t="str">
        <f t="shared" si="12"/>
        <v>O.04</v>
      </c>
      <c r="E174" s="63"/>
      <c r="F174" s="34">
        <f t="shared" si="10"/>
        <v>0</v>
      </c>
      <c r="G174" s="34">
        <f t="shared" si="11"/>
        <v>0</v>
      </c>
      <c r="H174" s="35" t="s">
        <v>40</v>
      </c>
    </row>
    <row r="175" spans="3:8" x14ac:dyDescent="0.3">
      <c r="C175" s="35" t="str">
        <f t="shared" si="13"/>
        <v>O</v>
      </c>
      <c r="D175" s="34" t="str">
        <f t="shared" si="12"/>
        <v>O.05</v>
      </c>
      <c r="E175" s="63"/>
      <c r="F175" s="34">
        <f t="shared" ref="F175:F186" si="14">E175</f>
        <v>0</v>
      </c>
      <c r="G175" s="34">
        <f t="shared" ref="G175:G186" si="15">F175</f>
        <v>0</v>
      </c>
      <c r="H175" s="35" t="s">
        <v>42</v>
      </c>
    </row>
    <row r="176" spans="3:8" x14ac:dyDescent="0.3">
      <c r="C176" s="35" t="str">
        <f t="shared" si="13"/>
        <v>O</v>
      </c>
      <c r="D176" s="34" t="str">
        <f t="shared" si="12"/>
        <v>O.06</v>
      </c>
      <c r="E176" s="63"/>
      <c r="F176" s="34">
        <f t="shared" si="14"/>
        <v>0</v>
      </c>
      <c r="G176" s="34">
        <f t="shared" si="15"/>
        <v>0</v>
      </c>
      <c r="H176" s="35" t="s">
        <v>44</v>
      </c>
    </row>
    <row r="177" spans="3:8" x14ac:dyDescent="0.3">
      <c r="C177" s="35" t="str">
        <f t="shared" si="13"/>
        <v>O</v>
      </c>
      <c r="D177" s="34" t="str">
        <f t="shared" si="12"/>
        <v>O.07</v>
      </c>
      <c r="E177" s="63"/>
      <c r="F177" s="34">
        <f t="shared" si="14"/>
        <v>0</v>
      </c>
      <c r="G177" s="34">
        <f t="shared" si="15"/>
        <v>0</v>
      </c>
      <c r="H177" s="35" t="s">
        <v>46</v>
      </c>
    </row>
    <row r="178" spans="3:8" x14ac:dyDescent="0.3">
      <c r="C178" s="35" t="str">
        <f t="shared" si="13"/>
        <v>O</v>
      </c>
      <c r="D178" s="34" t="str">
        <f t="shared" si="12"/>
        <v>O.08</v>
      </c>
      <c r="E178" s="63"/>
      <c r="F178" s="34">
        <f t="shared" si="14"/>
        <v>0</v>
      </c>
      <c r="G178" s="34">
        <f t="shared" si="15"/>
        <v>0</v>
      </c>
      <c r="H178" s="35" t="s">
        <v>48</v>
      </c>
    </row>
    <row r="179" spans="3:8" x14ac:dyDescent="0.3">
      <c r="C179" s="35" t="str">
        <f t="shared" si="13"/>
        <v>O</v>
      </c>
      <c r="D179" s="34" t="str">
        <f t="shared" si="12"/>
        <v>O.09</v>
      </c>
      <c r="E179" s="63"/>
      <c r="F179" s="63">
        <f t="shared" si="14"/>
        <v>0</v>
      </c>
      <c r="G179" s="63">
        <f t="shared" si="15"/>
        <v>0</v>
      </c>
      <c r="H179" s="35" t="s">
        <v>50</v>
      </c>
    </row>
    <row r="180" spans="3:8" x14ac:dyDescent="0.3">
      <c r="C180" s="35" t="str">
        <f t="shared" si="13"/>
        <v>O</v>
      </c>
      <c r="D180" s="34" t="str">
        <f t="shared" si="12"/>
        <v>O.10</v>
      </c>
      <c r="E180" s="63"/>
      <c r="F180" s="63">
        <f t="shared" si="14"/>
        <v>0</v>
      </c>
      <c r="G180" s="63">
        <f t="shared" si="15"/>
        <v>0</v>
      </c>
      <c r="H180" s="35" t="s">
        <v>52</v>
      </c>
    </row>
    <row r="181" spans="3:8" x14ac:dyDescent="0.3">
      <c r="C181" s="35" t="str">
        <f t="shared" si="13"/>
        <v>O</v>
      </c>
      <c r="D181" s="34" t="str">
        <f t="shared" si="12"/>
        <v>O.11</v>
      </c>
      <c r="E181" s="63"/>
      <c r="F181" s="63">
        <f t="shared" si="14"/>
        <v>0</v>
      </c>
      <c r="G181" s="63">
        <f t="shared" si="15"/>
        <v>0</v>
      </c>
      <c r="H181" s="35" t="s">
        <v>54</v>
      </c>
    </row>
    <row r="182" spans="3:8" x14ac:dyDescent="0.3">
      <c r="C182" s="35" t="str">
        <f t="shared" si="13"/>
        <v>O</v>
      </c>
      <c r="D182" s="34" t="str">
        <f t="shared" si="12"/>
        <v>O.12</v>
      </c>
      <c r="E182" s="63"/>
      <c r="F182" s="63">
        <f t="shared" si="14"/>
        <v>0</v>
      </c>
      <c r="G182" s="63">
        <f t="shared" si="15"/>
        <v>0</v>
      </c>
      <c r="H182" s="35" t="s">
        <v>56</v>
      </c>
    </row>
    <row r="183" spans="3:8" x14ac:dyDescent="0.3">
      <c r="C183" s="35" t="s">
        <v>217</v>
      </c>
      <c r="D183" s="34" t="str">
        <f t="shared" si="12"/>
        <v>P.01</v>
      </c>
      <c r="E183" s="63"/>
      <c r="F183" s="34">
        <f t="shared" si="14"/>
        <v>0</v>
      </c>
      <c r="G183" s="34">
        <f t="shared" si="15"/>
        <v>0</v>
      </c>
      <c r="H183" s="35" t="s">
        <v>34</v>
      </c>
    </row>
    <row r="184" spans="3:8" x14ac:dyDescent="0.3">
      <c r="C184" s="35" t="str">
        <f>C183</f>
        <v>P</v>
      </c>
      <c r="D184" s="34" t="str">
        <f t="shared" si="12"/>
        <v>P.02</v>
      </c>
      <c r="E184" s="63"/>
      <c r="F184" s="34">
        <f t="shared" si="14"/>
        <v>0</v>
      </c>
      <c r="G184" s="34">
        <f t="shared" si="15"/>
        <v>0</v>
      </c>
      <c r="H184" s="35" t="s">
        <v>36</v>
      </c>
    </row>
    <row r="185" spans="3:8" x14ac:dyDescent="0.3">
      <c r="C185" s="35" t="str">
        <f t="shared" ref="C185:C194" si="16">C184</f>
        <v>P</v>
      </c>
      <c r="D185" s="34" t="str">
        <f t="shared" si="12"/>
        <v>P.03</v>
      </c>
      <c r="E185" s="63"/>
      <c r="F185" s="34">
        <f t="shared" si="14"/>
        <v>0</v>
      </c>
      <c r="G185" s="34">
        <f t="shared" si="15"/>
        <v>0</v>
      </c>
      <c r="H185" s="35" t="s">
        <v>38</v>
      </c>
    </row>
    <row r="186" spans="3:8" x14ac:dyDescent="0.3">
      <c r="C186" s="35" t="str">
        <f t="shared" si="16"/>
        <v>P</v>
      </c>
      <c r="D186" s="34" t="str">
        <f t="shared" si="12"/>
        <v>P.04</v>
      </c>
      <c r="E186" s="63"/>
      <c r="F186" s="34">
        <f t="shared" si="14"/>
        <v>0</v>
      </c>
      <c r="G186" s="34">
        <f t="shared" si="15"/>
        <v>0</v>
      </c>
      <c r="H186" s="35" t="s">
        <v>40</v>
      </c>
    </row>
    <row r="187" spans="3:8" x14ac:dyDescent="0.3">
      <c r="C187" s="35" t="str">
        <f t="shared" si="16"/>
        <v>P</v>
      </c>
      <c r="D187" s="34" t="str">
        <f t="shared" si="12"/>
        <v>P.05</v>
      </c>
      <c r="E187" s="63"/>
      <c r="F187" s="34">
        <f t="shared" ref="F187:F198" si="17">E187</f>
        <v>0</v>
      </c>
      <c r="G187" s="34">
        <f t="shared" ref="G187:G198" si="18">F187</f>
        <v>0</v>
      </c>
      <c r="H187" s="35" t="s">
        <v>42</v>
      </c>
    </row>
    <row r="188" spans="3:8" x14ac:dyDescent="0.3">
      <c r="C188" s="35" t="str">
        <f t="shared" si="16"/>
        <v>P</v>
      </c>
      <c r="D188" s="34" t="str">
        <f t="shared" si="12"/>
        <v>P.06</v>
      </c>
      <c r="E188" s="63"/>
      <c r="F188" s="34">
        <f t="shared" si="17"/>
        <v>0</v>
      </c>
      <c r="G188" s="34">
        <f t="shared" si="18"/>
        <v>0</v>
      </c>
      <c r="H188" s="35" t="s">
        <v>44</v>
      </c>
    </row>
    <row r="189" spans="3:8" x14ac:dyDescent="0.3">
      <c r="C189" s="35" t="str">
        <f t="shared" si="16"/>
        <v>P</v>
      </c>
      <c r="D189" s="34" t="str">
        <f t="shared" si="12"/>
        <v>P.07</v>
      </c>
      <c r="E189" s="63"/>
      <c r="F189" s="34">
        <f t="shared" si="17"/>
        <v>0</v>
      </c>
      <c r="G189" s="34">
        <f t="shared" si="18"/>
        <v>0</v>
      </c>
      <c r="H189" s="35" t="s">
        <v>46</v>
      </c>
    </row>
    <row r="190" spans="3:8" x14ac:dyDescent="0.3">
      <c r="C190" s="35" t="str">
        <f t="shared" si="16"/>
        <v>P</v>
      </c>
      <c r="D190" s="34" t="str">
        <f t="shared" si="12"/>
        <v>P.08</v>
      </c>
      <c r="E190" s="63"/>
      <c r="F190" s="34">
        <f t="shared" si="17"/>
        <v>0</v>
      </c>
      <c r="G190" s="34">
        <f t="shared" si="18"/>
        <v>0</v>
      </c>
      <c r="H190" s="35" t="s">
        <v>48</v>
      </c>
    </row>
    <row r="191" spans="3:8" x14ac:dyDescent="0.3">
      <c r="C191" s="35" t="str">
        <f t="shared" si="16"/>
        <v>P</v>
      </c>
      <c r="D191" s="34" t="str">
        <f t="shared" si="12"/>
        <v>P.09</v>
      </c>
      <c r="E191" s="63"/>
      <c r="F191" s="63">
        <f t="shared" si="17"/>
        <v>0</v>
      </c>
      <c r="G191" s="63">
        <f t="shared" si="18"/>
        <v>0</v>
      </c>
      <c r="H191" s="35" t="s">
        <v>50</v>
      </c>
    </row>
    <row r="192" spans="3:8" x14ac:dyDescent="0.3">
      <c r="C192" s="35" t="str">
        <f t="shared" si="16"/>
        <v>P</v>
      </c>
      <c r="D192" s="34" t="str">
        <f t="shared" si="12"/>
        <v>P.10</v>
      </c>
      <c r="E192" s="63"/>
      <c r="F192" s="63">
        <f t="shared" si="17"/>
        <v>0</v>
      </c>
      <c r="G192" s="63">
        <f t="shared" si="18"/>
        <v>0</v>
      </c>
      <c r="H192" s="35" t="s">
        <v>52</v>
      </c>
    </row>
    <row r="193" spans="3:8" x14ac:dyDescent="0.3">
      <c r="C193" s="35" t="str">
        <f t="shared" si="16"/>
        <v>P</v>
      </c>
      <c r="D193" s="34" t="str">
        <f t="shared" si="12"/>
        <v>P.11</v>
      </c>
      <c r="E193" s="63"/>
      <c r="F193" s="63">
        <f t="shared" si="17"/>
        <v>0</v>
      </c>
      <c r="G193" s="63">
        <f t="shared" si="18"/>
        <v>0</v>
      </c>
      <c r="H193" s="35" t="s">
        <v>54</v>
      </c>
    </row>
    <row r="194" spans="3:8" x14ac:dyDescent="0.3">
      <c r="C194" s="35" t="str">
        <f t="shared" si="16"/>
        <v>P</v>
      </c>
      <c r="D194" s="34" t="str">
        <f t="shared" si="12"/>
        <v>P.12</v>
      </c>
      <c r="E194" s="63"/>
      <c r="F194" s="63">
        <f t="shared" si="17"/>
        <v>0</v>
      </c>
      <c r="G194" s="63">
        <f t="shared" si="18"/>
        <v>0</v>
      </c>
      <c r="H194" s="35" t="s">
        <v>56</v>
      </c>
    </row>
    <row r="195" spans="3:8" x14ac:dyDescent="0.3">
      <c r="C195" s="35" t="s">
        <v>219</v>
      </c>
      <c r="D195" s="34" t="str">
        <f t="shared" si="12"/>
        <v>Q.01</v>
      </c>
      <c r="E195" s="63"/>
      <c r="F195" s="34">
        <f t="shared" si="17"/>
        <v>0</v>
      </c>
      <c r="G195" s="34">
        <f t="shared" si="18"/>
        <v>0</v>
      </c>
      <c r="H195" s="35" t="s">
        <v>34</v>
      </c>
    </row>
    <row r="196" spans="3:8" x14ac:dyDescent="0.3">
      <c r="C196" s="35" t="str">
        <f>C195</f>
        <v>Q</v>
      </c>
      <c r="D196" s="34" t="str">
        <f t="shared" si="12"/>
        <v>Q.02</v>
      </c>
      <c r="E196" s="63"/>
      <c r="F196" s="34">
        <f t="shared" si="17"/>
        <v>0</v>
      </c>
      <c r="G196" s="34">
        <f t="shared" si="18"/>
        <v>0</v>
      </c>
      <c r="H196" s="35" t="s">
        <v>36</v>
      </c>
    </row>
    <row r="197" spans="3:8" x14ac:dyDescent="0.3">
      <c r="C197" s="35" t="str">
        <f t="shared" ref="C197:C206" si="19">C196</f>
        <v>Q</v>
      </c>
      <c r="D197" s="34" t="str">
        <f t="shared" si="12"/>
        <v>Q.03</v>
      </c>
      <c r="E197" s="63"/>
      <c r="F197" s="34">
        <f t="shared" si="17"/>
        <v>0</v>
      </c>
      <c r="G197" s="34">
        <f t="shared" si="18"/>
        <v>0</v>
      </c>
      <c r="H197" s="35" t="s">
        <v>38</v>
      </c>
    </row>
    <row r="198" spans="3:8" x14ac:dyDescent="0.3">
      <c r="C198" s="35" t="str">
        <f t="shared" si="19"/>
        <v>Q</v>
      </c>
      <c r="D198" s="34" t="str">
        <f t="shared" si="12"/>
        <v>Q.04</v>
      </c>
      <c r="E198" s="63"/>
      <c r="F198" s="34">
        <f t="shared" si="17"/>
        <v>0</v>
      </c>
      <c r="G198" s="34">
        <f t="shared" si="18"/>
        <v>0</v>
      </c>
      <c r="H198" s="35" t="s">
        <v>40</v>
      </c>
    </row>
    <row r="199" spans="3:8" x14ac:dyDescent="0.3">
      <c r="C199" s="35" t="str">
        <f t="shared" si="19"/>
        <v>Q</v>
      </c>
      <c r="D199" s="34" t="str">
        <f t="shared" si="12"/>
        <v>Q.05</v>
      </c>
      <c r="E199" s="63"/>
      <c r="F199" s="34">
        <f t="shared" ref="F199:F242" si="20">E199</f>
        <v>0</v>
      </c>
      <c r="G199" s="34">
        <f t="shared" ref="G199:G242" si="21">F199</f>
        <v>0</v>
      </c>
      <c r="H199" s="35" t="s">
        <v>42</v>
      </c>
    </row>
    <row r="200" spans="3:8" x14ac:dyDescent="0.3">
      <c r="C200" s="35" t="str">
        <f t="shared" si="19"/>
        <v>Q</v>
      </c>
      <c r="D200" s="34" t="str">
        <f t="shared" si="12"/>
        <v>Q.06</v>
      </c>
      <c r="E200" s="63"/>
      <c r="F200" s="34">
        <f t="shared" si="20"/>
        <v>0</v>
      </c>
      <c r="G200" s="34">
        <f t="shared" si="21"/>
        <v>0</v>
      </c>
      <c r="H200" s="35" t="s">
        <v>44</v>
      </c>
    </row>
    <row r="201" spans="3:8" x14ac:dyDescent="0.3">
      <c r="C201" s="35" t="str">
        <f t="shared" si="19"/>
        <v>Q</v>
      </c>
      <c r="D201" s="34" t="str">
        <f t="shared" si="12"/>
        <v>Q.07</v>
      </c>
      <c r="E201" s="63"/>
      <c r="F201" s="34">
        <f t="shared" si="20"/>
        <v>0</v>
      </c>
      <c r="G201" s="34">
        <f t="shared" si="21"/>
        <v>0</v>
      </c>
      <c r="H201" s="35" t="s">
        <v>46</v>
      </c>
    </row>
    <row r="202" spans="3:8" x14ac:dyDescent="0.3">
      <c r="C202" s="35" t="str">
        <f t="shared" si="19"/>
        <v>Q</v>
      </c>
      <c r="D202" s="34" t="str">
        <f t="shared" si="12"/>
        <v>Q.08</v>
      </c>
      <c r="E202" s="63"/>
      <c r="F202" s="34">
        <f t="shared" si="20"/>
        <v>0</v>
      </c>
      <c r="G202" s="34">
        <f t="shared" si="21"/>
        <v>0</v>
      </c>
      <c r="H202" s="35" t="s">
        <v>48</v>
      </c>
    </row>
    <row r="203" spans="3:8" x14ac:dyDescent="0.3">
      <c r="C203" s="35" t="str">
        <f t="shared" si="19"/>
        <v>Q</v>
      </c>
      <c r="D203" s="34" t="str">
        <f t="shared" ref="D203:D234" si="22">C203&amp;"."&amp;H203</f>
        <v>Q.09</v>
      </c>
      <c r="E203" s="63"/>
      <c r="F203" s="63">
        <f t="shared" si="20"/>
        <v>0</v>
      </c>
      <c r="G203" s="63">
        <f t="shared" si="21"/>
        <v>0</v>
      </c>
      <c r="H203" s="35" t="s">
        <v>50</v>
      </c>
    </row>
    <row r="204" spans="3:8" x14ac:dyDescent="0.3">
      <c r="C204" s="35" t="str">
        <f t="shared" si="19"/>
        <v>Q</v>
      </c>
      <c r="D204" s="34" t="str">
        <f t="shared" si="22"/>
        <v>Q.10</v>
      </c>
      <c r="E204" s="63"/>
      <c r="F204" s="63">
        <f t="shared" si="20"/>
        <v>0</v>
      </c>
      <c r="G204" s="63">
        <f t="shared" si="21"/>
        <v>0</v>
      </c>
      <c r="H204" s="35" t="s">
        <v>52</v>
      </c>
    </row>
    <row r="205" spans="3:8" x14ac:dyDescent="0.3">
      <c r="C205" s="35" t="str">
        <f t="shared" si="19"/>
        <v>Q</v>
      </c>
      <c r="D205" s="34" t="str">
        <f t="shared" si="22"/>
        <v>Q.11</v>
      </c>
      <c r="E205" s="63"/>
      <c r="F205" s="63">
        <f t="shared" si="20"/>
        <v>0</v>
      </c>
      <c r="G205" s="63">
        <f t="shared" si="21"/>
        <v>0</v>
      </c>
      <c r="H205" s="35" t="s">
        <v>54</v>
      </c>
    </row>
    <row r="206" spans="3:8" x14ac:dyDescent="0.3">
      <c r="C206" s="35" t="str">
        <f t="shared" si="19"/>
        <v>Q</v>
      </c>
      <c r="D206" s="34" t="str">
        <f t="shared" si="22"/>
        <v>Q.12</v>
      </c>
      <c r="E206" s="63"/>
      <c r="F206" s="63">
        <f t="shared" si="20"/>
        <v>0</v>
      </c>
      <c r="G206" s="63">
        <f t="shared" si="21"/>
        <v>0</v>
      </c>
      <c r="H206" s="35" t="s">
        <v>56</v>
      </c>
    </row>
    <row r="207" spans="3:8" x14ac:dyDescent="0.3">
      <c r="C207" s="35" t="s">
        <v>220</v>
      </c>
      <c r="D207" s="34" t="str">
        <f t="shared" si="22"/>
        <v>R.01</v>
      </c>
      <c r="E207" s="63"/>
      <c r="F207" s="34">
        <f t="shared" si="20"/>
        <v>0</v>
      </c>
      <c r="G207" s="34">
        <f t="shared" si="21"/>
        <v>0</v>
      </c>
      <c r="H207" s="35" t="s">
        <v>34</v>
      </c>
    </row>
    <row r="208" spans="3:8" x14ac:dyDescent="0.3">
      <c r="C208" s="35" t="str">
        <f>C207</f>
        <v>R</v>
      </c>
      <c r="D208" s="34" t="str">
        <f t="shared" si="22"/>
        <v>R.02</v>
      </c>
      <c r="E208" s="63"/>
      <c r="F208" s="34">
        <f t="shared" si="20"/>
        <v>0</v>
      </c>
      <c r="G208" s="34">
        <f t="shared" si="21"/>
        <v>0</v>
      </c>
      <c r="H208" s="35" t="s">
        <v>36</v>
      </c>
    </row>
    <row r="209" spans="3:8" x14ac:dyDescent="0.3">
      <c r="C209" s="35" t="str">
        <f t="shared" ref="C209:C218" si="23">C208</f>
        <v>R</v>
      </c>
      <c r="D209" s="34" t="str">
        <f t="shared" si="22"/>
        <v>R.03</v>
      </c>
      <c r="E209" s="63"/>
      <c r="F209" s="34">
        <f t="shared" si="20"/>
        <v>0</v>
      </c>
      <c r="G209" s="34">
        <f t="shared" si="21"/>
        <v>0</v>
      </c>
      <c r="H209" s="35" t="s">
        <v>38</v>
      </c>
    </row>
    <row r="210" spans="3:8" x14ac:dyDescent="0.3">
      <c r="C210" s="35" t="str">
        <f t="shared" si="23"/>
        <v>R</v>
      </c>
      <c r="D210" s="34" t="str">
        <f t="shared" si="22"/>
        <v>R.04</v>
      </c>
      <c r="E210" s="63"/>
      <c r="F210" s="34">
        <f t="shared" si="20"/>
        <v>0</v>
      </c>
      <c r="G210" s="34">
        <f t="shared" si="21"/>
        <v>0</v>
      </c>
      <c r="H210" s="35" t="s">
        <v>40</v>
      </c>
    </row>
    <row r="211" spans="3:8" x14ac:dyDescent="0.3">
      <c r="C211" s="35" t="str">
        <f t="shared" si="23"/>
        <v>R</v>
      </c>
      <c r="D211" s="34" t="str">
        <f t="shared" si="22"/>
        <v>R.05</v>
      </c>
      <c r="E211" s="63"/>
      <c r="F211" s="34">
        <f t="shared" si="20"/>
        <v>0</v>
      </c>
      <c r="G211" s="34">
        <f t="shared" si="21"/>
        <v>0</v>
      </c>
      <c r="H211" s="35" t="s">
        <v>42</v>
      </c>
    </row>
    <row r="212" spans="3:8" x14ac:dyDescent="0.3">
      <c r="C212" s="35" t="str">
        <f t="shared" si="23"/>
        <v>R</v>
      </c>
      <c r="D212" s="34" t="str">
        <f t="shared" si="22"/>
        <v>R.06</v>
      </c>
      <c r="E212" s="63"/>
      <c r="F212" s="34">
        <f t="shared" si="20"/>
        <v>0</v>
      </c>
      <c r="G212" s="34">
        <f t="shared" si="21"/>
        <v>0</v>
      </c>
      <c r="H212" s="35" t="s">
        <v>44</v>
      </c>
    </row>
    <row r="213" spans="3:8" x14ac:dyDescent="0.3">
      <c r="C213" s="35" t="str">
        <f t="shared" si="23"/>
        <v>R</v>
      </c>
      <c r="D213" s="34" t="str">
        <f t="shared" si="22"/>
        <v>R.07</v>
      </c>
      <c r="E213" s="63"/>
      <c r="F213" s="34">
        <f t="shared" si="20"/>
        <v>0</v>
      </c>
      <c r="G213" s="34">
        <f t="shared" si="21"/>
        <v>0</v>
      </c>
      <c r="H213" s="35" t="s">
        <v>46</v>
      </c>
    </row>
    <row r="214" spans="3:8" x14ac:dyDescent="0.3">
      <c r="C214" s="35" t="str">
        <f t="shared" si="23"/>
        <v>R</v>
      </c>
      <c r="D214" s="34" t="str">
        <f t="shared" si="22"/>
        <v>R.08</v>
      </c>
      <c r="E214" s="63"/>
      <c r="F214" s="34">
        <f t="shared" si="20"/>
        <v>0</v>
      </c>
      <c r="G214" s="34">
        <f t="shared" si="21"/>
        <v>0</v>
      </c>
      <c r="H214" s="35" t="s">
        <v>48</v>
      </c>
    </row>
    <row r="215" spans="3:8" x14ac:dyDescent="0.3">
      <c r="C215" s="35" t="str">
        <f t="shared" si="23"/>
        <v>R</v>
      </c>
      <c r="D215" s="34" t="str">
        <f t="shared" si="22"/>
        <v>R.09</v>
      </c>
      <c r="E215" s="63"/>
      <c r="F215" s="63">
        <f t="shared" si="20"/>
        <v>0</v>
      </c>
      <c r="G215" s="63">
        <f t="shared" si="21"/>
        <v>0</v>
      </c>
      <c r="H215" s="35" t="s">
        <v>50</v>
      </c>
    </row>
    <row r="216" spans="3:8" x14ac:dyDescent="0.3">
      <c r="C216" s="35" t="str">
        <f t="shared" si="23"/>
        <v>R</v>
      </c>
      <c r="D216" s="34" t="str">
        <f t="shared" si="22"/>
        <v>R.10</v>
      </c>
      <c r="E216" s="63"/>
      <c r="F216" s="63">
        <f t="shared" si="20"/>
        <v>0</v>
      </c>
      <c r="G216" s="63">
        <f t="shared" si="21"/>
        <v>0</v>
      </c>
      <c r="H216" s="35" t="s">
        <v>52</v>
      </c>
    </row>
    <row r="217" spans="3:8" x14ac:dyDescent="0.3">
      <c r="C217" s="35" t="str">
        <f t="shared" si="23"/>
        <v>R</v>
      </c>
      <c r="D217" s="34" t="str">
        <f t="shared" si="22"/>
        <v>R.11</v>
      </c>
      <c r="E217" s="63"/>
      <c r="F217" s="63">
        <f t="shared" si="20"/>
        <v>0</v>
      </c>
      <c r="G217" s="63">
        <f t="shared" si="21"/>
        <v>0</v>
      </c>
      <c r="H217" s="35" t="s">
        <v>54</v>
      </c>
    </row>
    <row r="218" spans="3:8" x14ac:dyDescent="0.3">
      <c r="C218" s="35" t="str">
        <f t="shared" si="23"/>
        <v>R</v>
      </c>
      <c r="D218" s="34" t="str">
        <f t="shared" si="22"/>
        <v>R.12</v>
      </c>
      <c r="E218" s="63"/>
      <c r="F218" s="63">
        <f t="shared" si="20"/>
        <v>0</v>
      </c>
      <c r="G218" s="63">
        <f t="shared" si="21"/>
        <v>0</v>
      </c>
      <c r="H218" s="35" t="s">
        <v>56</v>
      </c>
    </row>
    <row r="219" spans="3:8" x14ac:dyDescent="0.3">
      <c r="C219" s="35" t="s">
        <v>221</v>
      </c>
      <c r="D219" s="34" t="str">
        <f t="shared" si="22"/>
        <v>S.01</v>
      </c>
      <c r="E219" s="63"/>
      <c r="F219" s="34">
        <f t="shared" si="20"/>
        <v>0</v>
      </c>
      <c r="G219" s="34">
        <f t="shared" si="21"/>
        <v>0</v>
      </c>
      <c r="H219" s="35" t="s">
        <v>34</v>
      </c>
    </row>
    <row r="220" spans="3:8" x14ac:dyDescent="0.3">
      <c r="C220" s="35" t="str">
        <f>C219</f>
        <v>S</v>
      </c>
      <c r="D220" s="34" t="str">
        <f t="shared" si="22"/>
        <v>S.02</v>
      </c>
      <c r="E220" s="63"/>
      <c r="F220" s="34">
        <f t="shared" si="20"/>
        <v>0</v>
      </c>
      <c r="G220" s="34">
        <f t="shared" si="21"/>
        <v>0</v>
      </c>
      <c r="H220" s="35" t="s">
        <v>36</v>
      </c>
    </row>
    <row r="221" spans="3:8" x14ac:dyDescent="0.3">
      <c r="C221" s="35" t="str">
        <f t="shared" ref="C221:C230" si="24">C220</f>
        <v>S</v>
      </c>
      <c r="D221" s="34" t="str">
        <f t="shared" si="22"/>
        <v>S.03</v>
      </c>
      <c r="E221" s="63"/>
      <c r="F221" s="34">
        <f t="shared" si="20"/>
        <v>0</v>
      </c>
      <c r="G221" s="34">
        <f t="shared" si="21"/>
        <v>0</v>
      </c>
      <c r="H221" s="35" t="s">
        <v>38</v>
      </c>
    </row>
    <row r="222" spans="3:8" x14ac:dyDescent="0.3">
      <c r="C222" s="35" t="str">
        <f t="shared" si="24"/>
        <v>S</v>
      </c>
      <c r="D222" s="34" t="str">
        <f t="shared" si="22"/>
        <v>S.04</v>
      </c>
      <c r="E222" s="63"/>
      <c r="F222" s="34">
        <f t="shared" si="20"/>
        <v>0</v>
      </c>
      <c r="G222" s="34">
        <f t="shared" si="21"/>
        <v>0</v>
      </c>
      <c r="H222" s="35" t="s">
        <v>40</v>
      </c>
    </row>
    <row r="223" spans="3:8" x14ac:dyDescent="0.3">
      <c r="C223" s="35" t="str">
        <f t="shared" si="24"/>
        <v>S</v>
      </c>
      <c r="D223" s="34" t="str">
        <f t="shared" si="22"/>
        <v>S.05</v>
      </c>
      <c r="E223" s="63"/>
      <c r="F223" s="34">
        <f t="shared" si="20"/>
        <v>0</v>
      </c>
      <c r="G223" s="34">
        <f t="shared" si="21"/>
        <v>0</v>
      </c>
      <c r="H223" s="35" t="s">
        <v>42</v>
      </c>
    </row>
    <row r="224" spans="3:8" x14ac:dyDescent="0.3">
      <c r="C224" s="35" t="str">
        <f t="shared" si="24"/>
        <v>S</v>
      </c>
      <c r="D224" s="34" t="str">
        <f t="shared" si="22"/>
        <v>S.06</v>
      </c>
      <c r="E224" s="63"/>
      <c r="F224" s="34">
        <f t="shared" si="20"/>
        <v>0</v>
      </c>
      <c r="G224" s="34">
        <f t="shared" si="21"/>
        <v>0</v>
      </c>
      <c r="H224" s="35" t="s">
        <v>44</v>
      </c>
    </row>
    <row r="225" spans="3:8" x14ac:dyDescent="0.3">
      <c r="C225" s="35" t="str">
        <f t="shared" si="24"/>
        <v>S</v>
      </c>
      <c r="D225" s="34" t="str">
        <f t="shared" si="22"/>
        <v>S.07</v>
      </c>
      <c r="E225" s="63"/>
      <c r="F225" s="34">
        <f t="shared" si="20"/>
        <v>0</v>
      </c>
      <c r="G225" s="34">
        <f t="shared" si="21"/>
        <v>0</v>
      </c>
      <c r="H225" s="35" t="s">
        <v>46</v>
      </c>
    </row>
    <row r="226" spans="3:8" x14ac:dyDescent="0.3">
      <c r="C226" s="35" t="str">
        <f t="shared" si="24"/>
        <v>S</v>
      </c>
      <c r="D226" s="34" t="str">
        <f t="shared" si="22"/>
        <v>S.08</v>
      </c>
      <c r="E226" s="63"/>
      <c r="F226" s="34">
        <f t="shared" si="20"/>
        <v>0</v>
      </c>
      <c r="G226" s="34">
        <f t="shared" si="21"/>
        <v>0</v>
      </c>
      <c r="H226" s="35" t="s">
        <v>48</v>
      </c>
    </row>
    <row r="227" spans="3:8" x14ac:dyDescent="0.3">
      <c r="C227" s="35" t="str">
        <f t="shared" si="24"/>
        <v>S</v>
      </c>
      <c r="D227" s="34" t="str">
        <f t="shared" si="22"/>
        <v>S.09</v>
      </c>
      <c r="E227" s="63"/>
      <c r="F227" s="63">
        <f t="shared" si="20"/>
        <v>0</v>
      </c>
      <c r="G227" s="63">
        <f t="shared" si="21"/>
        <v>0</v>
      </c>
      <c r="H227" s="35" t="s">
        <v>50</v>
      </c>
    </row>
    <row r="228" spans="3:8" x14ac:dyDescent="0.3">
      <c r="C228" s="35" t="str">
        <f t="shared" si="24"/>
        <v>S</v>
      </c>
      <c r="D228" s="34" t="str">
        <f t="shared" si="22"/>
        <v>S.10</v>
      </c>
      <c r="E228" s="63"/>
      <c r="F228" s="63">
        <f t="shared" si="20"/>
        <v>0</v>
      </c>
      <c r="G228" s="63">
        <f t="shared" si="21"/>
        <v>0</v>
      </c>
      <c r="H228" s="35" t="s">
        <v>52</v>
      </c>
    </row>
    <row r="229" spans="3:8" x14ac:dyDescent="0.3">
      <c r="C229" s="35" t="str">
        <f t="shared" si="24"/>
        <v>S</v>
      </c>
      <c r="D229" s="34" t="str">
        <f t="shared" si="22"/>
        <v>S.11</v>
      </c>
      <c r="E229" s="63"/>
      <c r="F229" s="63">
        <f t="shared" si="20"/>
        <v>0</v>
      </c>
      <c r="G229" s="63">
        <f t="shared" si="21"/>
        <v>0</v>
      </c>
      <c r="H229" s="35" t="s">
        <v>54</v>
      </c>
    </row>
    <row r="230" spans="3:8" x14ac:dyDescent="0.3">
      <c r="C230" s="35" t="str">
        <f t="shared" si="24"/>
        <v>S</v>
      </c>
      <c r="D230" s="34" t="str">
        <f t="shared" si="22"/>
        <v>S.12</v>
      </c>
      <c r="E230" s="63"/>
      <c r="F230" s="63">
        <f t="shared" si="20"/>
        <v>0</v>
      </c>
      <c r="G230" s="63">
        <f t="shared" si="21"/>
        <v>0</v>
      </c>
      <c r="H230" s="35" t="s">
        <v>56</v>
      </c>
    </row>
    <row r="231" spans="3:8" x14ac:dyDescent="0.3">
      <c r="C231" s="35" t="s">
        <v>222</v>
      </c>
      <c r="D231" s="34" t="str">
        <f t="shared" si="22"/>
        <v>T.01</v>
      </c>
      <c r="E231" s="63"/>
      <c r="F231" s="34">
        <f t="shared" si="20"/>
        <v>0</v>
      </c>
      <c r="G231" s="34">
        <f t="shared" si="21"/>
        <v>0</v>
      </c>
      <c r="H231" s="35" t="s">
        <v>34</v>
      </c>
    </row>
    <row r="232" spans="3:8" x14ac:dyDescent="0.3">
      <c r="C232" s="35" t="str">
        <f>C231</f>
        <v>T</v>
      </c>
      <c r="D232" s="34" t="str">
        <f t="shared" si="22"/>
        <v>T.02</v>
      </c>
      <c r="E232" s="63"/>
      <c r="F232" s="34">
        <f t="shared" si="20"/>
        <v>0</v>
      </c>
      <c r="G232" s="34">
        <f t="shared" si="21"/>
        <v>0</v>
      </c>
      <c r="H232" s="35" t="s">
        <v>36</v>
      </c>
    </row>
    <row r="233" spans="3:8" x14ac:dyDescent="0.3">
      <c r="C233" s="35" t="str">
        <f t="shared" ref="C233:C242" si="25">C232</f>
        <v>T</v>
      </c>
      <c r="D233" s="34" t="str">
        <f t="shared" si="22"/>
        <v>T.03</v>
      </c>
      <c r="E233" s="63"/>
      <c r="F233" s="34">
        <f t="shared" si="20"/>
        <v>0</v>
      </c>
      <c r="G233" s="34">
        <f t="shared" si="21"/>
        <v>0</v>
      </c>
      <c r="H233" s="35" t="s">
        <v>38</v>
      </c>
    </row>
    <row r="234" spans="3:8" x14ac:dyDescent="0.3">
      <c r="C234" s="35" t="str">
        <f t="shared" si="25"/>
        <v>T</v>
      </c>
      <c r="D234" s="34" t="str">
        <f t="shared" si="22"/>
        <v>T.04</v>
      </c>
      <c r="E234" s="63"/>
      <c r="F234" s="34">
        <f t="shared" si="20"/>
        <v>0</v>
      </c>
      <c r="G234" s="34">
        <f t="shared" si="21"/>
        <v>0</v>
      </c>
      <c r="H234" s="35" t="s">
        <v>40</v>
      </c>
    </row>
    <row r="235" spans="3:8" x14ac:dyDescent="0.3">
      <c r="C235" s="35" t="str">
        <f t="shared" si="25"/>
        <v>T</v>
      </c>
      <c r="D235" s="34" t="str">
        <f t="shared" ref="D235:D242" si="26">C235&amp;"."&amp;H235</f>
        <v>T.05</v>
      </c>
      <c r="E235" s="63"/>
      <c r="F235" s="34">
        <f t="shared" si="20"/>
        <v>0</v>
      </c>
      <c r="G235" s="34">
        <f t="shared" si="21"/>
        <v>0</v>
      </c>
      <c r="H235" s="35" t="s">
        <v>42</v>
      </c>
    </row>
    <row r="236" spans="3:8" x14ac:dyDescent="0.3">
      <c r="C236" s="35" t="str">
        <f t="shared" si="25"/>
        <v>T</v>
      </c>
      <c r="D236" s="34" t="str">
        <f t="shared" si="26"/>
        <v>T.06</v>
      </c>
      <c r="E236" s="63"/>
      <c r="F236" s="34">
        <f t="shared" si="20"/>
        <v>0</v>
      </c>
      <c r="G236" s="34">
        <f t="shared" si="21"/>
        <v>0</v>
      </c>
      <c r="H236" s="35" t="s">
        <v>44</v>
      </c>
    </row>
    <row r="237" spans="3:8" x14ac:dyDescent="0.3">
      <c r="C237" s="35" t="str">
        <f t="shared" si="25"/>
        <v>T</v>
      </c>
      <c r="D237" s="34" t="str">
        <f t="shared" si="26"/>
        <v>T.07</v>
      </c>
      <c r="E237" s="63"/>
      <c r="F237" s="34">
        <f t="shared" si="20"/>
        <v>0</v>
      </c>
      <c r="G237" s="34">
        <f t="shared" si="21"/>
        <v>0</v>
      </c>
      <c r="H237" s="35" t="s">
        <v>46</v>
      </c>
    </row>
    <row r="238" spans="3:8" x14ac:dyDescent="0.3">
      <c r="C238" s="35" t="str">
        <f t="shared" si="25"/>
        <v>T</v>
      </c>
      <c r="D238" s="34" t="str">
        <f t="shared" si="26"/>
        <v>T.08</v>
      </c>
      <c r="E238" s="63"/>
      <c r="F238" s="34">
        <f t="shared" si="20"/>
        <v>0</v>
      </c>
      <c r="G238" s="34">
        <f t="shared" si="21"/>
        <v>0</v>
      </c>
      <c r="H238" s="35" t="s">
        <v>48</v>
      </c>
    </row>
    <row r="239" spans="3:8" x14ac:dyDescent="0.3">
      <c r="C239" s="35" t="str">
        <f t="shared" si="25"/>
        <v>T</v>
      </c>
      <c r="D239" s="34" t="str">
        <f t="shared" si="26"/>
        <v>T.09</v>
      </c>
      <c r="E239" s="63"/>
      <c r="F239" s="63">
        <f t="shared" si="20"/>
        <v>0</v>
      </c>
      <c r="G239" s="63">
        <f t="shared" si="21"/>
        <v>0</v>
      </c>
      <c r="H239" s="35" t="s">
        <v>50</v>
      </c>
    </row>
    <row r="240" spans="3:8" x14ac:dyDescent="0.3">
      <c r="C240" s="35" t="str">
        <f t="shared" si="25"/>
        <v>T</v>
      </c>
      <c r="D240" s="34" t="str">
        <f t="shared" si="26"/>
        <v>T.10</v>
      </c>
      <c r="E240" s="63"/>
      <c r="F240" s="63">
        <f t="shared" si="20"/>
        <v>0</v>
      </c>
      <c r="G240" s="63">
        <f t="shared" si="21"/>
        <v>0</v>
      </c>
      <c r="H240" s="35" t="s">
        <v>52</v>
      </c>
    </row>
    <row r="241" spans="3:8" x14ac:dyDescent="0.3">
      <c r="C241" s="35" t="str">
        <f t="shared" si="25"/>
        <v>T</v>
      </c>
      <c r="D241" s="34" t="str">
        <f t="shared" si="26"/>
        <v>T.11</v>
      </c>
      <c r="E241" s="63"/>
      <c r="F241" s="63">
        <f t="shared" si="20"/>
        <v>0</v>
      </c>
      <c r="G241" s="63">
        <f t="shared" si="21"/>
        <v>0</v>
      </c>
      <c r="H241" s="35" t="s">
        <v>54</v>
      </c>
    </row>
    <row r="242" spans="3:8" x14ac:dyDescent="0.3">
      <c r="C242" s="35" t="str">
        <f t="shared" si="25"/>
        <v>T</v>
      </c>
      <c r="D242" s="34" t="str">
        <f t="shared" si="26"/>
        <v>T.12</v>
      </c>
      <c r="E242" s="63"/>
      <c r="F242" s="63">
        <f t="shared" si="20"/>
        <v>0</v>
      </c>
      <c r="G242" s="63">
        <f t="shared" si="21"/>
        <v>0</v>
      </c>
      <c r="H242" s="35" t="s">
        <v>56</v>
      </c>
    </row>
  </sheetData>
  <sheetProtection sheet="1" objects="1" scenarios="1"/>
  <phoneticPr fontId="9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121"/>
  <sheetViews>
    <sheetView view="pageLayout" topLeftCell="A35" zoomScaleNormal="100" workbookViewId="0">
      <selection activeCell="I1" sqref="I1"/>
    </sheetView>
  </sheetViews>
  <sheetFormatPr defaultColWidth="42.81640625" defaultRowHeight="108.75" customHeight="1" x14ac:dyDescent="0.3"/>
  <cols>
    <col min="1" max="1" width="11.7265625" style="124" customWidth="1"/>
    <col min="2" max="2" width="6.81640625" style="119" customWidth="1"/>
    <col min="3" max="3" width="7" style="120" customWidth="1"/>
    <col min="4" max="4" width="11.81640625" style="120" customWidth="1"/>
    <col min="5" max="5" width="5.7265625" style="120" customWidth="1"/>
    <col min="6" max="6" width="13.81640625" style="122" customWidth="1"/>
    <col min="7" max="7" width="11.7265625" style="120" customWidth="1"/>
    <col min="8" max="8" width="6" style="119" customWidth="1"/>
    <col min="9" max="9" width="5.54296875" style="120" customWidth="1"/>
    <col min="10" max="10" width="11.81640625" style="120" customWidth="1"/>
    <col min="11" max="11" width="5.7265625" style="120" customWidth="1"/>
    <col min="12" max="12" width="14.26953125" style="122" customWidth="1"/>
    <col min="13" max="13" width="11.7265625" style="124" customWidth="1"/>
    <col min="14" max="14" width="6.81640625" style="119" customWidth="1"/>
    <col min="15" max="15" width="5.7265625" style="120" customWidth="1"/>
    <col min="16" max="16" width="10.81640625" style="120" customWidth="1"/>
    <col min="17" max="17" width="5.7265625" style="120" customWidth="1"/>
    <col min="18" max="18" width="14.54296875" style="122" customWidth="1"/>
    <col min="19" max="16384" width="42.81640625" style="120"/>
  </cols>
  <sheetData>
    <row r="1" spans="1:18" s="117" customFormat="1" ht="108.75" customHeight="1" x14ac:dyDescent="0.3">
      <c r="A1" s="111" t="s">
        <v>237</v>
      </c>
      <c r="B1" s="112">
        <v>1</v>
      </c>
      <c r="C1" s="113" t="str">
        <f ca="1">IF($B1&gt;gamesPerRound,"","White "&amp;Pairings!D2)</f>
        <v>White A.01</v>
      </c>
      <c r="D1" s="114" t="s">
        <v>240</v>
      </c>
      <c r="E1" s="113" t="str">
        <f ca="1">IF($B1&gt;gamesPerRound,"","Black "&amp;Pairings!E2)</f>
        <v>Black B.01</v>
      </c>
      <c r="F1" s="115"/>
      <c r="G1" s="116" t="s">
        <v>238</v>
      </c>
      <c r="H1" s="112">
        <v>1</v>
      </c>
      <c r="I1" s="113" t="str">
        <f ca="1">IF($B1&gt;gamesPerRound,"","White "&amp;OFFSET(Pairings!$D$1,gamesPerRound+H1,0))</f>
        <v xml:space="preserve">White </v>
      </c>
      <c r="J1" s="114" t="s">
        <v>240</v>
      </c>
      <c r="K1" s="113" t="str">
        <f ca="1">IF($B1&gt;gamesPerRound,"","Black "&amp;OFFSET(Pairings!$E$1,gamesPerRound+H1,0))</f>
        <v xml:space="preserve">Black </v>
      </c>
      <c r="L1" s="115"/>
      <c r="M1" s="111" t="s">
        <v>239</v>
      </c>
      <c r="N1" s="112">
        <v>1</v>
      </c>
      <c r="O1" s="113" t="str">
        <f ca="1">IF($B1&gt;gamesPerRound,"","White "&amp;OFFSET(Pairings!$D$1,2*gamesPerRound+N1,0))</f>
        <v xml:space="preserve">White </v>
      </c>
      <c r="P1" s="114" t="s">
        <v>240</v>
      </c>
      <c r="Q1" s="113" t="str">
        <f ca="1">IF($B1&gt;gamesPerRound,"","Black "&amp;OFFSET(Pairings!$E$1,2*gamesPerRound+N1,0))</f>
        <v xml:space="preserve">Black </v>
      </c>
      <c r="R1" s="115"/>
    </row>
    <row r="2" spans="1:18" s="117" customFormat="1" ht="108.75" customHeight="1" x14ac:dyDescent="0.3">
      <c r="A2" s="111" t="s">
        <v>237</v>
      </c>
      <c r="B2" s="112">
        <v>2</v>
      </c>
      <c r="C2" s="113" t="str">
        <f ca="1">IF($B2&gt;gamesPerRound,"","White "&amp;Pairings!D3)</f>
        <v>White D.01</v>
      </c>
      <c r="D2" s="114" t="s">
        <v>240</v>
      </c>
      <c r="E2" s="113" t="str">
        <f ca="1">IF($B2&gt;gamesPerRound,"","Black "&amp;Pairings!E3)</f>
        <v>Black I.01</v>
      </c>
      <c r="F2" s="115"/>
      <c r="G2" s="116" t="s">
        <v>238</v>
      </c>
      <c r="H2" s="112">
        <v>2</v>
      </c>
      <c r="I2" s="113" t="str">
        <f ca="1">IF($B2&gt;gamesPerRound,"","White "&amp;OFFSET(Pairings!$D$1,gamesPerRound+H2,0))</f>
        <v xml:space="preserve">White </v>
      </c>
      <c r="J2" s="114" t="s">
        <v>240</v>
      </c>
      <c r="K2" s="113" t="str">
        <f ca="1">IF($B2&gt;gamesPerRound,"","Black "&amp;OFFSET(Pairings!$E$1,gamesPerRound+H2,0))</f>
        <v xml:space="preserve">Black </v>
      </c>
      <c r="L2" s="115"/>
      <c r="M2" s="111" t="s">
        <v>239</v>
      </c>
      <c r="N2" s="112">
        <v>2</v>
      </c>
      <c r="O2" s="113" t="str">
        <f ca="1">IF($B2&gt;gamesPerRound,"","White "&amp;OFFSET(Pairings!$D$1,2*gamesPerRound+N2,0))</f>
        <v xml:space="preserve">White </v>
      </c>
      <c r="P2" s="114" t="s">
        <v>240</v>
      </c>
      <c r="Q2" s="113" t="str">
        <f ca="1">IF($B2&gt;gamesPerRound,"","Black "&amp;OFFSET(Pairings!$E$1,2*gamesPerRound+N2,0))</f>
        <v xml:space="preserve">Black </v>
      </c>
      <c r="R2" s="115"/>
    </row>
    <row r="3" spans="1:18" s="117" customFormat="1" ht="108.75" customHeight="1" x14ac:dyDescent="0.3">
      <c r="A3" s="111" t="s">
        <v>237</v>
      </c>
      <c r="B3" s="112">
        <v>3</v>
      </c>
      <c r="C3" s="113" t="str">
        <f ca="1">IF($B3&gt;gamesPerRound,"","White "&amp;Pairings!D4)</f>
        <v>White E.01</v>
      </c>
      <c r="D3" s="114" t="s">
        <v>240</v>
      </c>
      <c r="E3" s="113" t="str">
        <f ca="1">IF($B3&gt;gamesPerRound,"","Black "&amp;Pairings!E4)</f>
        <v>Black H.01</v>
      </c>
      <c r="F3" s="115"/>
      <c r="G3" s="116" t="s">
        <v>238</v>
      </c>
      <c r="H3" s="112">
        <v>3</v>
      </c>
      <c r="I3" s="113" t="str">
        <f ca="1">IF($B3&gt;gamesPerRound,"","White "&amp;OFFSET(Pairings!$D$1,gamesPerRound+H3,0))</f>
        <v xml:space="preserve">White </v>
      </c>
      <c r="J3" s="114" t="s">
        <v>240</v>
      </c>
      <c r="K3" s="113" t="str">
        <f ca="1">IF($B3&gt;gamesPerRound,"","Black "&amp;OFFSET(Pairings!$E$1,gamesPerRound+H3,0))</f>
        <v xml:space="preserve">Black </v>
      </c>
      <c r="L3" s="115"/>
      <c r="M3" s="111" t="s">
        <v>239</v>
      </c>
      <c r="N3" s="112">
        <v>3</v>
      </c>
      <c r="O3" s="113" t="str">
        <f ca="1">IF($B3&gt;gamesPerRound,"","White "&amp;OFFSET(Pairings!$D$1,2*gamesPerRound+N3,0))</f>
        <v xml:space="preserve">White </v>
      </c>
      <c r="P3" s="114" t="s">
        <v>240</v>
      </c>
      <c r="Q3" s="113" t="str">
        <f ca="1">IF($B3&gt;gamesPerRound,"","Black "&amp;OFFSET(Pairings!$E$1,2*gamesPerRound+N3,0))</f>
        <v xml:space="preserve">Black </v>
      </c>
      <c r="R3" s="115"/>
    </row>
    <row r="4" spans="1:18" s="117" customFormat="1" ht="108.75" customHeight="1" x14ac:dyDescent="0.3">
      <c r="A4" s="111" t="s">
        <v>237</v>
      </c>
      <c r="B4" s="112">
        <v>4</v>
      </c>
      <c r="C4" s="113" t="str">
        <f ca="1">IF($B4&gt;gamesPerRound,"","White "&amp;Pairings!D5)</f>
        <v>White F.01</v>
      </c>
      <c r="D4" s="114" t="s">
        <v>240</v>
      </c>
      <c r="E4" s="113" t="str">
        <f ca="1">IF($B4&gt;gamesPerRound,"","Black "&amp;Pairings!E5)</f>
        <v>Black G.01</v>
      </c>
      <c r="F4" s="115"/>
      <c r="G4" s="116" t="s">
        <v>238</v>
      </c>
      <c r="H4" s="112">
        <v>4</v>
      </c>
      <c r="I4" s="113" t="str">
        <f ca="1">IF($B4&gt;gamesPerRound,"","White "&amp;OFFSET(Pairings!$D$1,gamesPerRound+H4,0))</f>
        <v xml:space="preserve">White </v>
      </c>
      <c r="J4" s="114" t="s">
        <v>240</v>
      </c>
      <c r="K4" s="113" t="str">
        <f ca="1">IF($B4&gt;gamesPerRound,"","Black "&amp;OFFSET(Pairings!$E$1,gamesPerRound+H4,0))</f>
        <v xml:space="preserve">Black </v>
      </c>
      <c r="L4" s="115"/>
      <c r="M4" s="111" t="s">
        <v>239</v>
      </c>
      <c r="N4" s="112">
        <v>4</v>
      </c>
      <c r="O4" s="113" t="str">
        <f ca="1">IF($B4&gt;gamesPerRound,"","White "&amp;OFFSET(Pairings!$D$1,2*gamesPerRound+N4,0))</f>
        <v xml:space="preserve">White </v>
      </c>
      <c r="P4" s="114" t="s">
        <v>240</v>
      </c>
      <c r="Q4" s="113" t="str">
        <f ca="1">IF($B4&gt;gamesPerRound,"","Black "&amp;OFFSET(Pairings!$E$1,2*gamesPerRound+N4,0))</f>
        <v xml:space="preserve">Black </v>
      </c>
      <c r="R4" s="115"/>
    </row>
    <row r="5" spans="1:18" s="117" customFormat="1" ht="108.75" customHeight="1" x14ac:dyDescent="0.3">
      <c r="A5" s="111" t="s">
        <v>237</v>
      </c>
      <c r="B5" s="112">
        <v>5</v>
      </c>
      <c r="C5" s="113" t="str">
        <f ca="1">IF($B5&gt;gamesPerRound,"","White "&amp;Pairings!D6)</f>
        <v>White I.02</v>
      </c>
      <c r="D5" s="114" t="s">
        <v>240</v>
      </c>
      <c r="E5" s="113" t="str">
        <f ca="1">IF($B5&gt;gamesPerRound,"","Black "&amp;Pairings!E6)</f>
        <v>Black C.01</v>
      </c>
      <c r="F5" s="115"/>
      <c r="G5" s="116" t="s">
        <v>238</v>
      </c>
      <c r="H5" s="112">
        <v>5</v>
      </c>
      <c r="I5" s="113" t="str">
        <f ca="1">IF($B5&gt;gamesPerRound,"","White "&amp;OFFSET(Pairings!$D$1,gamesPerRound+H5,0))</f>
        <v xml:space="preserve">White </v>
      </c>
      <c r="J5" s="114" t="s">
        <v>240</v>
      </c>
      <c r="K5" s="113" t="str">
        <f ca="1">IF($B5&gt;gamesPerRound,"","Black "&amp;OFFSET(Pairings!$E$1,gamesPerRound+H5,0))</f>
        <v xml:space="preserve">Black </v>
      </c>
      <c r="L5" s="115"/>
      <c r="M5" s="111" t="s">
        <v>239</v>
      </c>
      <c r="N5" s="112">
        <v>5</v>
      </c>
      <c r="O5" s="113" t="str">
        <f ca="1">IF($B5&gt;gamesPerRound,"","White "&amp;OFFSET(Pairings!$D$1,2*gamesPerRound+N5,0))</f>
        <v xml:space="preserve">White </v>
      </c>
      <c r="P5" s="114" t="s">
        <v>240</v>
      </c>
      <c r="Q5" s="113" t="str">
        <f ca="1">IF($B5&gt;gamesPerRound,"","Black "&amp;OFFSET(Pairings!$E$1,2*gamesPerRound+N5,0))</f>
        <v xml:space="preserve">Black </v>
      </c>
      <c r="R5" s="115"/>
    </row>
    <row r="6" spans="1:18" s="117" customFormat="1" ht="108.75" customHeight="1" x14ac:dyDescent="0.3">
      <c r="A6" s="111" t="s">
        <v>237</v>
      </c>
      <c r="B6" s="112">
        <v>6</v>
      </c>
      <c r="C6" s="113" t="str">
        <f ca="1">IF($B6&gt;gamesPerRound,"","White "&amp;Pairings!D7)</f>
        <v>White A.02</v>
      </c>
      <c r="D6" s="114" t="s">
        <v>240</v>
      </c>
      <c r="E6" s="113" t="str">
        <f ca="1">IF($B6&gt;gamesPerRound,"","Black "&amp;Pairings!E7)</f>
        <v>Black E.02</v>
      </c>
      <c r="F6" s="115"/>
      <c r="G6" s="116" t="s">
        <v>238</v>
      </c>
      <c r="H6" s="112">
        <v>6</v>
      </c>
      <c r="I6" s="113" t="str">
        <f ca="1">IF($B6&gt;gamesPerRound,"","White "&amp;OFFSET(Pairings!$D$1,gamesPerRound+H6,0))</f>
        <v xml:space="preserve">White </v>
      </c>
      <c r="J6" s="114" t="s">
        <v>240</v>
      </c>
      <c r="K6" s="113" t="str">
        <f ca="1">IF($B6&gt;gamesPerRound,"","Black "&amp;OFFSET(Pairings!$E$1,gamesPerRound+H6,0))</f>
        <v xml:space="preserve">Black </v>
      </c>
      <c r="L6" s="115"/>
      <c r="M6" s="111" t="s">
        <v>239</v>
      </c>
      <c r="N6" s="112">
        <v>6</v>
      </c>
      <c r="O6" s="113" t="str">
        <f ca="1">IF($B6&gt;gamesPerRound,"","White "&amp;OFFSET(Pairings!$D$1,2*gamesPerRound+N6,0))</f>
        <v xml:space="preserve">White </v>
      </c>
      <c r="P6" s="114" t="s">
        <v>240</v>
      </c>
      <c r="Q6" s="113" t="str">
        <f ca="1">IF($B6&gt;gamesPerRound,"","Black "&amp;OFFSET(Pairings!$E$1,2*gamesPerRound+N6,0))</f>
        <v xml:space="preserve">Black </v>
      </c>
      <c r="R6" s="115"/>
    </row>
    <row r="7" spans="1:18" s="117" customFormat="1" ht="108.75" customHeight="1" x14ac:dyDescent="0.3">
      <c r="A7" s="111" t="s">
        <v>237</v>
      </c>
      <c r="B7" s="112">
        <v>7</v>
      </c>
      <c r="C7" s="113" t="str">
        <f ca="1">IF($B7&gt;gamesPerRound,"","White "&amp;Pairings!D8)</f>
        <v>White F.02</v>
      </c>
      <c r="D7" s="114" t="s">
        <v>240</v>
      </c>
      <c r="E7" s="113" t="str">
        <f ca="1">IF($B7&gt;gamesPerRound,"","Black "&amp;Pairings!E8)</f>
        <v>Black D.02</v>
      </c>
      <c r="F7" s="115"/>
      <c r="G7" s="116" t="s">
        <v>238</v>
      </c>
      <c r="H7" s="112">
        <v>7</v>
      </c>
      <c r="I7" s="113" t="str">
        <f ca="1">IF($B7&gt;gamesPerRound,"","White "&amp;OFFSET(Pairings!$D$1,gamesPerRound+H7,0))</f>
        <v xml:space="preserve">White </v>
      </c>
      <c r="J7" s="114" t="s">
        <v>240</v>
      </c>
      <c r="K7" s="113" t="str">
        <f ca="1">IF($B7&gt;gamesPerRound,"","Black "&amp;OFFSET(Pairings!$E$1,gamesPerRound+H7,0))</f>
        <v xml:space="preserve">Black </v>
      </c>
      <c r="L7" s="115"/>
      <c r="M7" s="111" t="s">
        <v>239</v>
      </c>
      <c r="N7" s="112">
        <v>7</v>
      </c>
      <c r="O7" s="113" t="str">
        <f ca="1">IF($B7&gt;gamesPerRound,"","White "&amp;OFFSET(Pairings!$D$1,2*gamesPerRound+N7,0))</f>
        <v xml:space="preserve">White </v>
      </c>
      <c r="P7" s="114" t="s">
        <v>240</v>
      </c>
      <c r="Q7" s="113" t="str">
        <f ca="1">IF($B7&gt;gamesPerRound,"","Black "&amp;OFFSET(Pairings!$E$1,2*gamesPerRound+N7,0))</f>
        <v xml:space="preserve">Black </v>
      </c>
      <c r="R7" s="115"/>
    </row>
    <row r="8" spans="1:18" s="117" customFormat="1" ht="108.75" customHeight="1" x14ac:dyDescent="0.3">
      <c r="A8" s="111" t="s">
        <v>237</v>
      </c>
      <c r="B8" s="112">
        <v>8</v>
      </c>
      <c r="C8" s="113" t="str">
        <f ca="1">IF($B8&gt;gamesPerRound,"","White "&amp;Pairings!D9)</f>
        <v>White G.02</v>
      </c>
      <c r="D8" s="114" t="s">
        <v>240</v>
      </c>
      <c r="E8" s="113" t="str">
        <f ca="1">IF($B8&gt;gamesPerRound,"","Black "&amp;Pairings!E9)</f>
        <v>Black C.02</v>
      </c>
      <c r="F8" s="115"/>
      <c r="G8" s="116" t="s">
        <v>238</v>
      </c>
      <c r="H8" s="112">
        <v>8</v>
      </c>
      <c r="I8" s="113" t="str">
        <f ca="1">IF($B8&gt;gamesPerRound,"","White "&amp;OFFSET(Pairings!$D$1,gamesPerRound+H8,0))</f>
        <v xml:space="preserve">White </v>
      </c>
      <c r="J8" s="114" t="s">
        <v>240</v>
      </c>
      <c r="K8" s="113" t="str">
        <f ca="1">IF($B8&gt;gamesPerRound,"","Black "&amp;OFFSET(Pairings!$E$1,gamesPerRound+H8,0))</f>
        <v xml:space="preserve">Black </v>
      </c>
      <c r="L8" s="115"/>
      <c r="M8" s="111" t="s">
        <v>239</v>
      </c>
      <c r="N8" s="112">
        <v>8</v>
      </c>
      <c r="O8" s="113" t="str">
        <f ca="1">IF($B8&gt;gamesPerRound,"","White "&amp;OFFSET(Pairings!$D$1,2*gamesPerRound+N8,0))</f>
        <v xml:space="preserve">White </v>
      </c>
      <c r="P8" s="114" t="s">
        <v>240</v>
      </c>
      <c r="Q8" s="113" t="str">
        <f ca="1">IF($B8&gt;gamesPerRound,"","Black "&amp;OFFSET(Pairings!$E$1,2*gamesPerRound+N8,0))</f>
        <v xml:space="preserve">Black </v>
      </c>
      <c r="R8" s="115"/>
    </row>
    <row r="9" spans="1:18" s="117" customFormat="1" ht="108.75" customHeight="1" x14ac:dyDescent="0.3">
      <c r="A9" s="111" t="s">
        <v>237</v>
      </c>
      <c r="B9" s="112">
        <v>9</v>
      </c>
      <c r="C9" s="113" t="str">
        <f ca="1">IF($B9&gt;gamesPerRound,"","White "&amp;Pairings!D10)</f>
        <v>White H.02</v>
      </c>
      <c r="D9" s="114" t="s">
        <v>240</v>
      </c>
      <c r="E9" s="113" t="str">
        <f ca="1">IF($B9&gt;gamesPerRound,"","Black "&amp;Pairings!E10)</f>
        <v>Black B.02</v>
      </c>
      <c r="F9" s="115"/>
      <c r="G9" s="116" t="s">
        <v>238</v>
      </c>
      <c r="H9" s="112">
        <v>9</v>
      </c>
      <c r="I9" s="113" t="str">
        <f ca="1">IF($B9&gt;gamesPerRound,"","White "&amp;OFFSET(Pairings!$D$1,gamesPerRound+H9,0))</f>
        <v xml:space="preserve">White </v>
      </c>
      <c r="J9" s="114" t="s">
        <v>240</v>
      </c>
      <c r="K9" s="113" t="str">
        <f ca="1">IF($B9&gt;gamesPerRound,"","Black "&amp;OFFSET(Pairings!$E$1,gamesPerRound+H9,0))</f>
        <v xml:space="preserve">Black </v>
      </c>
      <c r="L9" s="115"/>
      <c r="M9" s="111" t="s">
        <v>239</v>
      </c>
      <c r="N9" s="112">
        <v>9</v>
      </c>
      <c r="O9" s="113" t="str">
        <f ca="1">IF($B9&gt;gamesPerRound,"","White "&amp;OFFSET(Pairings!$D$1,2*gamesPerRound+N9,0))</f>
        <v xml:space="preserve">White </v>
      </c>
      <c r="P9" s="114" t="s">
        <v>240</v>
      </c>
      <c r="Q9" s="113" t="str">
        <f ca="1">IF($B9&gt;gamesPerRound,"","Black "&amp;OFFSET(Pairings!$E$1,2*gamesPerRound+N9,0))</f>
        <v xml:space="preserve">Black </v>
      </c>
      <c r="R9" s="115"/>
    </row>
    <row r="10" spans="1:18" s="117" customFormat="1" ht="108.75" customHeight="1" x14ac:dyDescent="0.3">
      <c r="A10" s="111" t="s">
        <v>237</v>
      </c>
      <c r="B10" s="112">
        <v>10</v>
      </c>
      <c r="C10" s="113" t="str">
        <f ca="1">IF($B10&gt;gamesPerRound,"","White "&amp;Pairings!D11)</f>
        <v>White B.03</v>
      </c>
      <c r="D10" s="114" t="s">
        <v>240</v>
      </c>
      <c r="E10" s="113" t="str">
        <f ca="1">IF($B10&gt;gamesPerRound,"","Black "&amp;Pairings!E11)</f>
        <v>Black C.03</v>
      </c>
      <c r="F10" s="115"/>
      <c r="G10" s="116" t="s">
        <v>238</v>
      </c>
      <c r="H10" s="112">
        <v>10</v>
      </c>
      <c r="I10" s="113" t="str">
        <f ca="1">IF($B10&gt;gamesPerRound,"","White "&amp;OFFSET(Pairings!$D$1,gamesPerRound+H10,0))</f>
        <v xml:space="preserve">White </v>
      </c>
      <c r="J10" s="114" t="s">
        <v>240</v>
      </c>
      <c r="K10" s="113" t="str">
        <f ca="1">IF($B10&gt;gamesPerRound,"","Black "&amp;OFFSET(Pairings!$E$1,gamesPerRound+H10,0))</f>
        <v xml:space="preserve">Black </v>
      </c>
      <c r="L10" s="115"/>
      <c r="M10" s="111" t="s">
        <v>239</v>
      </c>
      <c r="N10" s="112">
        <v>10</v>
      </c>
      <c r="O10" s="113" t="str">
        <f ca="1">IF($B10&gt;gamesPerRound,"","White "&amp;OFFSET(Pairings!$D$1,2*gamesPerRound+N10,0))</f>
        <v xml:space="preserve">White </v>
      </c>
      <c r="P10" s="114" t="s">
        <v>240</v>
      </c>
      <c r="Q10" s="113" t="str">
        <f ca="1">IF($B10&gt;gamesPerRound,"","Black "&amp;OFFSET(Pairings!$E$1,2*gamesPerRound+N10,0))</f>
        <v xml:space="preserve">Black </v>
      </c>
      <c r="R10" s="115"/>
    </row>
    <row r="11" spans="1:18" s="117" customFormat="1" ht="108.75" customHeight="1" x14ac:dyDescent="0.3">
      <c r="A11" s="111" t="s">
        <v>237</v>
      </c>
      <c r="B11" s="112">
        <v>11</v>
      </c>
      <c r="C11" s="113" t="str">
        <f ca="1">IF($B11&gt;gamesPerRound,"","White "&amp;Pairings!D12)</f>
        <v>White H.03</v>
      </c>
      <c r="D11" s="114" t="s">
        <v>240</v>
      </c>
      <c r="E11" s="113" t="str">
        <f ca="1">IF($B11&gt;gamesPerRound,"","Black "&amp;Pairings!E12)</f>
        <v>Black F.03</v>
      </c>
      <c r="F11" s="115"/>
      <c r="G11" s="116" t="s">
        <v>238</v>
      </c>
      <c r="H11" s="112">
        <v>11</v>
      </c>
      <c r="I11" s="113" t="str">
        <f ca="1">IF($B11&gt;gamesPerRound,"","White "&amp;OFFSET(Pairings!$D$1,gamesPerRound+H11,0))</f>
        <v xml:space="preserve">White </v>
      </c>
      <c r="J11" s="114" t="s">
        <v>240</v>
      </c>
      <c r="K11" s="113" t="str">
        <f ca="1">IF($B11&gt;gamesPerRound,"","Black "&amp;OFFSET(Pairings!$E$1,gamesPerRound+H11,0))</f>
        <v xml:space="preserve">Black </v>
      </c>
      <c r="L11" s="115"/>
      <c r="M11" s="111" t="s">
        <v>239</v>
      </c>
      <c r="N11" s="112">
        <v>11</v>
      </c>
      <c r="O11" s="113" t="str">
        <f ca="1">IF($B11&gt;gamesPerRound,"","White "&amp;OFFSET(Pairings!$D$1,2*gamesPerRound+N11,0))</f>
        <v xml:space="preserve">White </v>
      </c>
      <c r="P11" s="114" t="s">
        <v>240</v>
      </c>
      <c r="Q11" s="113" t="str">
        <f ca="1">IF($B11&gt;gamesPerRound,"","Black "&amp;OFFSET(Pairings!$E$1,2*gamesPerRound+N11,0))</f>
        <v xml:space="preserve">Black </v>
      </c>
      <c r="R11" s="115"/>
    </row>
    <row r="12" spans="1:18" s="117" customFormat="1" ht="108.75" customHeight="1" x14ac:dyDescent="0.3">
      <c r="A12" s="111" t="s">
        <v>237</v>
      </c>
      <c r="B12" s="112">
        <v>12</v>
      </c>
      <c r="C12" s="113" t="str">
        <f ca="1">IF($B12&gt;gamesPerRound,"","White "&amp;Pairings!D13)</f>
        <v>White E.03</v>
      </c>
      <c r="D12" s="114" t="s">
        <v>240</v>
      </c>
      <c r="E12" s="113" t="str">
        <f ca="1">IF($B12&gt;gamesPerRound,"","Black "&amp;Pairings!E13)</f>
        <v>Black I.03</v>
      </c>
      <c r="F12" s="115"/>
      <c r="G12" s="116" t="s">
        <v>238</v>
      </c>
      <c r="H12" s="112">
        <v>12</v>
      </c>
      <c r="I12" s="113" t="str">
        <f ca="1">IF($B12&gt;gamesPerRound,"","White "&amp;OFFSET(Pairings!$D$1,gamesPerRound+H12,0))</f>
        <v xml:space="preserve">White </v>
      </c>
      <c r="J12" s="114" t="s">
        <v>240</v>
      </c>
      <c r="K12" s="113" t="str">
        <f ca="1">IF($B12&gt;gamesPerRound,"","Black "&amp;OFFSET(Pairings!$E$1,gamesPerRound+H12,0))</f>
        <v xml:space="preserve">Black </v>
      </c>
      <c r="L12" s="115"/>
      <c r="M12" s="111" t="s">
        <v>239</v>
      </c>
      <c r="N12" s="112">
        <v>12</v>
      </c>
      <c r="O12" s="113" t="str">
        <f ca="1">IF($B12&gt;gamesPerRound,"","White "&amp;OFFSET(Pairings!$D$1,2*gamesPerRound+N12,0))</f>
        <v xml:space="preserve">White </v>
      </c>
      <c r="P12" s="114" t="s">
        <v>240</v>
      </c>
      <c r="Q12" s="113" t="str">
        <f ca="1">IF($B12&gt;gamesPerRound,"","Black "&amp;OFFSET(Pairings!$E$1,2*gamesPerRound+N12,0))</f>
        <v xml:space="preserve">Black </v>
      </c>
      <c r="R12" s="115"/>
    </row>
    <row r="13" spans="1:18" s="117" customFormat="1" ht="108.75" customHeight="1" x14ac:dyDescent="0.3">
      <c r="A13" s="111" t="s">
        <v>237</v>
      </c>
      <c r="B13" s="112">
        <v>13</v>
      </c>
      <c r="C13" s="113" t="str">
        <f ca="1">IF($B13&gt;gamesPerRound,"","White "&amp;Pairings!D14)</f>
        <v>White G.03</v>
      </c>
      <c r="D13" s="114" t="s">
        <v>240</v>
      </c>
      <c r="E13" s="113" t="str">
        <f ca="1">IF($B13&gt;gamesPerRound,"","Black "&amp;Pairings!E14)</f>
        <v>Black A.03</v>
      </c>
      <c r="F13" s="115"/>
      <c r="G13" s="116" t="s">
        <v>238</v>
      </c>
      <c r="H13" s="112">
        <v>13</v>
      </c>
      <c r="I13" s="113" t="str">
        <f ca="1">IF($B13&gt;gamesPerRound,"","White "&amp;OFFSET(Pairings!$D$1,gamesPerRound+H13,0))</f>
        <v xml:space="preserve">White </v>
      </c>
      <c r="J13" s="114" t="s">
        <v>240</v>
      </c>
      <c r="K13" s="113" t="str">
        <f ca="1">IF($B13&gt;gamesPerRound,"","Black "&amp;OFFSET(Pairings!$E$1,gamesPerRound+H13,0))</f>
        <v xml:space="preserve">Black </v>
      </c>
      <c r="L13" s="115"/>
      <c r="M13" s="111" t="s">
        <v>239</v>
      </c>
      <c r="N13" s="112">
        <v>13</v>
      </c>
      <c r="O13" s="113" t="str">
        <f ca="1">IF($B13&gt;gamesPerRound,"","White "&amp;OFFSET(Pairings!$D$1,2*gamesPerRound+N13,0))</f>
        <v xml:space="preserve">White </v>
      </c>
      <c r="P13" s="114" t="s">
        <v>240</v>
      </c>
      <c r="Q13" s="113" t="str">
        <f ca="1">IF($B13&gt;gamesPerRound,"","Black "&amp;OFFSET(Pairings!$E$1,2*gamesPerRound+N13,0))</f>
        <v xml:space="preserve">Black </v>
      </c>
      <c r="R13" s="115"/>
    </row>
    <row r="14" spans="1:18" s="117" customFormat="1" ht="108.75" customHeight="1" x14ac:dyDescent="0.3">
      <c r="A14" s="111" t="s">
        <v>237</v>
      </c>
      <c r="B14" s="112">
        <v>14</v>
      </c>
      <c r="C14" s="113" t="str">
        <f ca="1">IF($B14&gt;gamesPerRound,"","White "&amp;Pairings!D15)</f>
        <v>White H.04</v>
      </c>
      <c r="D14" s="114" t="s">
        <v>240</v>
      </c>
      <c r="E14" s="113" t="str">
        <f ca="1">IF($B14&gt;gamesPerRound,"","Black "&amp;Pairings!E15)</f>
        <v>Black D.03</v>
      </c>
      <c r="F14" s="115"/>
      <c r="G14" s="116" t="s">
        <v>238</v>
      </c>
      <c r="H14" s="112">
        <v>14</v>
      </c>
      <c r="I14" s="113" t="str">
        <f ca="1">IF($B14&gt;gamesPerRound,"","White "&amp;OFFSET(Pairings!$D$1,gamesPerRound+H14,0))</f>
        <v xml:space="preserve">White </v>
      </c>
      <c r="J14" s="114" t="s">
        <v>240</v>
      </c>
      <c r="K14" s="113" t="str">
        <f ca="1">IF($B14&gt;gamesPerRound,"","Black "&amp;OFFSET(Pairings!$E$1,gamesPerRound+H14,0))</f>
        <v xml:space="preserve">Black </v>
      </c>
      <c r="L14" s="115"/>
      <c r="M14" s="111" t="s">
        <v>239</v>
      </c>
      <c r="N14" s="112">
        <v>14</v>
      </c>
      <c r="O14" s="113" t="str">
        <f ca="1">IF($B14&gt;gamesPerRound,"","White "&amp;OFFSET(Pairings!$D$1,2*gamesPerRound+N14,0))</f>
        <v xml:space="preserve">White </v>
      </c>
      <c r="P14" s="114" t="s">
        <v>240</v>
      </c>
      <c r="Q14" s="113" t="str">
        <f ca="1">IF($B14&gt;gamesPerRound,"","Black "&amp;OFFSET(Pairings!$E$1,2*gamesPerRound+N14,0))</f>
        <v xml:space="preserve">Black </v>
      </c>
      <c r="R14" s="115"/>
    </row>
    <row r="15" spans="1:18" s="117" customFormat="1" ht="108.75" customHeight="1" x14ac:dyDescent="0.3">
      <c r="A15" s="111" t="s">
        <v>237</v>
      </c>
      <c r="B15" s="112">
        <v>15</v>
      </c>
      <c r="C15" s="113" t="str">
        <f ca="1">IF($B15&gt;gamesPerRound,"","White "&amp;Pairings!D16)</f>
        <v>White B.04</v>
      </c>
      <c r="D15" s="114" t="s">
        <v>240</v>
      </c>
      <c r="E15" s="113" t="str">
        <f ca="1">IF($B15&gt;gamesPerRound,"","Black "&amp;Pairings!E16)</f>
        <v>Black G.04</v>
      </c>
      <c r="F15" s="115"/>
      <c r="G15" s="116" t="s">
        <v>238</v>
      </c>
      <c r="H15" s="112">
        <v>15</v>
      </c>
      <c r="I15" s="113" t="str">
        <f ca="1">IF($B15&gt;gamesPerRound,"","White "&amp;OFFSET(Pairings!$D$1,gamesPerRound+H15,0))</f>
        <v xml:space="preserve">White </v>
      </c>
      <c r="J15" s="114" t="s">
        <v>240</v>
      </c>
      <c r="K15" s="113" t="str">
        <f ca="1">IF($B15&gt;gamesPerRound,"","Black "&amp;OFFSET(Pairings!$E$1,gamesPerRound+H15,0))</f>
        <v xml:space="preserve">Black </v>
      </c>
      <c r="L15" s="115"/>
      <c r="M15" s="111" t="s">
        <v>239</v>
      </c>
      <c r="N15" s="112">
        <v>15</v>
      </c>
      <c r="O15" s="113" t="str">
        <f ca="1">IF($B15&gt;gamesPerRound,"","White "&amp;OFFSET(Pairings!$D$1,2*gamesPerRound+N15,0))</f>
        <v xml:space="preserve">White </v>
      </c>
      <c r="P15" s="114" t="s">
        <v>240</v>
      </c>
      <c r="Q15" s="113" t="str">
        <f ca="1">IF($B15&gt;gamesPerRound,"","Black "&amp;OFFSET(Pairings!$E$1,2*gamesPerRound+N15,0))</f>
        <v xml:space="preserve">Black </v>
      </c>
      <c r="R15" s="115"/>
    </row>
    <row r="16" spans="1:18" s="117" customFormat="1" ht="108.75" customHeight="1" x14ac:dyDescent="0.3">
      <c r="A16" s="111" t="s">
        <v>237</v>
      </c>
      <c r="B16" s="112">
        <v>16</v>
      </c>
      <c r="C16" s="113" t="str">
        <f ca="1">IF($B16&gt;gamesPerRound,"","White "&amp;Pairings!D17)</f>
        <v>White C.04</v>
      </c>
      <c r="D16" s="114" t="s">
        <v>240</v>
      </c>
      <c r="E16" s="113" t="str">
        <f ca="1">IF($B16&gt;gamesPerRound,"","Black "&amp;Pairings!E17)</f>
        <v>Black F.04</v>
      </c>
      <c r="F16" s="115"/>
      <c r="G16" s="116" t="s">
        <v>238</v>
      </c>
      <c r="H16" s="112">
        <v>16</v>
      </c>
      <c r="I16" s="113" t="str">
        <f ca="1">IF($B16&gt;gamesPerRound,"","White "&amp;OFFSET(Pairings!$D$1,gamesPerRound+H16,0))</f>
        <v xml:space="preserve">White </v>
      </c>
      <c r="J16" s="114" t="s">
        <v>240</v>
      </c>
      <c r="K16" s="113" t="str">
        <f ca="1">IF($B16&gt;gamesPerRound,"","Black "&amp;OFFSET(Pairings!$E$1,gamesPerRound+H16,0))</f>
        <v xml:space="preserve">Black </v>
      </c>
      <c r="L16" s="115"/>
      <c r="M16" s="111" t="s">
        <v>239</v>
      </c>
      <c r="N16" s="112">
        <v>16</v>
      </c>
      <c r="O16" s="113" t="str">
        <f ca="1">IF($B16&gt;gamesPerRound,"","White "&amp;OFFSET(Pairings!$D$1,2*gamesPerRound+N16,0))</f>
        <v xml:space="preserve">White </v>
      </c>
      <c r="P16" s="114" t="s">
        <v>240</v>
      </c>
      <c r="Q16" s="113" t="str">
        <f ca="1">IF($B16&gt;gamesPerRound,"","Black "&amp;OFFSET(Pairings!$E$1,2*gamesPerRound+N16,0))</f>
        <v xml:space="preserve">Black </v>
      </c>
      <c r="R16" s="115"/>
    </row>
    <row r="17" spans="1:18" s="117" customFormat="1" ht="108.75" customHeight="1" x14ac:dyDescent="0.3">
      <c r="A17" s="111" t="s">
        <v>237</v>
      </c>
      <c r="B17" s="112">
        <v>17</v>
      </c>
      <c r="C17" s="113" t="str">
        <f ca="1">IF($B17&gt;gamesPerRound,"","White "&amp;Pairings!D18)</f>
        <v>White D.04</v>
      </c>
      <c r="D17" s="114" t="s">
        <v>240</v>
      </c>
      <c r="E17" s="113" t="str">
        <f ca="1">IF($B17&gt;gamesPerRound,"","Black "&amp;Pairings!E18)</f>
        <v>Black E.04</v>
      </c>
      <c r="F17" s="115"/>
      <c r="G17" s="116" t="s">
        <v>238</v>
      </c>
      <c r="H17" s="112">
        <v>17</v>
      </c>
      <c r="I17" s="113" t="str">
        <f ca="1">IF($B17&gt;gamesPerRound,"","White "&amp;OFFSET(Pairings!$D$1,gamesPerRound+H17,0))</f>
        <v xml:space="preserve">White </v>
      </c>
      <c r="J17" s="114" t="s">
        <v>240</v>
      </c>
      <c r="K17" s="113" t="str">
        <f ca="1">IF($B17&gt;gamesPerRound,"","Black "&amp;OFFSET(Pairings!$E$1,gamesPerRound+H17,0))</f>
        <v xml:space="preserve">Black </v>
      </c>
      <c r="L17" s="115"/>
      <c r="M17" s="111" t="s">
        <v>239</v>
      </c>
      <c r="N17" s="112">
        <v>17</v>
      </c>
      <c r="O17" s="113" t="str">
        <f ca="1">IF($B17&gt;gamesPerRound,"","White "&amp;OFFSET(Pairings!$D$1,2*gamesPerRound+N17,0))</f>
        <v xml:space="preserve">White </v>
      </c>
      <c r="P17" s="114" t="s">
        <v>240</v>
      </c>
      <c r="Q17" s="113" t="str">
        <f ca="1">IF($B17&gt;gamesPerRound,"","Black "&amp;OFFSET(Pairings!$E$1,2*gamesPerRound+N17,0))</f>
        <v xml:space="preserve">Black </v>
      </c>
      <c r="R17" s="115"/>
    </row>
    <row r="18" spans="1:18" s="117" customFormat="1" ht="108.75" customHeight="1" x14ac:dyDescent="0.3">
      <c r="A18" s="111" t="s">
        <v>237</v>
      </c>
      <c r="B18" s="112">
        <v>18</v>
      </c>
      <c r="C18" s="113" t="str">
        <f ca="1">IF($B18&gt;gamesPerRound,"","White "&amp;Pairings!D19)</f>
        <v>White I.04</v>
      </c>
      <c r="D18" s="114" t="s">
        <v>240</v>
      </c>
      <c r="E18" s="113" t="str">
        <f ca="1">IF($B18&gt;gamesPerRound,"","Black "&amp;Pairings!E19)</f>
        <v>Black A.04</v>
      </c>
      <c r="F18" s="115"/>
      <c r="G18" s="116" t="s">
        <v>238</v>
      </c>
      <c r="H18" s="112">
        <v>18</v>
      </c>
      <c r="I18" s="113" t="str">
        <f ca="1">IF($B18&gt;gamesPerRound,"","White "&amp;OFFSET(Pairings!$D$1,gamesPerRound+H18,0))</f>
        <v xml:space="preserve">White </v>
      </c>
      <c r="J18" s="114" t="s">
        <v>240</v>
      </c>
      <c r="K18" s="113" t="str">
        <f ca="1">IF($B18&gt;gamesPerRound,"","Black "&amp;OFFSET(Pairings!$E$1,gamesPerRound+H18,0))</f>
        <v xml:space="preserve">Black </v>
      </c>
      <c r="L18" s="115"/>
      <c r="M18" s="111" t="s">
        <v>239</v>
      </c>
      <c r="N18" s="112">
        <v>18</v>
      </c>
      <c r="O18" s="113" t="str">
        <f ca="1">IF($B18&gt;gamesPerRound,"","White "&amp;OFFSET(Pairings!$D$1,2*gamesPerRound+N18,0))</f>
        <v xml:space="preserve">White </v>
      </c>
      <c r="P18" s="114" t="s">
        <v>240</v>
      </c>
      <c r="Q18" s="113" t="str">
        <f ca="1">IF($B18&gt;gamesPerRound,"","Black "&amp;OFFSET(Pairings!$E$1,2*gamesPerRound+N18,0))</f>
        <v xml:space="preserve">Black </v>
      </c>
      <c r="R18" s="115"/>
    </row>
    <row r="19" spans="1:18" s="117" customFormat="1" ht="108.75" customHeight="1" x14ac:dyDescent="0.3">
      <c r="A19" s="111" t="s">
        <v>237</v>
      </c>
      <c r="B19" s="112">
        <v>19</v>
      </c>
      <c r="C19" s="113" t="str">
        <f ca="1">IF($B19&gt;gamesPerRound,"","White "&amp;Pairings!D20)</f>
        <v>White A.05</v>
      </c>
      <c r="D19" s="114" t="s">
        <v>240</v>
      </c>
      <c r="E19" s="113" t="str">
        <f ca="1">IF($B19&gt;gamesPerRound,"","Black "&amp;Pairings!E20)</f>
        <v>Black C.05</v>
      </c>
      <c r="F19" s="115"/>
      <c r="G19" s="116" t="s">
        <v>238</v>
      </c>
      <c r="H19" s="112">
        <v>19</v>
      </c>
      <c r="I19" s="113" t="str">
        <f ca="1">IF($B19&gt;gamesPerRound,"","White "&amp;OFFSET(Pairings!$D$1,gamesPerRound+H19,0))</f>
        <v xml:space="preserve">White </v>
      </c>
      <c r="J19" s="114" t="s">
        <v>240</v>
      </c>
      <c r="K19" s="113" t="str">
        <f ca="1">IF($B19&gt;gamesPerRound,"","Black "&amp;OFFSET(Pairings!$E$1,gamesPerRound+H19,0))</f>
        <v xml:space="preserve">Black </v>
      </c>
      <c r="L19" s="115"/>
      <c r="M19" s="111" t="s">
        <v>239</v>
      </c>
      <c r="N19" s="112">
        <v>19</v>
      </c>
      <c r="O19" s="113" t="str">
        <f ca="1">IF($B19&gt;gamesPerRound,"","White "&amp;OFFSET(Pairings!$D$1,2*gamesPerRound+N19,0))</f>
        <v xml:space="preserve">White </v>
      </c>
      <c r="P19" s="114" t="s">
        <v>240</v>
      </c>
      <c r="Q19" s="113" t="str">
        <f ca="1">IF($B19&gt;gamesPerRound,"","Black "&amp;OFFSET(Pairings!$E$1,2*gamesPerRound+N19,0))</f>
        <v xml:space="preserve">Black </v>
      </c>
      <c r="R19" s="115"/>
    </row>
    <row r="20" spans="1:18" s="117" customFormat="1" ht="108.75" customHeight="1" x14ac:dyDescent="0.3">
      <c r="A20" s="111" t="s">
        <v>237</v>
      </c>
      <c r="B20" s="112">
        <v>20</v>
      </c>
      <c r="C20" s="113" t="str">
        <f ca="1">IF($B20&gt;gamesPerRound,"","White "&amp;Pairings!D21)</f>
        <v>White D.05</v>
      </c>
      <c r="D20" s="114" t="s">
        <v>240</v>
      </c>
      <c r="E20" s="113" t="str">
        <f ca="1">IF($B20&gt;gamesPerRound,"","Black "&amp;Pairings!E21)</f>
        <v>Black B.05</v>
      </c>
      <c r="F20" s="115"/>
      <c r="G20" s="116" t="s">
        <v>238</v>
      </c>
      <c r="H20" s="112">
        <v>20</v>
      </c>
      <c r="I20" s="113" t="str">
        <f ca="1">IF($B20&gt;gamesPerRound,"","White "&amp;OFFSET(Pairings!$D$1,gamesPerRound+H20,0))</f>
        <v xml:space="preserve">White </v>
      </c>
      <c r="J20" s="114" t="s">
        <v>240</v>
      </c>
      <c r="K20" s="113" t="str">
        <f ca="1">IF($B20&gt;gamesPerRound,"","Black "&amp;OFFSET(Pairings!$E$1,gamesPerRound+H20,0))</f>
        <v xml:space="preserve">Black </v>
      </c>
      <c r="L20" s="115"/>
      <c r="M20" s="111" t="s">
        <v>239</v>
      </c>
      <c r="N20" s="112">
        <v>20</v>
      </c>
      <c r="O20" s="113" t="str">
        <f ca="1">IF($B20&gt;gamesPerRound,"","White "&amp;OFFSET(Pairings!$D$1,2*gamesPerRound+N20,0))</f>
        <v xml:space="preserve">White </v>
      </c>
      <c r="P20" s="114" t="s">
        <v>240</v>
      </c>
      <c r="Q20" s="113" t="str">
        <f ca="1">IF($B20&gt;gamesPerRound,"","Black "&amp;OFFSET(Pairings!$E$1,2*gamesPerRound+N20,0))</f>
        <v xml:space="preserve">Black </v>
      </c>
      <c r="R20" s="115"/>
    </row>
    <row r="21" spans="1:18" s="117" customFormat="1" ht="108.75" customHeight="1" x14ac:dyDescent="0.3">
      <c r="A21" s="111" t="s">
        <v>237</v>
      </c>
      <c r="B21" s="112">
        <v>21</v>
      </c>
      <c r="C21" s="113" t="str">
        <f ca="1">IF($B21&gt;gamesPerRound,"","White "&amp;Pairings!D22)</f>
        <v>White I.05</v>
      </c>
      <c r="D21" s="114" t="s">
        <v>240</v>
      </c>
      <c r="E21" s="113" t="str">
        <f ca="1">IF($B21&gt;gamesPerRound,"","Black "&amp;Pairings!E22)</f>
        <v>Black F.05</v>
      </c>
      <c r="F21" s="115"/>
      <c r="G21" s="116" t="s">
        <v>238</v>
      </c>
      <c r="H21" s="112">
        <v>21</v>
      </c>
      <c r="I21" s="113" t="str">
        <f ca="1">IF($B21&gt;gamesPerRound,"","White "&amp;OFFSET(Pairings!$D$1,gamesPerRound+H21,0))</f>
        <v xml:space="preserve">White </v>
      </c>
      <c r="J21" s="114" t="s">
        <v>240</v>
      </c>
      <c r="K21" s="113" t="str">
        <f ca="1">IF($B21&gt;gamesPerRound,"","Black "&amp;OFFSET(Pairings!$E$1,gamesPerRound+H21,0))</f>
        <v xml:space="preserve">Black </v>
      </c>
      <c r="L21" s="115"/>
      <c r="M21" s="111" t="s">
        <v>239</v>
      </c>
      <c r="N21" s="112">
        <v>21</v>
      </c>
      <c r="O21" s="113" t="str">
        <f ca="1">IF($B21&gt;gamesPerRound,"","White "&amp;OFFSET(Pairings!$D$1,2*gamesPerRound+N21,0))</f>
        <v xml:space="preserve">White </v>
      </c>
      <c r="P21" s="114" t="s">
        <v>240</v>
      </c>
      <c r="Q21" s="113" t="str">
        <f ca="1">IF($B21&gt;gamesPerRound,"","Black "&amp;OFFSET(Pairings!$E$1,2*gamesPerRound+N21,0))</f>
        <v xml:space="preserve">Black </v>
      </c>
      <c r="R21" s="115"/>
    </row>
    <row r="22" spans="1:18" s="117" customFormat="1" ht="108.75" customHeight="1" x14ac:dyDescent="0.3">
      <c r="A22" s="111" t="s">
        <v>237</v>
      </c>
      <c r="B22" s="112">
        <v>22</v>
      </c>
      <c r="C22" s="113" t="str">
        <f ca="1">IF($B22&gt;gamesPerRound,"","White "&amp;Pairings!D23)</f>
        <v>White G.05</v>
      </c>
      <c r="D22" s="114" t="s">
        <v>240</v>
      </c>
      <c r="E22" s="113" t="str">
        <f ca="1">IF($B22&gt;gamesPerRound,"","Black "&amp;Pairings!E23)</f>
        <v>Black H.05</v>
      </c>
      <c r="F22" s="115"/>
      <c r="G22" s="116" t="s">
        <v>238</v>
      </c>
      <c r="H22" s="112">
        <v>22</v>
      </c>
      <c r="I22" s="113" t="str">
        <f ca="1">IF($B22&gt;gamesPerRound,"","White "&amp;OFFSET(Pairings!$D$1,gamesPerRound+H22,0))</f>
        <v xml:space="preserve">White </v>
      </c>
      <c r="J22" s="114" t="s">
        <v>240</v>
      </c>
      <c r="K22" s="113" t="str">
        <f ca="1">IF($B22&gt;gamesPerRound,"","Black "&amp;OFFSET(Pairings!$E$1,gamesPerRound+H22,0))</f>
        <v xml:space="preserve">Black </v>
      </c>
      <c r="L22" s="115"/>
      <c r="M22" s="111" t="s">
        <v>239</v>
      </c>
      <c r="N22" s="112">
        <v>22</v>
      </c>
      <c r="O22" s="113" t="str">
        <f ca="1">IF($B22&gt;gamesPerRound,"","White "&amp;OFFSET(Pairings!$D$1,2*gamesPerRound+N22,0))</f>
        <v xml:space="preserve">White </v>
      </c>
      <c r="P22" s="114" t="s">
        <v>240</v>
      </c>
      <c r="Q22" s="113" t="str">
        <f ca="1">IF($B22&gt;gamesPerRound,"","Black "&amp;OFFSET(Pairings!$E$1,2*gamesPerRound+N22,0))</f>
        <v xml:space="preserve">Black </v>
      </c>
      <c r="R22" s="115"/>
    </row>
    <row r="23" spans="1:18" s="117" customFormat="1" ht="108.75" customHeight="1" x14ac:dyDescent="0.3">
      <c r="A23" s="111" t="s">
        <v>237</v>
      </c>
      <c r="B23" s="112">
        <v>23</v>
      </c>
      <c r="C23" s="113" t="str">
        <f ca="1">IF($B23&gt;gamesPerRound,"","White "&amp;Pairings!D24)</f>
        <v>White G.06</v>
      </c>
      <c r="D23" s="114" t="s">
        <v>240</v>
      </c>
      <c r="E23" s="113" t="str">
        <f ca="1">IF($B23&gt;gamesPerRound,"","Black "&amp;Pairings!E24)</f>
        <v>Black E.05</v>
      </c>
      <c r="F23" s="115"/>
      <c r="G23" s="116" t="s">
        <v>238</v>
      </c>
      <c r="H23" s="112">
        <v>23</v>
      </c>
      <c r="I23" s="113" t="str">
        <f ca="1">IF($B23&gt;gamesPerRound,"","White "&amp;OFFSET(Pairings!$D$1,gamesPerRound+H23,0))</f>
        <v xml:space="preserve">White </v>
      </c>
      <c r="J23" s="114" t="s">
        <v>240</v>
      </c>
      <c r="K23" s="113" t="str">
        <f ca="1">IF($B23&gt;gamesPerRound,"","Black "&amp;OFFSET(Pairings!$E$1,gamesPerRound+H23,0))</f>
        <v xml:space="preserve">Black </v>
      </c>
      <c r="L23" s="115"/>
      <c r="M23" s="111" t="s">
        <v>239</v>
      </c>
      <c r="N23" s="112">
        <v>23</v>
      </c>
      <c r="O23" s="113" t="str">
        <f ca="1">IF($B23&gt;gamesPerRound,"","White "&amp;OFFSET(Pairings!$D$1,2*gamesPerRound+N23,0))</f>
        <v xml:space="preserve">White </v>
      </c>
      <c r="P23" s="114" t="s">
        <v>240</v>
      </c>
      <c r="Q23" s="113" t="str">
        <f ca="1">IF($B23&gt;gamesPerRound,"","Black "&amp;OFFSET(Pairings!$E$1,2*gamesPerRound+N23,0))</f>
        <v xml:space="preserve">Black </v>
      </c>
      <c r="R23" s="115"/>
    </row>
    <row r="24" spans="1:18" s="117" customFormat="1" ht="108.75" customHeight="1" x14ac:dyDescent="0.3">
      <c r="A24" s="111" t="s">
        <v>237</v>
      </c>
      <c r="B24" s="112">
        <v>24</v>
      </c>
      <c r="C24" s="113" t="str">
        <f ca="1">IF($B24&gt;gamesPerRound,"","White "&amp;Pairings!D25)</f>
        <v>White A.06</v>
      </c>
      <c r="D24" s="114" t="s">
        <v>240</v>
      </c>
      <c r="E24" s="113" t="str">
        <f ca="1">IF($B24&gt;gamesPerRound,"","Black "&amp;Pairings!E25)</f>
        <v>Black D.06</v>
      </c>
      <c r="F24" s="115"/>
      <c r="G24" s="116" t="s">
        <v>238</v>
      </c>
      <c r="H24" s="112">
        <v>24</v>
      </c>
      <c r="I24" s="113" t="str">
        <f ca="1">IF($B24&gt;gamesPerRound,"","White "&amp;OFFSET(Pairings!$D$1,gamesPerRound+H24,0))</f>
        <v xml:space="preserve">White </v>
      </c>
      <c r="J24" s="114" t="s">
        <v>240</v>
      </c>
      <c r="K24" s="113" t="str">
        <f ca="1">IF($B24&gt;gamesPerRound,"","Black "&amp;OFFSET(Pairings!$E$1,gamesPerRound+H24,0))</f>
        <v xml:space="preserve">Black </v>
      </c>
      <c r="L24" s="115"/>
      <c r="M24" s="111" t="s">
        <v>239</v>
      </c>
      <c r="N24" s="112">
        <v>24</v>
      </c>
      <c r="O24" s="113" t="str">
        <f ca="1">IF($B24&gt;gamesPerRound,"","White "&amp;OFFSET(Pairings!$D$1,2*gamesPerRound+N24,0))</f>
        <v xml:space="preserve">White </v>
      </c>
      <c r="P24" s="114" t="s">
        <v>240</v>
      </c>
      <c r="Q24" s="113" t="str">
        <f ca="1">IF($B24&gt;gamesPerRound,"","Black "&amp;OFFSET(Pairings!$E$1,2*gamesPerRound+N24,0))</f>
        <v xml:space="preserve">Black </v>
      </c>
      <c r="R24" s="115"/>
    </row>
    <row r="25" spans="1:18" s="117" customFormat="1" ht="108.75" customHeight="1" x14ac:dyDescent="0.3">
      <c r="A25" s="111" t="s">
        <v>237</v>
      </c>
      <c r="B25" s="112">
        <v>25</v>
      </c>
      <c r="C25" s="113" t="str">
        <f ca="1">IF($B25&gt;gamesPerRound,"","White "&amp;Pairings!D26)</f>
        <v>White E.06</v>
      </c>
      <c r="D25" s="114" t="s">
        <v>240</v>
      </c>
      <c r="E25" s="113" t="str">
        <f ca="1">IF($B25&gt;gamesPerRound,"","Black "&amp;Pairings!E26)</f>
        <v>Black C.06</v>
      </c>
      <c r="F25" s="115"/>
      <c r="G25" s="116" t="s">
        <v>238</v>
      </c>
      <c r="H25" s="112">
        <v>25</v>
      </c>
      <c r="I25" s="113" t="str">
        <f ca="1">IF($B25&gt;gamesPerRound,"","White "&amp;OFFSET(Pairings!$D$1,gamesPerRound+H25,0))</f>
        <v xml:space="preserve">White </v>
      </c>
      <c r="J25" s="114" t="s">
        <v>240</v>
      </c>
      <c r="K25" s="113" t="str">
        <f ca="1">IF($B25&gt;gamesPerRound,"","Black "&amp;OFFSET(Pairings!$E$1,gamesPerRound+H25,0))</f>
        <v xml:space="preserve">Black </v>
      </c>
      <c r="L25" s="115"/>
      <c r="M25" s="111" t="s">
        <v>239</v>
      </c>
      <c r="N25" s="112">
        <v>25</v>
      </c>
      <c r="O25" s="113" t="str">
        <f ca="1">IF($B25&gt;gamesPerRound,"","White "&amp;OFFSET(Pairings!$D$1,2*gamesPerRound+N25,0))</f>
        <v xml:space="preserve">White </v>
      </c>
      <c r="P25" s="114" t="s">
        <v>240</v>
      </c>
      <c r="Q25" s="113" t="str">
        <f ca="1">IF($B25&gt;gamesPerRound,"","Black "&amp;OFFSET(Pairings!$E$1,2*gamesPerRound+N25,0))</f>
        <v xml:space="preserve">Black </v>
      </c>
      <c r="R25" s="115"/>
    </row>
    <row r="26" spans="1:18" s="117" customFormat="1" ht="108.75" customHeight="1" x14ac:dyDescent="0.3">
      <c r="A26" s="111" t="s">
        <v>237</v>
      </c>
      <c r="B26" s="112">
        <v>26</v>
      </c>
      <c r="C26" s="113" t="str">
        <f ca="1">IF($B26&gt;gamesPerRound,"","White "&amp;Pairings!D27)</f>
        <v>White F.06</v>
      </c>
      <c r="D26" s="114" t="s">
        <v>240</v>
      </c>
      <c r="E26" s="113" t="str">
        <f ca="1">IF($B26&gt;gamesPerRound,"","Black "&amp;Pairings!E27)</f>
        <v>Black B.06</v>
      </c>
      <c r="F26" s="115"/>
      <c r="G26" s="116" t="s">
        <v>238</v>
      </c>
      <c r="H26" s="112">
        <v>26</v>
      </c>
      <c r="I26" s="113" t="str">
        <f ca="1">IF($B26&gt;gamesPerRound,"","White "&amp;OFFSET(Pairings!$D$1,gamesPerRound+H26,0))</f>
        <v xml:space="preserve">White </v>
      </c>
      <c r="J26" s="114" t="s">
        <v>240</v>
      </c>
      <c r="K26" s="113" t="str">
        <f ca="1">IF($B26&gt;gamesPerRound,"","Black "&amp;OFFSET(Pairings!$E$1,gamesPerRound+H26,0))</f>
        <v xml:space="preserve">Black </v>
      </c>
      <c r="L26" s="115"/>
      <c r="M26" s="111" t="s">
        <v>239</v>
      </c>
      <c r="N26" s="112">
        <v>26</v>
      </c>
      <c r="O26" s="113" t="str">
        <f ca="1">IF($B26&gt;gamesPerRound,"","White "&amp;OFFSET(Pairings!$D$1,2*gamesPerRound+N26,0))</f>
        <v xml:space="preserve">White </v>
      </c>
      <c r="P26" s="114" t="s">
        <v>240</v>
      </c>
      <c r="Q26" s="113" t="str">
        <f ca="1">IF($B26&gt;gamesPerRound,"","Black "&amp;OFFSET(Pairings!$E$1,2*gamesPerRound+N26,0))</f>
        <v xml:space="preserve">Black </v>
      </c>
      <c r="R26" s="115"/>
    </row>
    <row r="27" spans="1:18" s="117" customFormat="1" ht="108.75" customHeight="1" x14ac:dyDescent="0.3">
      <c r="A27" s="111" t="s">
        <v>237</v>
      </c>
      <c r="B27" s="112">
        <v>27</v>
      </c>
      <c r="C27" s="113" t="str">
        <f ca="1">IF($B27&gt;gamesPerRound,"","White "&amp;Pairings!D28)</f>
        <v>White H.06</v>
      </c>
      <c r="D27" s="114" t="s">
        <v>240</v>
      </c>
      <c r="E27" s="113" t="str">
        <f ca="1">IF($B27&gt;gamesPerRound,"","Black "&amp;Pairings!E28)</f>
        <v>Black I.06</v>
      </c>
      <c r="F27" s="115"/>
      <c r="G27" s="116" t="s">
        <v>238</v>
      </c>
      <c r="H27" s="112">
        <v>27</v>
      </c>
      <c r="I27" s="113" t="str">
        <f ca="1">IF($B27&gt;gamesPerRound,"","White "&amp;OFFSET(Pairings!$D$1,gamesPerRound+H27,0))</f>
        <v xml:space="preserve">White </v>
      </c>
      <c r="J27" s="114" t="s">
        <v>240</v>
      </c>
      <c r="K27" s="113" t="str">
        <f ca="1">IF($B27&gt;gamesPerRound,"","Black "&amp;OFFSET(Pairings!$E$1,gamesPerRound+H27,0))</f>
        <v xml:space="preserve">Black </v>
      </c>
      <c r="L27" s="115"/>
      <c r="M27" s="111" t="s">
        <v>239</v>
      </c>
      <c r="N27" s="112">
        <v>27</v>
      </c>
      <c r="O27" s="113" t="str">
        <f ca="1">IF($B27&gt;gamesPerRound,"","White "&amp;OFFSET(Pairings!$D$1,2*gamesPerRound+N27,0))</f>
        <v xml:space="preserve">White </v>
      </c>
      <c r="P27" s="114" t="s">
        <v>240</v>
      </c>
      <c r="Q27" s="113" t="str">
        <f ca="1">IF($B27&gt;gamesPerRound,"","Black "&amp;OFFSET(Pairings!$E$1,2*gamesPerRound+N27,0))</f>
        <v xml:space="preserve">Black </v>
      </c>
      <c r="R27" s="115"/>
    </row>
    <row r="28" spans="1:18" s="117" customFormat="1" ht="108.75" customHeight="1" x14ac:dyDescent="0.3">
      <c r="A28" s="111" t="s">
        <v>237</v>
      </c>
      <c r="B28" s="112">
        <v>28</v>
      </c>
      <c r="C28" s="113" t="str">
        <f ca="1">IF($B28&gt;gamesPerRound,"","White "&amp;Pairings!D29)</f>
        <v>White B.07</v>
      </c>
      <c r="D28" s="114" t="s">
        <v>240</v>
      </c>
      <c r="E28" s="113" t="str">
        <f ca="1">IF($B28&gt;gamesPerRound,"","Black "&amp;Pairings!E29)</f>
        <v>Black E.07</v>
      </c>
      <c r="F28" s="115"/>
      <c r="G28" s="116" t="s">
        <v>238</v>
      </c>
      <c r="H28" s="112">
        <v>28</v>
      </c>
      <c r="I28" s="113" t="str">
        <f ca="1">IF($B28&gt;gamesPerRound,"","White "&amp;OFFSET(Pairings!$D$1,gamesPerRound+H28,0))</f>
        <v xml:space="preserve">White </v>
      </c>
      <c r="J28" s="114" t="s">
        <v>240</v>
      </c>
      <c r="K28" s="113" t="str">
        <f ca="1">IF($B28&gt;gamesPerRound,"","Black "&amp;OFFSET(Pairings!$E$1,gamesPerRound+H28,0))</f>
        <v xml:space="preserve">Black </v>
      </c>
      <c r="L28" s="115"/>
      <c r="M28" s="111" t="s">
        <v>239</v>
      </c>
      <c r="N28" s="112">
        <v>28</v>
      </c>
      <c r="O28" s="113" t="str">
        <f ca="1">IF($B28&gt;gamesPerRound,"","White "&amp;OFFSET(Pairings!$D$1,2*gamesPerRound+N28,0))</f>
        <v xml:space="preserve">White </v>
      </c>
      <c r="P28" s="114" t="s">
        <v>240</v>
      </c>
      <c r="Q28" s="113" t="str">
        <f ca="1">IF($B28&gt;gamesPerRound,"","Black "&amp;OFFSET(Pairings!$E$1,2*gamesPerRound+N28,0))</f>
        <v xml:space="preserve">Black </v>
      </c>
      <c r="R28" s="115"/>
    </row>
    <row r="29" spans="1:18" s="117" customFormat="1" ht="108.75" customHeight="1" x14ac:dyDescent="0.3">
      <c r="A29" s="111" t="s">
        <v>237</v>
      </c>
      <c r="B29" s="112">
        <v>29</v>
      </c>
      <c r="C29" s="113" t="str">
        <f ca="1">IF($B29&gt;gamesPerRound,"","White "&amp;Pairings!D30)</f>
        <v>White C.07</v>
      </c>
      <c r="D29" s="114" t="s">
        <v>240</v>
      </c>
      <c r="E29" s="113" t="str">
        <f ca="1">IF($B29&gt;gamesPerRound,"","Black "&amp;Pairings!E30)</f>
        <v>Black D.07</v>
      </c>
      <c r="F29" s="115"/>
      <c r="G29" s="116" t="s">
        <v>238</v>
      </c>
      <c r="H29" s="112">
        <v>29</v>
      </c>
      <c r="I29" s="113" t="str">
        <f ca="1">IF($B29&gt;gamesPerRound,"","White "&amp;OFFSET(Pairings!$D$1,gamesPerRound+H29,0))</f>
        <v xml:space="preserve">White </v>
      </c>
      <c r="J29" s="114" t="s">
        <v>240</v>
      </c>
      <c r="K29" s="113" t="str">
        <f ca="1">IF($B29&gt;gamesPerRound,"","Black "&amp;OFFSET(Pairings!$E$1,gamesPerRound+H29,0))</f>
        <v xml:space="preserve">Black </v>
      </c>
      <c r="L29" s="115"/>
      <c r="M29" s="111" t="s">
        <v>239</v>
      </c>
      <c r="N29" s="112">
        <v>29</v>
      </c>
      <c r="O29" s="113" t="str">
        <f ca="1">IF($B29&gt;gamesPerRound,"","White "&amp;OFFSET(Pairings!$D$1,2*gamesPerRound+N29,0))</f>
        <v xml:space="preserve">White </v>
      </c>
      <c r="P29" s="114" t="s">
        <v>240</v>
      </c>
      <c r="Q29" s="113" t="str">
        <f ca="1">IF($B29&gt;gamesPerRound,"","Black "&amp;OFFSET(Pairings!$E$1,2*gamesPerRound+N29,0))</f>
        <v xml:space="preserve">Black </v>
      </c>
      <c r="R29" s="115"/>
    </row>
    <row r="30" spans="1:18" s="117" customFormat="1" ht="108.75" customHeight="1" x14ac:dyDescent="0.3">
      <c r="A30" s="111" t="s">
        <v>237</v>
      </c>
      <c r="B30" s="112">
        <v>30</v>
      </c>
      <c r="C30" s="113" t="str">
        <f ca="1">IF($B30&gt;gamesPerRound,"","White "&amp;Pairings!D31)</f>
        <v>White H.07</v>
      </c>
      <c r="D30" s="114" t="s">
        <v>240</v>
      </c>
      <c r="E30" s="113" t="str">
        <f ca="1">IF($B30&gt;gamesPerRound,"","Black "&amp;Pairings!E31)</f>
        <v>Black A.07</v>
      </c>
      <c r="F30" s="115"/>
      <c r="G30" s="116" t="s">
        <v>238</v>
      </c>
      <c r="H30" s="112">
        <v>30</v>
      </c>
      <c r="I30" s="113" t="str">
        <f ca="1">IF($B30&gt;gamesPerRound,"","White "&amp;OFFSET(Pairings!$D$1,gamesPerRound+H30,0))</f>
        <v xml:space="preserve">White </v>
      </c>
      <c r="J30" s="114" t="s">
        <v>240</v>
      </c>
      <c r="K30" s="113" t="str">
        <f ca="1">IF($B30&gt;gamesPerRound,"","Black "&amp;OFFSET(Pairings!$E$1,gamesPerRound+H30,0))</f>
        <v xml:space="preserve">Black </v>
      </c>
      <c r="L30" s="115"/>
      <c r="M30" s="111" t="s">
        <v>239</v>
      </c>
      <c r="N30" s="112">
        <v>30</v>
      </c>
      <c r="O30" s="113" t="str">
        <f ca="1">IF($B30&gt;gamesPerRound,"","White "&amp;OFFSET(Pairings!$D$1,2*gamesPerRound+N30,0))</f>
        <v xml:space="preserve">White </v>
      </c>
      <c r="P30" s="114" t="s">
        <v>240</v>
      </c>
      <c r="Q30" s="113" t="str">
        <f ca="1">IF($B30&gt;gamesPerRound,"","Black "&amp;OFFSET(Pairings!$E$1,2*gamesPerRound+N30,0))</f>
        <v xml:space="preserve">Black </v>
      </c>
      <c r="R30" s="115"/>
    </row>
    <row r="31" spans="1:18" s="117" customFormat="1" ht="108.75" customHeight="1" x14ac:dyDescent="0.3">
      <c r="A31" s="111" t="s">
        <v>237</v>
      </c>
      <c r="B31" s="112">
        <v>31</v>
      </c>
      <c r="C31" s="113" t="str">
        <f ca="1">IF($B31&gt;gamesPerRound,"","White "&amp;Pairings!D32)</f>
        <v>White I.07</v>
      </c>
      <c r="D31" s="114" t="s">
        <v>240</v>
      </c>
      <c r="E31" s="113" t="str">
        <f ca="1">IF($B31&gt;gamesPerRound,"","Black "&amp;Pairings!E32)</f>
        <v>Black G.07</v>
      </c>
      <c r="F31" s="115"/>
      <c r="G31" s="116" t="s">
        <v>238</v>
      </c>
      <c r="H31" s="112">
        <v>31</v>
      </c>
      <c r="I31" s="113" t="str">
        <f ca="1">IF($B31&gt;gamesPerRound,"","White "&amp;OFFSET(Pairings!$D$1,gamesPerRound+H31,0))</f>
        <v xml:space="preserve">White </v>
      </c>
      <c r="J31" s="114" t="s">
        <v>240</v>
      </c>
      <c r="K31" s="113" t="str">
        <f ca="1">IF($B31&gt;gamesPerRound,"","Black "&amp;OFFSET(Pairings!$E$1,gamesPerRound+H31,0))</f>
        <v xml:space="preserve">Black </v>
      </c>
      <c r="L31" s="115"/>
      <c r="M31" s="111" t="s">
        <v>239</v>
      </c>
      <c r="N31" s="112">
        <v>31</v>
      </c>
      <c r="O31" s="113" t="str">
        <f ca="1">IF($B31&gt;gamesPerRound,"","White "&amp;OFFSET(Pairings!$D$1,2*gamesPerRound+N31,0))</f>
        <v xml:space="preserve">White </v>
      </c>
      <c r="P31" s="114" t="s">
        <v>240</v>
      </c>
      <c r="Q31" s="113" t="str">
        <f ca="1">IF($B31&gt;gamesPerRound,"","Black "&amp;OFFSET(Pairings!$E$1,2*gamesPerRound+N31,0))</f>
        <v xml:space="preserve">Black </v>
      </c>
      <c r="R31" s="115"/>
    </row>
    <row r="32" spans="1:18" s="117" customFormat="1" ht="108.75" customHeight="1" x14ac:dyDescent="0.3">
      <c r="A32" s="111" t="s">
        <v>237</v>
      </c>
      <c r="B32" s="112">
        <v>32</v>
      </c>
      <c r="C32" s="113" t="str">
        <f ca="1">IF($B32&gt;gamesPerRound,"","White "&amp;Pairings!D33)</f>
        <v>White A.08</v>
      </c>
      <c r="D32" s="114" t="s">
        <v>240</v>
      </c>
      <c r="E32" s="113" t="str">
        <f ca="1">IF($B32&gt;gamesPerRound,"","Black "&amp;Pairings!E33)</f>
        <v>Black F.07</v>
      </c>
      <c r="F32" s="115"/>
      <c r="G32" s="116" t="s">
        <v>238</v>
      </c>
      <c r="H32" s="112">
        <v>32</v>
      </c>
      <c r="I32" s="113" t="str">
        <f ca="1">IF($B32&gt;gamesPerRound,"","White "&amp;OFFSET(Pairings!$D$1,gamesPerRound+H32,0))</f>
        <v xml:space="preserve">White </v>
      </c>
      <c r="J32" s="114" t="s">
        <v>240</v>
      </c>
      <c r="K32" s="113" t="str">
        <f ca="1">IF($B32&gt;gamesPerRound,"","Black "&amp;OFFSET(Pairings!$E$1,gamesPerRound+H32,0))</f>
        <v xml:space="preserve">Black </v>
      </c>
      <c r="L32" s="115"/>
      <c r="M32" s="111" t="s">
        <v>239</v>
      </c>
      <c r="N32" s="112">
        <v>32</v>
      </c>
      <c r="O32" s="113" t="str">
        <f ca="1">IF($B32&gt;gamesPerRound,"","White "&amp;OFFSET(Pairings!$D$1,2*gamesPerRound+N32,0))</f>
        <v xml:space="preserve">White </v>
      </c>
      <c r="P32" s="114" t="s">
        <v>240</v>
      </c>
      <c r="Q32" s="113" t="str">
        <f ca="1">IF($B32&gt;gamesPerRound,"","Black "&amp;OFFSET(Pairings!$E$1,2*gamesPerRound+N32,0))</f>
        <v xml:space="preserve">Black </v>
      </c>
      <c r="R32" s="115"/>
    </row>
    <row r="33" spans="1:18" s="117" customFormat="1" ht="108.75" customHeight="1" x14ac:dyDescent="0.3">
      <c r="A33" s="111" t="s">
        <v>237</v>
      </c>
      <c r="B33" s="112">
        <v>33</v>
      </c>
      <c r="C33" s="113" t="str">
        <f ca="1">IF($B33&gt;gamesPerRound,"","White "&amp;Pairings!D34)</f>
        <v>White B.08</v>
      </c>
      <c r="D33" s="114" t="s">
        <v>240</v>
      </c>
      <c r="E33" s="113" t="str">
        <f ca="1">IF($B33&gt;gamesPerRound,"","Black "&amp;Pairings!E34)</f>
        <v>Black I.08</v>
      </c>
      <c r="F33" s="115"/>
      <c r="G33" s="116" t="s">
        <v>238</v>
      </c>
      <c r="H33" s="112">
        <v>33</v>
      </c>
      <c r="I33" s="113" t="str">
        <f ca="1">IF($B33&gt;gamesPerRound,"","White "&amp;OFFSET(Pairings!$D$1,gamesPerRound+H33,0))</f>
        <v xml:space="preserve">White </v>
      </c>
      <c r="J33" s="114" t="s">
        <v>240</v>
      </c>
      <c r="K33" s="113" t="str">
        <f ca="1">IF($B33&gt;gamesPerRound,"","Black "&amp;OFFSET(Pairings!$E$1,gamesPerRound+H33,0))</f>
        <v xml:space="preserve">Black </v>
      </c>
      <c r="L33" s="115"/>
      <c r="M33" s="111" t="s">
        <v>239</v>
      </c>
      <c r="N33" s="112">
        <v>33</v>
      </c>
      <c r="O33" s="113" t="str">
        <f ca="1">IF($B33&gt;gamesPerRound,"","White "&amp;OFFSET(Pairings!$D$1,2*gamesPerRound+N33,0))</f>
        <v xml:space="preserve">White </v>
      </c>
      <c r="P33" s="114" t="s">
        <v>240</v>
      </c>
      <c r="Q33" s="113" t="str">
        <f ca="1">IF($B33&gt;gamesPerRound,"","Black "&amp;OFFSET(Pairings!$E$1,2*gamesPerRound+N33,0))</f>
        <v xml:space="preserve">Black </v>
      </c>
      <c r="R33" s="115"/>
    </row>
    <row r="34" spans="1:18" s="117" customFormat="1" ht="108.75" customHeight="1" x14ac:dyDescent="0.3">
      <c r="A34" s="111" t="s">
        <v>237</v>
      </c>
      <c r="B34" s="112">
        <v>34</v>
      </c>
      <c r="C34" s="113" t="str">
        <f ca="1">IF($B34&gt;gamesPerRound,"","White "&amp;Pairings!D35)</f>
        <v>White C.08</v>
      </c>
      <c r="D34" s="114" t="s">
        <v>240</v>
      </c>
      <c r="E34" s="113" t="str">
        <f ca="1">IF($B34&gt;gamesPerRound,"","Black "&amp;Pairings!E35)</f>
        <v>Black H.08</v>
      </c>
      <c r="F34" s="115"/>
      <c r="G34" s="116" t="s">
        <v>238</v>
      </c>
      <c r="H34" s="112">
        <v>34</v>
      </c>
      <c r="I34" s="113" t="str">
        <f ca="1">IF($B34&gt;gamesPerRound,"","White "&amp;OFFSET(Pairings!$D$1,gamesPerRound+H34,0))</f>
        <v xml:space="preserve">White </v>
      </c>
      <c r="J34" s="114" t="s">
        <v>240</v>
      </c>
      <c r="K34" s="113" t="str">
        <f ca="1">IF($B34&gt;gamesPerRound,"","Black "&amp;OFFSET(Pairings!$E$1,gamesPerRound+H34,0))</f>
        <v xml:space="preserve">Black </v>
      </c>
      <c r="L34" s="115"/>
      <c r="M34" s="111" t="s">
        <v>239</v>
      </c>
      <c r="N34" s="112">
        <v>34</v>
      </c>
      <c r="O34" s="113" t="str">
        <f ca="1">IF($B34&gt;gamesPerRound,"","White "&amp;OFFSET(Pairings!$D$1,2*gamesPerRound+N34,0))</f>
        <v xml:space="preserve">White </v>
      </c>
      <c r="P34" s="114" t="s">
        <v>240</v>
      </c>
      <c r="Q34" s="113" t="str">
        <f ca="1">IF($B34&gt;gamesPerRound,"","Black "&amp;OFFSET(Pairings!$E$1,2*gamesPerRound+N34,0))</f>
        <v xml:space="preserve">Black </v>
      </c>
      <c r="R34" s="115"/>
    </row>
    <row r="35" spans="1:18" s="117" customFormat="1" ht="108.75" customHeight="1" x14ac:dyDescent="0.3">
      <c r="A35" s="111" t="s">
        <v>237</v>
      </c>
      <c r="B35" s="112">
        <v>35</v>
      </c>
      <c r="C35" s="113" t="str">
        <f ca="1">IF($B35&gt;gamesPerRound,"","White "&amp;Pairings!D36)</f>
        <v>White D.08</v>
      </c>
      <c r="D35" s="114" t="s">
        <v>240</v>
      </c>
      <c r="E35" s="113" t="str">
        <f ca="1">IF($B35&gt;gamesPerRound,"","Black "&amp;Pairings!E36)</f>
        <v>Black G.08</v>
      </c>
      <c r="F35" s="115"/>
      <c r="G35" s="116" t="s">
        <v>238</v>
      </c>
      <c r="H35" s="112">
        <v>35</v>
      </c>
      <c r="I35" s="113" t="str">
        <f ca="1">IF($B35&gt;gamesPerRound,"","White "&amp;OFFSET(Pairings!$D$1,gamesPerRound+H35,0))</f>
        <v xml:space="preserve">White </v>
      </c>
      <c r="J35" s="114" t="s">
        <v>240</v>
      </c>
      <c r="K35" s="113" t="str">
        <f ca="1">IF($B35&gt;gamesPerRound,"","Black "&amp;OFFSET(Pairings!$E$1,gamesPerRound+H35,0))</f>
        <v xml:space="preserve">Black </v>
      </c>
      <c r="L35" s="115"/>
      <c r="M35" s="111" t="s">
        <v>239</v>
      </c>
      <c r="N35" s="112">
        <v>35</v>
      </c>
      <c r="O35" s="113" t="str">
        <f ca="1">IF($B35&gt;gamesPerRound,"","White "&amp;OFFSET(Pairings!$D$1,2*gamesPerRound+N35,0))</f>
        <v xml:space="preserve">White </v>
      </c>
      <c r="P35" s="114" t="s">
        <v>240</v>
      </c>
      <c r="Q35" s="113" t="str">
        <f ca="1">IF($B35&gt;gamesPerRound,"","Black "&amp;OFFSET(Pairings!$E$1,2*gamesPerRound+N35,0))</f>
        <v xml:space="preserve">Black </v>
      </c>
      <c r="R35" s="115"/>
    </row>
    <row r="36" spans="1:18" s="117" customFormat="1" ht="108.75" customHeight="1" x14ac:dyDescent="0.3">
      <c r="A36" s="111" t="s">
        <v>237</v>
      </c>
      <c r="B36" s="112">
        <v>36</v>
      </c>
      <c r="C36" s="113" t="str">
        <f ca="1">IF($B36&gt;gamesPerRound,"","White "&amp;Pairings!D37)</f>
        <v>White E.08</v>
      </c>
      <c r="D36" s="114" t="s">
        <v>240</v>
      </c>
      <c r="E36" s="113" t="str">
        <f ca="1">IF($B36&gt;gamesPerRound,"","Black "&amp;Pairings!E37)</f>
        <v>Black F.08</v>
      </c>
      <c r="F36" s="115"/>
      <c r="G36" s="116" t="s">
        <v>238</v>
      </c>
      <c r="H36" s="112">
        <v>36</v>
      </c>
      <c r="I36" s="113" t="str">
        <f ca="1">IF($B36&gt;gamesPerRound,"","White "&amp;OFFSET(Pairings!$D$1,gamesPerRound+H36,0))</f>
        <v xml:space="preserve">White </v>
      </c>
      <c r="J36" s="114" t="s">
        <v>240</v>
      </c>
      <c r="K36" s="113" t="str">
        <f ca="1">IF($B36&gt;gamesPerRound,"","Black "&amp;OFFSET(Pairings!$E$1,gamesPerRound+H36,0))</f>
        <v xml:space="preserve">Black </v>
      </c>
      <c r="L36" s="115"/>
      <c r="M36" s="111" t="s">
        <v>239</v>
      </c>
      <c r="N36" s="112">
        <v>36</v>
      </c>
      <c r="O36" s="113" t="str">
        <f ca="1">IF($B36&gt;gamesPerRound,"","White "&amp;OFFSET(Pairings!$D$1,2*gamesPerRound+N36,0))</f>
        <v xml:space="preserve">White </v>
      </c>
      <c r="P36" s="114" t="s">
        <v>240</v>
      </c>
      <c r="Q36" s="113" t="str">
        <f ca="1">IF($B36&gt;gamesPerRound,"","Black "&amp;OFFSET(Pairings!$E$1,2*gamesPerRound+N36,0))</f>
        <v xml:space="preserve">Black </v>
      </c>
      <c r="R36" s="115"/>
    </row>
    <row r="37" spans="1:18" s="117" customFormat="1" ht="108.75" customHeight="1" x14ac:dyDescent="0.3">
      <c r="A37" s="111" t="s">
        <v>237</v>
      </c>
      <c r="B37" s="112">
        <v>37</v>
      </c>
      <c r="C37" s="113" t="str">
        <f ca="1">IF($B37&gt;gamesPerRound,"","White "&amp;Pairings!D38)</f>
        <v>White I.09</v>
      </c>
      <c r="D37" s="114" t="s">
        <v>240</v>
      </c>
      <c r="E37" s="113" t="str">
        <f ca="1">IF($B37&gt;gamesPerRound,"","Black "&amp;Pairings!E38)</f>
        <v>Black B.09</v>
      </c>
      <c r="F37" s="115"/>
      <c r="G37" s="116" t="s">
        <v>238</v>
      </c>
      <c r="H37" s="112">
        <v>37</v>
      </c>
      <c r="I37" s="113" t="str">
        <f ca="1">IF($B37&gt;gamesPerRound,"","White "&amp;OFFSET(Pairings!$D$1,gamesPerRound+H37,0))</f>
        <v xml:space="preserve">White </v>
      </c>
      <c r="J37" s="114" t="s">
        <v>240</v>
      </c>
      <c r="K37" s="113" t="str">
        <f ca="1">IF($B37&gt;gamesPerRound,"","Black "&amp;OFFSET(Pairings!$E$1,gamesPerRound+H37,0))</f>
        <v xml:space="preserve">Black </v>
      </c>
      <c r="L37" s="115"/>
      <c r="M37" s="111" t="s">
        <v>239</v>
      </c>
      <c r="N37" s="112">
        <v>37</v>
      </c>
      <c r="O37" s="113" t="str">
        <f ca="1">IF($B37&gt;gamesPerRound,"","White "&amp;OFFSET(Pairings!$D$1,2*gamesPerRound+N37,0))</f>
        <v xml:space="preserve">White </v>
      </c>
      <c r="P37" s="114" t="s">
        <v>240</v>
      </c>
      <c r="Q37" s="113" t="str">
        <f ca="1">IF($B37&gt;gamesPerRound,"","Black "&amp;OFFSET(Pairings!$E$1,2*gamesPerRound+N37,0))</f>
        <v xml:space="preserve">Black </v>
      </c>
      <c r="R37" s="115"/>
    </row>
    <row r="38" spans="1:18" s="117" customFormat="1" ht="108.75" customHeight="1" x14ac:dyDescent="0.3">
      <c r="A38" s="111" t="s">
        <v>237</v>
      </c>
      <c r="B38" s="112">
        <v>38</v>
      </c>
      <c r="C38" s="113" t="str">
        <f ca="1">IF($B38&gt;gamesPerRound,"","White "&amp;Pairings!D39)</f>
        <v>White C.09</v>
      </c>
      <c r="D38" s="114" t="s">
        <v>240</v>
      </c>
      <c r="E38" s="113" t="str">
        <f ca="1">IF($B38&gt;gamesPerRound,"","Black "&amp;Pairings!E39)</f>
        <v>Black H.09</v>
      </c>
      <c r="F38" s="115"/>
      <c r="G38" s="116" t="s">
        <v>238</v>
      </c>
      <c r="H38" s="112">
        <v>38</v>
      </c>
      <c r="I38" s="113" t="str">
        <f ca="1">IF($B38&gt;gamesPerRound,"","White "&amp;OFFSET(Pairings!$D$1,gamesPerRound+H38,0))</f>
        <v xml:space="preserve">White </v>
      </c>
      <c r="J38" s="114" t="s">
        <v>240</v>
      </c>
      <c r="K38" s="113" t="str">
        <f ca="1">IF($B38&gt;gamesPerRound,"","Black "&amp;OFFSET(Pairings!$E$1,gamesPerRound+H38,0))</f>
        <v xml:space="preserve">Black </v>
      </c>
      <c r="L38" s="115"/>
      <c r="M38" s="111" t="s">
        <v>239</v>
      </c>
      <c r="N38" s="112">
        <v>38</v>
      </c>
      <c r="O38" s="113" t="str">
        <f ca="1">IF($B38&gt;gamesPerRound,"","White "&amp;OFFSET(Pairings!$D$1,2*gamesPerRound+N38,0))</f>
        <v xml:space="preserve">White </v>
      </c>
      <c r="P38" s="114" t="s">
        <v>240</v>
      </c>
      <c r="Q38" s="113" t="str">
        <f ca="1">IF($B38&gt;gamesPerRound,"","Black "&amp;OFFSET(Pairings!$E$1,2*gamesPerRound+N38,0))</f>
        <v xml:space="preserve">Black </v>
      </c>
      <c r="R38" s="115"/>
    </row>
    <row r="39" spans="1:18" s="117" customFormat="1" ht="108.75" customHeight="1" x14ac:dyDescent="0.3">
      <c r="A39" s="111" t="s">
        <v>237</v>
      </c>
      <c r="B39" s="112">
        <v>39</v>
      </c>
      <c r="C39" s="113" t="str">
        <f ca="1">IF($B39&gt;gamesPerRound,"","White "&amp;Pairings!D40)</f>
        <v>White G.09</v>
      </c>
      <c r="D39" s="114" t="s">
        <v>240</v>
      </c>
      <c r="E39" s="113" t="str">
        <f ca="1">IF($B39&gt;gamesPerRound,"","Black "&amp;Pairings!E40)</f>
        <v>Black D.09</v>
      </c>
      <c r="F39" s="115"/>
      <c r="G39" s="116" t="s">
        <v>238</v>
      </c>
      <c r="H39" s="112">
        <v>39</v>
      </c>
      <c r="I39" s="113" t="str">
        <f ca="1">IF($B39&gt;gamesPerRound,"","White "&amp;OFFSET(Pairings!$D$1,gamesPerRound+H39,0))</f>
        <v xml:space="preserve">White </v>
      </c>
      <c r="J39" s="114" t="s">
        <v>240</v>
      </c>
      <c r="K39" s="113" t="str">
        <f ca="1">IF($B39&gt;gamesPerRound,"","Black "&amp;OFFSET(Pairings!$E$1,gamesPerRound+H39,0))</f>
        <v xml:space="preserve">Black </v>
      </c>
      <c r="L39" s="115"/>
      <c r="M39" s="111" t="s">
        <v>239</v>
      </c>
      <c r="N39" s="112">
        <v>39</v>
      </c>
      <c r="O39" s="113" t="str">
        <f ca="1">IF($B39&gt;gamesPerRound,"","White "&amp;OFFSET(Pairings!$D$1,2*gamesPerRound+N39,0))</f>
        <v xml:space="preserve">White </v>
      </c>
      <c r="P39" s="114" t="s">
        <v>240</v>
      </c>
      <c r="Q39" s="113" t="str">
        <f ca="1">IF($B39&gt;gamesPerRound,"","Black "&amp;OFFSET(Pairings!$E$1,2*gamesPerRound+N39,0))</f>
        <v xml:space="preserve">Black </v>
      </c>
      <c r="R39" s="115"/>
    </row>
    <row r="40" spans="1:18" s="117" customFormat="1" ht="108.75" customHeight="1" x14ac:dyDescent="0.3">
      <c r="A40" s="111" t="s">
        <v>237</v>
      </c>
      <c r="B40" s="112">
        <v>40</v>
      </c>
      <c r="C40" s="113" t="str">
        <f ca="1">IF($B40&gt;gamesPerRound,"","White "&amp;Pairings!D41)</f>
        <v>White F.09</v>
      </c>
      <c r="D40" s="114" t="s">
        <v>240</v>
      </c>
      <c r="E40" s="113" t="str">
        <f ca="1">IF($B40&gt;gamesPerRound,"","Black "&amp;Pairings!E41)</f>
        <v>Black E.09</v>
      </c>
      <c r="F40" s="115"/>
      <c r="G40" s="116" t="s">
        <v>238</v>
      </c>
      <c r="H40" s="112">
        <v>40</v>
      </c>
      <c r="I40" s="113" t="str">
        <f ca="1">IF($B40&gt;gamesPerRound,"","White "&amp;OFFSET(Pairings!$D$1,gamesPerRound+H40,0))</f>
        <v xml:space="preserve">White </v>
      </c>
      <c r="J40" s="114" t="s">
        <v>240</v>
      </c>
      <c r="K40" s="113" t="str">
        <f ca="1">IF($B40&gt;gamesPerRound,"","Black "&amp;OFFSET(Pairings!$E$1,gamesPerRound+H40,0))</f>
        <v xml:space="preserve">Black </v>
      </c>
      <c r="L40" s="115"/>
      <c r="M40" s="111" t="s">
        <v>239</v>
      </c>
      <c r="N40" s="112">
        <v>40</v>
      </c>
      <c r="O40" s="113" t="str">
        <f ca="1">IF($B40&gt;gamesPerRound,"","White "&amp;OFFSET(Pairings!$D$1,2*gamesPerRound+N40,0))</f>
        <v xml:space="preserve">White </v>
      </c>
      <c r="P40" s="114" t="s">
        <v>240</v>
      </c>
      <c r="Q40" s="113" t="str">
        <f ca="1">IF($B40&gt;gamesPerRound,"","Black "&amp;OFFSET(Pairings!$E$1,2*gamesPerRound+N40,0))</f>
        <v xml:space="preserve">Black </v>
      </c>
      <c r="R40" s="115"/>
    </row>
    <row r="41" spans="1:18" s="117" customFormat="1" ht="108.75" customHeight="1" x14ac:dyDescent="0.3">
      <c r="A41" s="111" t="s">
        <v>237</v>
      </c>
      <c r="B41" s="112">
        <v>41</v>
      </c>
      <c r="C41" s="113" t="str">
        <f ca="1">IF($B41&gt;gamesPerRound,"","White "&amp;Pairings!D42)</f>
        <v>White F.10</v>
      </c>
      <c r="D41" s="114" t="s">
        <v>240</v>
      </c>
      <c r="E41" s="113" t="str">
        <f ca="1">IF($B41&gt;gamesPerRound,"","Black "&amp;Pairings!E42)</f>
        <v>Black A.09</v>
      </c>
      <c r="F41" s="115"/>
      <c r="G41" s="116" t="s">
        <v>238</v>
      </c>
      <c r="H41" s="112">
        <v>41</v>
      </c>
      <c r="I41" s="113" t="str">
        <f ca="1">IF($B41&gt;gamesPerRound,"","White "&amp;OFFSET(Pairings!$D$1,gamesPerRound+H41,0))</f>
        <v xml:space="preserve">White </v>
      </c>
      <c r="J41" s="114" t="s">
        <v>240</v>
      </c>
      <c r="K41" s="113" t="str">
        <f ca="1">IF($B41&gt;gamesPerRound,"","Black "&amp;OFFSET(Pairings!$E$1,gamesPerRound+H41,0))</f>
        <v xml:space="preserve">Black </v>
      </c>
      <c r="L41" s="115"/>
      <c r="M41" s="111" t="s">
        <v>239</v>
      </c>
      <c r="N41" s="112">
        <v>41</v>
      </c>
      <c r="O41" s="113" t="str">
        <f ca="1">IF($B41&gt;gamesPerRound,"","White "&amp;OFFSET(Pairings!$D$1,2*gamesPerRound+N41,0))</f>
        <v xml:space="preserve">White </v>
      </c>
      <c r="P41" s="114" t="s">
        <v>240</v>
      </c>
      <c r="Q41" s="113" t="str">
        <f ca="1">IF($B41&gt;gamesPerRound,"","Black "&amp;OFFSET(Pairings!$E$1,2*gamesPerRound+N41,0))</f>
        <v xml:space="preserve">Black </v>
      </c>
      <c r="R41" s="115"/>
    </row>
    <row r="42" spans="1:18" s="117" customFormat="1" ht="108.75" customHeight="1" x14ac:dyDescent="0.3">
      <c r="A42" s="111" t="s">
        <v>237</v>
      </c>
      <c r="B42" s="112">
        <v>42</v>
      </c>
      <c r="C42" s="113" t="str">
        <f ca="1">IF($B42&gt;gamesPerRound,"","White "&amp;Pairings!D43)</f>
        <v>White E.10</v>
      </c>
      <c r="D42" s="114" t="s">
        <v>240</v>
      </c>
      <c r="E42" s="113" t="str">
        <f ca="1">IF($B42&gt;gamesPerRound,"","Black "&amp;Pairings!E43)</f>
        <v>Black B.10</v>
      </c>
      <c r="F42" s="115"/>
      <c r="G42" s="116" t="s">
        <v>238</v>
      </c>
      <c r="H42" s="112">
        <v>42</v>
      </c>
      <c r="I42" s="113" t="str">
        <f ca="1">IF($B42&gt;gamesPerRound,"","White "&amp;OFFSET(Pairings!$D$1,gamesPerRound+H42,0))</f>
        <v xml:space="preserve">White </v>
      </c>
      <c r="J42" s="114" t="s">
        <v>240</v>
      </c>
      <c r="K42" s="113" t="str">
        <f ca="1">IF($B42&gt;gamesPerRound,"","Black "&amp;OFFSET(Pairings!$E$1,gamesPerRound+H42,0))</f>
        <v xml:space="preserve">Black </v>
      </c>
      <c r="L42" s="115"/>
      <c r="M42" s="111" t="s">
        <v>239</v>
      </c>
      <c r="N42" s="112">
        <v>42</v>
      </c>
      <c r="O42" s="113" t="str">
        <f ca="1">IF($B42&gt;gamesPerRound,"","White "&amp;OFFSET(Pairings!$D$1,2*gamesPerRound+N42,0))</f>
        <v xml:space="preserve">White </v>
      </c>
      <c r="P42" s="114" t="s">
        <v>240</v>
      </c>
      <c r="Q42" s="113" t="str">
        <f ca="1">IF($B42&gt;gamesPerRound,"","Black "&amp;OFFSET(Pairings!$E$1,2*gamesPerRound+N42,0))</f>
        <v xml:space="preserve">Black </v>
      </c>
      <c r="R42" s="115"/>
    </row>
    <row r="43" spans="1:18" s="117" customFormat="1" ht="108.75" customHeight="1" x14ac:dyDescent="0.3">
      <c r="A43" s="111" t="s">
        <v>237</v>
      </c>
      <c r="B43" s="112">
        <v>43</v>
      </c>
      <c r="C43" s="113" t="str">
        <f ca="1">IF($B43&gt;gamesPerRound,"","White "&amp;Pairings!D44)</f>
        <v>White D.10</v>
      </c>
      <c r="D43" s="114" t="s">
        <v>240</v>
      </c>
      <c r="E43" s="113" t="str">
        <f ca="1">IF($B43&gt;gamesPerRound,"","Black "&amp;Pairings!E44)</f>
        <v>Black C.10</v>
      </c>
      <c r="F43" s="115"/>
      <c r="G43" s="116" t="s">
        <v>238</v>
      </c>
      <c r="H43" s="112">
        <v>43</v>
      </c>
      <c r="I43" s="113" t="str">
        <f ca="1">IF($B43&gt;gamesPerRound,"","White "&amp;OFFSET(Pairings!$D$1,gamesPerRound+H43,0))</f>
        <v xml:space="preserve">White </v>
      </c>
      <c r="J43" s="114" t="s">
        <v>240</v>
      </c>
      <c r="K43" s="113" t="str">
        <f ca="1">IF($B43&gt;gamesPerRound,"","Black "&amp;OFFSET(Pairings!$E$1,gamesPerRound+H43,0))</f>
        <v xml:space="preserve">Black </v>
      </c>
      <c r="L43" s="115"/>
      <c r="M43" s="111" t="s">
        <v>239</v>
      </c>
      <c r="N43" s="112">
        <v>43</v>
      </c>
      <c r="O43" s="113" t="str">
        <f ca="1">IF($B43&gt;gamesPerRound,"","White "&amp;OFFSET(Pairings!$D$1,2*gamesPerRound+N43,0))</f>
        <v xml:space="preserve">White </v>
      </c>
      <c r="P43" s="114" t="s">
        <v>240</v>
      </c>
      <c r="Q43" s="113" t="str">
        <f ca="1">IF($B43&gt;gamesPerRound,"","Black "&amp;OFFSET(Pairings!$E$1,2*gamesPerRound+N43,0))</f>
        <v xml:space="preserve">Black </v>
      </c>
      <c r="R43" s="115"/>
    </row>
    <row r="44" spans="1:18" s="117" customFormat="1" ht="108.75" customHeight="1" x14ac:dyDescent="0.3">
      <c r="A44" s="111" t="s">
        <v>237</v>
      </c>
      <c r="B44" s="112">
        <v>44</v>
      </c>
      <c r="C44" s="113" t="str">
        <f ca="1">IF($B44&gt;gamesPerRound,"","White "&amp;Pairings!D45)</f>
        <v>White A.10</v>
      </c>
      <c r="D44" s="114" t="s">
        <v>240</v>
      </c>
      <c r="E44" s="113" t="str">
        <f ca="1">IF($B44&gt;gamesPerRound,"","Black "&amp;Pairings!E45)</f>
        <v>Black H.10</v>
      </c>
      <c r="F44" s="115"/>
      <c r="G44" s="116" t="s">
        <v>238</v>
      </c>
      <c r="H44" s="112">
        <v>44</v>
      </c>
      <c r="I44" s="113" t="str">
        <f ca="1">IF($B44&gt;gamesPerRound,"","White "&amp;OFFSET(Pairings!$D$1,gamesPerRound+H44,0))</f>
        <v xml:space="preserve">White </v>
      </c>
      <c r="J44" s="114" t="s">
        <v>240</v>
      </c>
      <c r="K44" s="113" t="str">
        <f ca="1">IF($B44&gt;gamesPerRound,"","Black "&amp;OFFSET(Pairings!$E$1,gamesPerRound+H44,0))</f>
        <v xml:space="preserve">Black </v>
      </c>
      <c r="L44" s="115"/>
      <c r="M44" s="111" t="s">
        <v>239</v>
      </c>
      <c r="N44" s="112">
        <v>44</v>
      </c>
      <c r="O44" s="113" t="str">
        <f ca="1">IF($B44&gt;gamesPerRound,"","White "&amp;OFFSET(Pairings!$D$1,2*gamesPerRound+N44,0))</f>
        <v xml:space="preserve">White </v>
      </c>
      <c r="P44" s="114" t="s">
        <v>240</v>
      </c>
      <c r="Q44" s="113" t="str">
        <f ca="1">IF($B44&gt;gamesPerRound,"","Black "&amp;OFFSET(Pairings!$E$1,2*gamesPerRound+N44,0))</f>
        <v xml:space="preserve">Black </v>
      </c>
      <c r="R44" s="115"/>
    </row>
    <row r="45" spans="1:18" s="117" customFormat="1" ht="108.75" customHeight="1" x14ac:dyDescent="0.3">
      <c r="A45" s="111" t="s">
        <v>237</v>
      </c>
      <c r="B45" s="112">
        <v>45</v>
      </c>
      <c r="C45" s="113" t="str">
        <f ca="1">IF($B45&gt;gamesPerRound,"","White "&amp;Pairings!D46)</f>
        <v>White G.10</v>
      </c>
      <c r="D45" s="114" t="s">
        <v>240</v>
      </c>
      <c r="E45" s="113" t="str">
        <f ca="1">IF($B45&gt;gamesPerRound,"","Black "&amp;Pairings!E46)</f>
        <v>Black I.10</v>
      </c>
      <c r="F45" s="115"/>
      <c r="G45" s="116" t="s">
        <v>238</v>
      </c>
      <c r="H45" s="112">
        <v>45</v>
      </c>
      <c r="I45" s="113" t="str">
        <f ca="1">IF($B45&gt;gamesPerRound,"","White "&amp;OFFSET(Pairings!$D$1,gamesPerRound+H45,0))</f>
        <v xml:space="preserve">White </v>
      </c>
      <c r="J45" s="114" t="s">
        <v>240</v>
      </c>
      <c r="K45" s="113" t="str">
        <f ca="1">IF($B45&gt;gamesPerRound,"","Black "&amp;OFFSET(Pairings!$E$1,gamesPerRound+H45,0))</f>
        <v xml:space="preserve">Black </v>
      </c>
      <c r="L45" s="115"/>
      <c r="M45" s="111" t="s">
        <v>239</v>
      </c>
      <c r="N45" s="112">
        <v>45</v>
      </c>
      <c r="O45" s="113" t="str">
        <f ca="1">IF($B45&gt;gamesPerRound,"","White "&amp;OFFSET(Pairings!$D$1,2*gamesPerRound+N45,0))</f>
        <v xml:space="preserve">White </v>
      </c>
      <c r="P45" s="114" t="s">
        <v>240</v>
      </c>
      <c r="Q45" s="113" t="str">
        <f ca="1">IF($B45&gt;gamesPerRound,"","Black "&amp;OFFSET(Pairings!$E$1,2*gamesPerRound+N45,0))</f>
        <v xml:space="preserve">Black </v>
      </c>
      <c r="R45" s="115"/>
    </row>
    <row r="46" spans="1:18" s="117" customFormat="1" ht="108.75" customHeight="1" x14ac:dyDescent="0.3">
      <c r="A46" s="111" t="s">
        <v>237</v>
      </c>
      <c r="B46" s="112">
        <v>46</v>
      </c>
      <c r="C46" s="113" t="str">
        <f ca="1">IF($B46&gt;gamesPerRound,"","White "&amp;Pairings!D47)</f>
        <v>White D.11</v>
      </c>
      <c r="D46" s="114" t="s">
        <v>240</v>
      </c>
      <c r="E46" s="113" t="str">
        <f ca="1">IF($B46&gt;gamesPerRound,"","Black "&amp;Pairings!E47)</f>
        <v>Black A.11</v>
      </c>
      <c r="F46" s="115"/>
      <c r="G46" s="116" t="s">
        <v>238</v>
      </c>
      <c r="H46" s="112">
        <v>46</v>
      </c>
      <c r="I46" s="113" t="str">
        <f ca="1">IF($B46&gt;gamesPerRound,"","White "&amp;OFFSET(Pairings!$D$1,gamesPerRound+H46,0))</f>
        <v xml:space="preserve">White </v>
      </c>
      <c r="J46" s="114" t="s">
        <v>240</v>
      </c>
      <c r="K46" s="113" t="str">
        <f ca="1">IF($B46&gt;gamesPerRound,"","Black "&amp;OFFSET(Pairings!$E$1,gamesPerRound+H46,0))</f>
        <v xml:space="preserve">Black </v>
      </c>
      <c r="L46" s="115"/>
      <c r="M46" s="111" t="s">
        <v>239</v>
      </c>
      <c r="N46" s="112">
        <v>46</v>
      </c>
      <c r="O46" s="113" t="str">
        <f ca="1">IF($B46&gt;gamesPerRound,"","White "&amp;OFFSET(Pairings!$D$1,2*gamesPerRound+N46,0))</f>
        <v xml:space="preserve">White </v>
      </c>
      <c r="P46" s="114" t="s">
        <v>240</v>
      </c>
      <c r="Q46" s="113" t="str">
        <f ca="1">IF($B46&gt;gamesPerRound,"","Black "&amp;OFFSET(Pairings!$E$1,2*gamesPerRound+N46,0))</f>
        <v xml:space="preserve">Black </v>
      </c>
      <c r="R46" s="115"/>
    </row>
    <row r="47" spans="1:18" s="117" customFormat="1" ht="108.75" customHeight="1" x14ac:dyDescent="0.3">
      <c r="A47" s="111" t="s">
        <v>237</v>
      </c>
      <c r="B47" s="112">
        <v>47</v>
      </c>
      <c r="C47" s="113" t="str">
        <f ca="1">IF($B47&gt;gamesPerRound,"","White "&amp;Pairings!D48)</f>
        <v>White C.11</v>
      </c>
      <c r="D47" s="114" t="s">
        <v>240</v>
      </c>
      <c r="E47" s="113" t="str">
        <f ca="1">IF($B47&gt;gamesPerRound,"","Black "&amp;Pairings!E48)</f>
        <v>Black E.11</v>
      </c>
      <c r="F47" s="115"/>
      <c r="G47" s="116" t="s">
        <v>238</v>
      </c>
      <c r="H47" s="112">
        <v>47</v>
      </c>
      <c r="I47" s="113" t="str">
        <f ca="1">IF($B47&gt;gamesPerRound,"","White "&amp;OFFSET(Pairings!$D$1,gamesPerRound+H47,0))</f>
        <v xml:space="preserve">White </v>
      </c>
      <c r="J47" s="114" t="s">
        <v>240</v>
      </c>
      <c r="K47" s="113" t="str">
        <f ca="1">IF($B47&gt;gamesPerRound,"","Black "&amp;OFFSET(Pairings!$E$1,gamesPerRound+H47,0))</f>
        <v xml:space="preserve">Black </v>
      </c>
      <c r="L47" s="115"/>
      <c r="M47" s="111" t="s">
        <v>239</v>
      </c>
      <c r="N47" s="112">
        <v>47</v>
      </c>
      <c r="O47" s="113" t="str">
        <f ca="1">IF($B47&gt;gamesPerRound,"","White "&amp;OFFSET(Pairings!$D$1,2*gamesPerRound+N47,0))</f>
        <v xml:space="preserve">White </v>
      </c>
      <c r="P47" s="114" t="s">
        <v>240</v>
      </c>
      <c r="Q47" s="113" t="str">
        <f ca="1">IF($B47&gt;gamesPerRound,"","Black "&amp;OFFSET(Pairings!$E$1,2*gamesPerRound+N47,0))</f>
        <v xml:space="preserve">Black </v>
      </c>
      <c r="R47" s="115"/>
    </row>
    <row r="48" spans="1:18" s="117" customFormat="1" ht="108.75" customHeight="1" x14ac:dyDescent="0.3">
      <c r="A48" s="111" t="s">
        <v>237</v>
      </c>
      <c r="B48" s="112">
        <v>48</v>
      </c>
      <c r="C48" s="113" t="str">
        <f ca="1">IF($B48&gt;gamesPerRound,"","White "&amp;Pairings!D49)</f>
        <v>White B.11</v>
      </c>
      <c r="D48" s="114" t="s">
        <v>240</v>
      </c>
      <c r="E48" s="113" t="str">
        <f ca="1">IF($B48&gt;gamesPerRound,"","Black "&amp;Pairings!E49)</f>
        <v>Black F.11</v>
      </c>
      <c r="F48" s="115"/>
      <c r="G48" s="116" t="s">
        <v>238</v>
      </c>
      <c r="H48" s="112">
        <v>48</v>
      </c>
      <c r="I48" s="113" t="str">
        <f ca="1">IF($B48&gt;gamesPerRound,"","White "&amp;OFFSET(Pairings!$D$1,gamesPerRound+H48,0))</f>
        <v xml:space="preserve">White </v>
      </c>
      <c r="J48" s="114" t="s">
        <v>240</v>
      </c>
      <c r="K48" s="113" t="str">
        <f ca="1">IF($B48&gt;gamesPerRound,"","Black "&amp;OFFSET(Pairings!$E$1,gamesPerRound+H48,0))</f>
        <v xml:space="preserve">Black </v>
      </c>
      <c r="L48" s="115"/>
      <c r="M48" s="111" t="s">
        <v>239</v>
      </c>
      <c r="N48" s="112">
        <v>48</v>
      </c>
      <c r="O48" s="113" t="str">
        <f ca="1">IF($B48&gt;gamesPerRound,"","White "&amp;OFFSET(Pairings!$D$1,2*gamesPerRound+N48,0))</f>
        <v xml:space="preserve">White </v>
      </c>
      <c r="P48" s="114" t="s">
        <v>240</v>
      </c>
      <c r="Q48" s="113" t="str">
        <f ca="1">IF($B48&gt;gamesPerRound,"","Black "&amp;OFFSET(Pairings!$E$1,2*gamesPerRound+N48,0))</f>
        <v xml:space="preserve">Black </v>
      </c>
      <c r="R48" s="115"/>
    </row>
    <row r="49" spans="1:18" s="117" customFormat="1" ht="108.75" customHeight="1" x14ac:dyDescent="0.3">
      <c r="A49" s="111" t="s">
        <v>237</v>
      </c>
      <c r="B49" s="112">
        <v>49</v>
      </c>
      <c r="C49" s="113" t="str">
        <f ca="1">IF($B49&gt;gamesPerRound,"","White "&amp;Pairings!D50)</f>
        <v>White I.11</v>
      </c>
      <c r="D49" s="114" t="s">
        <v>240</v>
      </c>
      <c r="E49" s="113" t="str">
        <f ca="1">IF($B49&gt;gamesPerRound,"","Black "&amp;Pairings!E50)</f>
        <v>Black H.11</v>
      </c>
      <c r="F49" s="115"/>
      <c r="G49" s="116" t="s">
        <v>238</v>
      </c>
      <c r="H49" s="112">
        <v>49</v>
      </c>
      <c r="I49" s="113" t="str">
        <f ca="1">IF($B49&gt;gamesPerRound,"","White "&amp;OFFSET(Pairings!$D$1,gamesPerRound+H49,0))</f>
        <v xml:space="preserve">White </v>
      </c>
      <c r="J49" s="114" t="s">
        <v>240</v>
      </c>
      <c r="K49" s="113" t="str">
        <f ca="1">IF($B49&gt;gamesPerRound,"","Black "&amp;OFFSET(Pairings!$E$1,gamesPerRound+H49,0))</f>
        <v xml:space="preserve">Black </v>
      </c>
      <c r="L49" s="115"/>
      <c r="M49" s="111" t="s">
        <v>239</v>
      </c>
      <c r="N49" s="112">
        <v>49</v>
      </c>
      <c r="O49" s="113" t="str">
        <f ca="1">IF($B49&gt;gamesPerRound,"","White "&amp;OFFSET(Pairings!$D$1,2*gamesPerRound+N49,0))</f>
        <v xml:space="preserve">White </v>
      </c>
      <c r="P49" s="114" t="s">
        <v>240</v>
      </c>
      <c r="Q49" s="113" t="str">
        <f ca="1">IF($B49&gt;gamesPerRound,"","Black "&amp;OFFSET(Pairings!$E$1,2*gamesPerRound+N49,0))</f>
        <v xml:space="preserve">Black </v>
      </c>
      <c r="R49" s="115"/>
    </row>
    <row r="50" spans="1:18" s="117" customFormat="1" ht="108.75" customHeight="1" x14ac:dyDescent="0.3">
      <c r="A50" s="111" t="s">
        <v>237</v>
      </c>
      <c r="B50" s="112">
        <v>50</v>
      </c>
      <c r="C50" s="113" t="str">
        <f ca="1">IF($B50&gt;gamesPerRound,"","White "&amp;Pairings!D51)</f>
        <v>White E.12</v>
      </c>
      <c r="D50" s="114" t="s">
        <v>240</v>
      </c>
      <c r="E50" s="113" t="str">
        <f ca="1">IF($B50&gt;gamesPerRound,"","Black "&amp;Pairings!E51)</f>
        <v>Black G.11</v>
      </c>
      <c r="F50" s="115"/>
      <c r="G50" s="116" t="s">
        <v>238</v>
      </c>
      <c r="H50" s="112">
        <v>50</v>
      </c>
      <c r="I50" s="113" t="str">
        <f ca="1">IF($B50&gt;gamesPerRound,"","White "&amp;OFFSET(Pairings!$D$1,gamesPerRound+H50,0))</f>
        <v xml:space="preserve">White </v>
      </c>
      <c r="J50" s="114" t="s">
        <v>240</v>
      </c>
      <c r="K50" s="113" t="str">
        <f ca="1">IF($B50&gt;gamesPerRound,"","Black "&amp;OFFSET(Pairings!$E$1,gamesPerRound+H50,0))</f>
        <v xml:space="preserve">Black </v>
      </c>
      <c r="L50" s="115"/>
      <c r="M50" s="111" t="s">
        <v>239</v>
      </c>
      <c r="N50" s="112">
        <v>50</v>
      </c>
      <c r="O50" s="113" t="str">
        <f ca="1">IF($B50&gt;gamesPerRound,"","White "&amp;OFFSET(Pairings!$D$1,2*gamesPerRound+N50,0))</f>
        <v xml:space="preserve">White </v>
      </c>
      <c r="P50" s="114" t="s">
        <v>240</v>
      </c>
      <c r="Q50" s="113" t="str">
        <f ca="1">IF($B50&gt;gamesPerRound,"","Black "&amp;OFFSET(Pairings!$E$1,2*gamesPerRound+N50,0))</f>
        <v xml:space="preserve">Black </v>
      </c>
      <c r="R50" s="115"/>
    </row>
    <row r="51" spans="1:18" s="117" customFormat="1" ht="108.75" customHeight="1" x14ac:dyDescent="0.3">
      <c r="A51" s="111" t="s">
        <v>237</v>
      </c>
      <c r="B51" s="112">
        <v>51</v>
      </c>
      <c r="C51" s="113" t="str">
        <f ca="1">IF($B51&gt;gamesPerRound,"","White "&amp;Pairings!D52)</f>
        <v>White C.12</v>
      </c>
      <c r="D51" s="114" t="s">
        <v>240</v>
      </c>
      <c r="E51" s="113" t="str">
        <f ca="1">IF($B51&gt;gamesPerRound,"","Black "&amp;Pairings!E52)</f>
        <v>Black A.12</v>
      </c>
      <c r="F51" s="115"/>
      <c r="G51" s="116" t="s">
        <v>238</v>
      </c>
      <c r="H51" s="112">
        <v>51</v>
      </c>
      <c r="I51" s="113" t="str">
        <f ca="1">IF($B51&gt;gamesPerRound,"","White "&amp;OFFSET(Pairings!$D$1,gamesPerRound+H51,0))</f>
        <v xml:space="preserve">White </v>
      </c>
      <c r="J51" s="114" t="s">
        <v>240</v>
      </c>
      <c r="K51" s="113" t="str">
        <f ca="1">IF($B51&gt;gamesPerRound,"","Black "&amp;OFFSET(Pairings!$E$1,gamesPerRound+H51,0))</f>
        <v xml:space="preserve">Black </v>
      </c>
      <c r="L51" s="115"/>
      <c r="M51" s="111" t="s">
        <v>239</v>
      </c>
      <c r="N51" s="112">
        <v>51</v>
      </c>
      <c r="O51" s="113" t="str">
        <f ca="1">IF($B51&gt;gamesPerRound,"","White "&amp;OFFSET(Pairings!$D$1,2*gamesPerRound+N51,0))</f>
        <v xml:space="preserve">White </v>
      </c>
      <c r="P51" s="114" t="s">
        <v>240</v>
      </c>
      <c r="Q51" s="113" t="str">
        <f ca="1">IF($B51&gt;gamesPerRound,"","Black "&amp;OFFSET(Pairings!$E$1,2*gamesPerRound+N51,0))</f>
        <v xml:space="preserve">Black </v>
      </c>
      <c r="R51" s="115"/>
    </row>
    <row r="52" spans="1:18" s="117" customFormat="1" ht="108.75" customHeight="1" x14ac:dyDescent="0.3">
      <c r="A52" s="111" t="s">
        <v>237</v>
      </c>
      <c r="B52" s="112">
        <v>52</v>
      </c>
      <c r="C52" s="113" t="str">
        <f ca="1">IF($B52&gt;gamesPerRound,"","White "&amp;Pairings!D53)</f>
        <v>White B.12</v>
      </c>
      <c r="D52" s="114" t="s">
        <v>240</v>
      </c>
      <c r="E52" s="113" t="str">
        <f ca="1">IF($B52&gt;gamesPerRound,"","Black "&amp;Pairings!E53)</f>
        <v>Black D.12</v>
      </c>
      <c r="F52" s="115"/>
      <c r="G52" s="116" t="s">
        <v>238</v>
      </c>
      <c r="H52" s="112">
        <v>52</v>
      </c>
      <c r="I52" s="113" t="str">
        <f ca="1">IF($B52&gt;gamesPerRound,"","White "&amp;OFFSET(Pairings!$D$1,gamesPerRound+H52,0))</f>
        <v xml:space="preserve">White </v>
      </c>
      <c r="J52" s="114" t="s">
        <v>240</v>
      </c>
      <c r="K52" s="113" t="str">
        <f ca="1">IF($B52&gt;gamesPerRound,"","Black "&amp;OFFSET(Pairings!$E$1,gamesPerRound+H52,0))</f>
        <v xml:space="preserve">Black </v>
      </c>
      <c r="L52" s="115"/>
      <c r="M52" s="111" t="s">
        <v>239</v>
      </c>
      <c r="N52" s="112">
        <v>52</v>
      </c>
      <c r="O52" s="113" t="str">
        <f ca="1">IF($B52&gt;gamesPerRound,"","White "&amp;OFFSET(Pairings!$D$1,2*gamesPerRound+N52,0))</f>
        <v xml:space="preserve">White </v>
      </c>
      <c r="P52" s="114" t="s">
        <v>240</v>
      </c>
      <c r="Q52" s="113" t="str">
        <f ca="1">IF($B52&gt;gamesPerRound,"","Black "&amp;OFFSET(Pairings!$E$1,2*gamesPerRound+N52,0))</f>
        <v xml:space="preserve">Black </v>
      </c>
      <c r="R52" s="115"/>
    </row>
    <row r="53" spans="1:18" s="117" customFormat="1" ht="108.75" customHeight="1" x14ac:dyDescent="0.3">
      <c r="A53" s="111" t="s">
        <v>237</v>
      </c>
      <c r="B53" s="112">
        <v>53</v>
      </c>
      <c r="C53" s="113" t="str">
        <f ca="1">IF($B53&gt;gamesPerRound,"","White "&amp;Pairings!D54)</f>
        <v>White F.12</v>
      </c>
      <c r="D53" s="114" t="s">
        <v>240</v>
      </c>
      <c r="E53" s="113" t="str">
        <f ca="1">IF($B53&gt;gamesPerRound,"","Black "&amp;Pairings!E54)</f>
        <v>Black I.12</v>
      </c>
      <c r="F53" s="115"/>
      <c r="G53" s="116" t="s">
        <v>238</v>
      </c>
      <c r="H53" s="112">
        <v>53</v>
      </c>
      <c r="I53" s="113" t="str">
        <f ca="1">IF($B53&gt;gamesPerRound,"","White "&amp;OFFSET(Pairings!$D$1,gamesPerRound+H53,0))</f>
        <v xml:space="preserve">White </v>
      </c>
      <c r="J53" s="114" t="s">
        <v>240</v>
      </c>
      <c r="K53" s="113" t="str">
        <f ca="1">IF($B53&gt;gamesPerRound,"","Black "&amp;OFFSET(Pairings!$E$1,gamesPerRound+H53,0))</f>
        <v xml:space="preserve">Black </v>
      </c>
      <c r="L53" s="115"/>
      <c r="M53" s="111" t="s">
        <v>239</v>
      </c>
      <c r="N53" s="112">
        <v>53</v>
      </c>
      <c r="O53" s="113" t="str">
        <f ca="1">IF($B53&gt;gamesPerRound,"","White "&amp;OFFSET(Pairings!$D$1,2*gamesPerRound+N53,0))</f>
        <v xml:space="preserve">White </v>
      </c>
      <c r="P53" s="114" t="s">
        <v>240</v>
      </c>
      <c r="Q53" s="113" t="str">
        <f ca="1">IF($B53&gt;gamesPerRound,"","Black "&amp;OFFSET(Pairings!$E$1,2*gamesPerRound+N53,0))</f>
        <v xml:space="preserve">Black </v>
      </c>
      <c r="R53" s="115"/>
    </row>
    <row r="54" spans="1:18" s="117" customFormat="1" ht="108.75" customHeight="1" x14ac:dyDescent="0.3">
      <c r="A54" s="111" t="s">
        <v>237</v>
      </c>
      <c r="B54" s="112">
        <v>54</v>
      </c>
      <c r="C54" s="113" t="str">
        <f ca="1">IF($B54&gt;gamesPerRound,"","White "&amp;Pairings!D55)</f>
        <v>White H.12</v>
      </c>
      <c r="D54" s="114" t="s">
        <v>240</v>
      </c>
      <c r="E54" s="113" t="str">
        <f ca="1">IF($B54&gt;gamesPerRound,"","Black "&amp;Pairings!E55)</f>
        <v>Black G.12</v>
      </c>
      <c r="F54" s="115"/>
      <c r="G54" s="116" t="s">
        <v>238</v>
      </c>
      <c r="H54" s="112">
        <v>54</v>
      </c>
      <c r="I54" s="113" t="str">
        <f ca="1">IF($B54&gt;gamesPerRound,"","White "&amp;OFFSET(Pairings!$D$1,gamesPerRound+H54,0))</f>
        <v xml:space="preserve">White </v>
      </c>
      <c r="J54" s="114" t="s">
        <v>240</v>
      </c>
      <c r="K54" s="113" t="str">
        <f ca="1">IF($B54&gt;gamesPerRound,"","Black "&amp;OFFSET(Pairings!$E$1,gamesPerRound+H54,0))</f>
        <v xml:space="preserve">Black </v>
      </c>
      <c r="L54" s="115"/>
      <c r="M54" s="111" t="s">
        <v>239</v>
      </c>
      <c r="N54" s="112">
        <v>54</v>
      </c>
      <c r="O54" s="113" t="str">
        <f ca="1">IF($B54&gt;gamesPerRound,"","White "&amp;OFFSET(Pairings!$D$1,2*gamesPerRound+N54,0))</f>
        <v xml:space="preserve">White </v>
      </c>
      <c r="P54" s="114" t="s">
        <v>240</v>
      </c>
      <c r="Q54" s="113" t="str">
        <f ca="1">IF($B54&gt;gamesPerRound,"","Black "&amp;OFFSET(Pairings!$E$1,2*gamesPerRound+N54,0))</f>
        <v xml:space="preserve">Black </v>
      </c>
      <c r="R54" s="115"/>
    </row>
    <row r="55" spans="1:18" s="117" customFormat="1" ht="108.75" customHeight="1" x14ac:dyDescent="0.3">
      <c r="A55" s="111" t="s">
        <v>237</v>
      </c>
      <c r="B55" s="112">
        <v>55</v>
      </c>
      <c r="C55" s="113" t="str">
        <f>IF($B55&gt;gamesPerRound,"","White "&amp;Pairings!D56)</f>
        <v/>
      </c>
      <c r="D55" s="114" t="s">
        <v>240</v>
      </c>
      <c r="E55" s="113" t="str">
        <f>IF($B55&gt;gamesPerRound,"","Black "&amp;Pairings!E56)</f>
        <v/>
      </c>
      <c r="F55" s="115"/>
      <c r="G55" s="116" t="s">
        <v>238</v>
      </c>
      <c r="H55" s="112">
        <v>55</v>
      </c>
      <c r="I55" s="113" t="str">
        <f ca="1">IF($B55&gt;gamesPerRound,"","White "&amp;OFFSET(Pairings!$D$1,gamesPerRound+H55,0))</f>
        <v/>
      </c>
      <c r="J55" s="114" t="s">
        <v>240</v>
      </c>
      <c r="K55" s="113" t="str">
        <f ca="1">IF($B55&gt;gamesPerRound,"","Black "&amp;OFFSET(Pairings!$E$1,gamesPerRound+H55,0))</f>
        <v/>
      </c>
      <c r="L55" s="115"/>
      <c r="M55" s="111" t="s">
        <v>239</v>
      </c>
      <c r="N55" s="112">
        <v>55</v>
      </c>
      <c r="O55" s="113" t="str">
        <f ca="1">IF($B55&gt;gamesPerRound,"","White "&amp;OFFSET(Pairings!$D$1,2*gamesPerRound+N55,0))</f>
        <v/>
      </c>
      <c r="P55" s="114" t="s">
        <v>240</v>
      </c>
      <c r="Q55" s="113" t="str">
        <f ca="1">IF($B55&gt;gamesPerRound,"","Black "&amp;OFFSET(Pairings!$E$1,2*gamesPerRound+N55,0))</f>
        <v/>
      </c>
      <c r="R55" s="115"/>
    </row>
    <row r="56" spans="1:18" s="117" customFormat="1" ht="108.75" customHeight="1" x14ac:dyDescent="0.3">
      <c r="A56" s="111" t="s">
        <v>237</v>
      </c>
      <c r="B56" s="112">
        <v>56</v>
      </c>
      <c r="C56" s="113" t="str">
        <f>IF($B56&gt;gamesPerRound,"","White "&amp;Pairings!D57)</f>
        <v/>
      </c>
      <c r="D56" s="114" t="s">
        <v>240</v>
      </c>
      <c r="E56" s="113" t="str">
        <f>IF($B56&gt;gamesPerRound,"","Black "&amp;Pairings!E57)</f>
        <v/>
      </c>
      <c r="F56" s="115"/>
      <c r="G56" s="116" t="s">
        <v>238</v>
      </c>
      <c r="H56" s="112">
        <v>56</v>
      </c>
      <c r="I56" s="113" t="str">
        <f ca="1">IF($B56&gt;gamesPerRound,"","White "&amp;OFFSET(Pairings!$D$1,gamesPerRound+H56,0))</f>
        <v/>
      </c>
      <c r="J56" s="114" t="s">
        <v>240</v>
      </c>
      <c r="K56" s="113" t="str">
        <f ca="1">IF($B56&gt;gamesPerRound,"","Black "&amp;OFFSET(Pairings!$E$1,gamesPerRound+H56,0))</f>
        <v/>
      </c>
      <c r="L56" s="115"/>
      <c r="M56" s="111" t="s">
        <v>239</v>
      </c>
      <c r="N56" s="112">
        <v>56</v>
      </c>
      <c r="O56" s="113" t="str">
        <f ca="1">IF($B56&gt;gamesPerRound,"","White "&amp;OFFSET(Pairings!$D$1,2*gamesPerRound+N56,0))</f>
        <v/>
      </c>
      <c r="P56" s="114" t="s">
        <v>240</v>
      </c>
      <c r="Q56" s="113" t="str">
        <f ca="1">IF($B56&gt;gamesPerRound,"","Black "&amp;OFFSET(Pairings!$E$1,2*gamesPerRound+N56,0))</f>
        <v/>
      </c>
      <c r="R56" s="115"/>
    </row>
    <row r="57" spans="1:18" s="117" customFormat="1" ht="108.75" customHeight="1" x14ac:dyDescent="0.3">
      <c r="A57" s="111" t="s">
        <v>237</v>
      </c>
      <c r="B57" s="112">
        <v>57</v>
      </c>
      <c r="C57" s="113" t="str">
        <f>IF($B57&gt;gamesPerRound,"","White "&amp;Pairings!D58)</f>
        <v/>
      </c>
      <c r="D57" s="114" t="s">
        <v>240</v>
      </c>
      <c r="E57" s="113" t="str">
        <f>IF($B57&gt;gamesPerRound,"","Black "&amp;Pairings!E58)</f>
        <v/>
      </c>
      <c r="F57" s="115"/>
      <c r="G57" s="116" t="s">
        <v>238</v>
      </c>
      <c r="H57" s="112">
        <v>57</v>
      </c>
      <c r="I57" s="113" t="str">
        <f ca="1">IF($B57&gt;gamesPerRound,"","White "&amp;OFFSET(Pairings!$D$1,gamesPerRound+H57,0))</f>
        <v/>
      </c>
      <c r="J57" s="114" t="s">
        <v>240</v>
      </c>
      <c r="K57" s="113" t="str">
        <f ca="1">IF($B57&gt;gamesPerRound,"","Black "&amp;OFFSET(Pairings!$E$1,gamesPerRound+H57,0))</f>
        <v/>
      </c>
      <c r="L57" s="115"/>
      <c r="M57" s="111" t="s">
        <v>239</v>
      </c>
      <c r="N57" s="112">
        <v>57</v>
      </c>
      <c r="O57" s="113" t="str">
        <f ca="1">IF($B57&gt;gamesPerRound,"","White "&amp;OFFSET(Pairings!$D$1,2*gamesPerRound+N57,0))</f>
        <v/>
      </c>
      <c r="P57" s="114" t="s">
        <v>240</v>
      </c>
      <c r="Q57" s="113" t="str">
        <f ca="1">IF($B57&gt;gamesPerRound,"","Black "&amp;OFFSET(Pairings!$E$1,2*gamesPerRound+N57,0))</f>
        <v/>
      </c>
      <c r="R57" s="115"/>
    </row>
    <row r="58" spans="1:18" s="117" customFormat="1" ht="108.75" customHeight="1" x14ac:dyDescent="0.3">
      <c r="A58" s="111" t="s">
        <v>237</v>
      </c>
      <c r="B58" s="112">
        <v>58</v>
      </c>
      <c r="C58" s="113" t="str">
        <f>IF($B58&gt;gamesPerRound,"","White "&amp;Pairings!D59)</f>
        <v/>
      </c>
      <c r="D58" s="114" t="s">
        <v>240</v>
      </c>
      <c r="E58" s="113" t="str">
        <f>IF($B58&gt;gamesPerRound,"","Black "&amp;Pairings!E59)</f>
        <v/>
      </c>
      <c r="F58" s="115"/>
      <c r="G58" s="116" t="s">
        <v>238</v>
      </c>
      <c r="H58" s="112">
        <v>58</v>
      </c>
      <c r="I58" s="113" t="str">
        <f ca="1">IF($B58&gt;gamesPerRound,"","White "&amp;OFFSET(Pairings!$D$1,gamesPerRound+H58,0))</f>
        <v/>
      </c>
      <c r="J58" s="114" t="s">
        <v>240</v>
      </c>
      <c r="K58" s="113" t="str">
        <f ca="1">IF($B58&gt;gamesPerRound,"","Black "&amp;OFFSET(Pairings!$E$1,gamesPerRound+H58,0))</f>
        <v/>
      </c>
      <c r="L58" s="115"/>
      <c r="M58" s="111" t="s">
        <v>239</v>
      </c>
      <c r="N58" s="112">
        <v>58</v>
      </c>
      <c r="O58" s="113" t="str">
        <f ca="1">IF($B58&gt;gamesPerRound,"","White "&amp;OFFSET(Pairings!$D$1,2*gamesPerRound+N58,0))</f>
        <v/>
      </c>
      <c r="P58" s="114" t="s">
        <v>240</v>
      </c>
      <c r="Q58" s="113" t="str">
        <f ca="1">IF($B58&gt;gamesPerRound,"","Black "&amp;OFFSET(Pairings!$E$1,2*gamesPerRound+N58,0))</f>
        <v/>
      </c>
      <c r="R58" s="115"/>
    </row>
    <row r="59" spans="1:18" s="117" customFormat="1" ht="108.75" customHeight="1" x14ac:dyDescent="0.3">
      <c r="A59" s="111" t="s">
        <v>237</v>
      </c>
      <c r="B59" s="112">
        <v>59</v>
      </c>
      <c r="C59" s="113" t="str">
        <f>IF($B59&gt;gamesPerRound,"","White "&amp;Pairings!D60)</f>
        <v/>
      </c>
      <c r="D59" s="114" t="s">
        <v>240</v>
      </c>
      <c r="E59" s="113" t="str">
        <f>IF($B59&gt;gamesPerRound,"","Black "&amp;Pairings!E60)</f>
        <v/>
      </c>
      <c r="F59" s="115"/>
      <c r="G59" s="116" t="s">
        <v>238</v>
      </c>
      <c r="H59" s="112">
        <v>59</v>
      </c>
      <c r="I59" s="113" t="str">
        <f ca="1">IF($B59&gt;gamesPerRound,"","White "&amp;OFFSET(Pairings!$D$1,gamesPerRound+H59,0))</f>
        <v/>
      </c>
      <c r="J59" s="114" t="s">
        <v>240</v>
      </c>
      <c r="K59" s="113" t="str">
        <f ca="1">IF($B59&gt;gamesPerRound,"","Black "&amp;OFFSET(Pairings!$E$1,gamesPerRound+H59,0))</f>
        <v/>
      </c>
      <c r="L59" s="115"/>
      <c r="M59" s="111" t="s">
        <v>239</v>
      </c>
      <c r="N59" s="112">
        <v>59</v>
      </c>
      <c r="O59" s="113" t="str">
        <f ca="1">IF($B59&gt;gamesPerRound,"","White "&amp;OFFSET(Pairings!$D$1,2*gamesPerRound+N59,0))</f>
        <v/>
      </c>
      <c r="P59" s="114" t="s">
        <v>240</v>
      </c>
      <c r="Q59" s="113" t="str">
        <f ca="1">IF($B59&gt;gamesPerRound,"","Black "&amp;OFFSET(Pairings!$E$1,2*gamesPerRound+N59,0))</f>
        <v/>
      </c>
      <c r="R59" s="115"/>
    </row>
    <row r="60" spans="1:18" s="117" customFormat="1" ht="108.75" customHeight="1" x14ac:dyDescent="0.3">
      <c r="A60" s="111" t="s">
        <v>237</v>
      </c>
      <c r="B60" s="112">
        <v>60</v>
      </c>
      <c r="C60" s="113" t="str">
        <f>IF($B60&gt;gamesPerRound,"","White "&amp;Pairings!D61)</f>
        <v/>
      </c>
      <c r="D60" s="114" t="s">
        <v>240</v>
      </c>
      <c r="E60" s="113" t="str">
        <f>IF($B60&gt;gamesPerRound,"","Black "&amp;Pairings!E61)</f>
        <v/>
      </c>
      <c r="F60" s="115"/>
      <c r="G60" s="116" t="s">
        <v>238</v>
      </c>
      <c r="H60" s="112">
        <v>60</v>
      </c>
      <c r="I60" s="113" t="str">
        <f ca="1">IF($B60&gt;gamesPerRound,"","White "&amp;OFFSET(Pairings!$D$1,gamesPerRound+H60,0))</f>
        <v/>
      </c>
      <c r="J60" s="114" t="s">
        <v>240</v>
      </c>
      <c r="K60" s="113" t="str">
        <f ca="1">IF($B60&gt;gamesPerRound,"","Black "&amp;OFFSET(Pairings!$E$1,gamesPerRound+H60,0))</f>
        <v/>
      </c>
      <c r="L60" s="115"/>
      <c r="M60" s="111" t="s">
        <v>239</v>
      </c>
      <c r="N60" s="112">
        <v>60</v>
      </c>
      <c r="O60" s="113" t="str">
        <f ca="1">IF($B60&gt;gamesPerRound,"","White "&amp;OFFSET(Pairings!$D$1,2*gamesPerRound+N60,0))</f>
        <v/>
      </c>
      <c r="P60" s="114" t="s">
        <v>240</v>
      </c>
      <c r="Q60" s="113" t="str">
        <f ca="1">IF($B60&gt;gamesPerRound,"","Black "&amp;OFFSET(Pairings!$E$1,2*gamesPerRound+N60,0))</f>
        <v/>
      </c>
      <c r="R60" s="115"/>
    </row>
    <row r="61" spans="1:18" s="117" customFormat="1" ht="108.75" customHeight="1" x14ac:dyDescent="0.3">
      <c r="A61" s="111" t="s">
        <v>237</v>
      </c>
      <c r="B61" s="112">
        <v>61</v>
      </c>
      <c r="C61" s="113" t="str">
        <f>IF($B61&gt;gamesPerRound,"","White "&amp;Pairings!D62)</f>
        <v/>
      </c>
      <c r="D61" s="114" t="s">
        <v>240</v>
      </c>
      <c r="E61" s="113" t="str">
        <f>IF($B61&gt;gamesPerRound,"","Black "&amp;Pairings!E62)</f>
        <v/>
      </c>
      <c r="F61" s="115"/>
      <c r="G61" s="116" t="s">
        <v>238</v>
      </c>
      <c r="H61" s="112">
        <v>61</v>
      </c>
      <c r="I61" s="113" t="str">
        <f ca="1">IF($B61&gt;gamesPerRound,"","White "&amp;OFFSET(Pairings!$D$1,gamesPerRound+H61,0))</f>
        <v/>
      </c>
      <c r="J61" s="114" t="s">
        <v>240</v>
      </c>
      <c r="K61" s="113" t="str">
        <f ca="1">IF($B61&gt;gamesPerRound,"","Black "&amp;OFFSET(Pairings!$E$1,gamesPerRound+H61,0))</f>
        <v/>
      </c>
      <c r="L61" s="115"/>
      <c r="M61" s="111" t="s">
        <v>239</v>
      </c>
      <c r="N61" s="112">
        <v>61</v>
      </c>
      <c r="O61" s="113" t="str">
        <f ca="1">IF($B61&gt;gamesPerRound,"","White "&amp;OFFSET(Pairings!$D$1,2*gamesPerRound+N61,0))</f>
        <v/>
      </c>
      <c r="P61" s="114" t="s">
        <v>240</v>
      </c>
      <c r="Q61" s="113" t="str">
        <f ca="1">IF($B61&gt;gamesPerRound,"","Black "&amp;OFFSET(Pairings!$E$1,2*gamesPerRound+N61,0))</f>
        <v/>
      </c>
      <c r="R61" s="115"/>
    </row>
    <row r="62" spans="1:18" s="117" customFormat="1" ht="108.75" customHeight="1" x14ac:dyDescent="0.3">
      <c r="A62" s="111" t="s">
        <v>237</v>
      </c>
      <c r="B62" s="112">
        <v>62</v>
      </c>
      <c r="C62" s="113" t="str">
        <f>IF($B62&gt;gamesPerRound,"","White "&amp;Pairings!D63)</f>
        <v/>
      </c>
      <c r="D62" s="114" t="s">
        <v>240</v>
      </c>
      <c r="E62" s="113" t="str">
        <f>IF($B62&gt;gamesPerRound,"","Black "&amp;Pairings!E63)</f>
        <v/>
      </c>
      <c r="F62" s="115"/>
      <c r="G62" s="116" t="s">
        <v>238</v>
      </c>
      <c r="H62" s="112">
        <v>62</v>
      </c>
      <c r="I62" s="113" t="str">
        <f ca="1">IF($B62&gt;gamesPerRound,"","White "&amp;OFFSET(Pairings!$D$1,gamesPerRound+H62,0))</f>
        <v/>
      </c>
      <c r="J62" s="114" t="s">
        <v>240</v>
      </c>
      <c r="K62" s="113" t="str">
        <f ca="1">IF($B62&gt;gamesPerRound,"","Black "&amp;OFFSET(Pairings!$E$1,gamesPerRound+H62,0))</f>
        <v/>
      </c>
      <c r="L62" s="115"/>
      <c r="M62" s="111" t="s">
        <v>239</v>
      </c>
      <c r="N62" s="112">
        <v>62</v>
      </c>
      <c r="O62" s="113" t="str">
        <f ca="1">IF($B62&gt;gamesPerRound,"","White "&amp;OFFSET(Pairings!$D$1,2*gamesPerRound+N62,0))</f>
        <v/>
      </c>
      <c r="P62" s="114" t="s">
        <v>240</v>
      </c>
      <c r="Q62" s="113" t="str">
        <f ca="1">IF($B62&gt;gamesPerRound,"","Black "&amp;OFFSET(Pairings!$E$1,2*gamesPerRound+N62,0))</f>
        <v/>
      </c>
      <c r="R62" s="115"/>
    </row>
    <row r="63" spans="1:18" s="117" customFormat="1" ht="108.75" customHeight="1" x14ac:dyDescent="0.3">
      <c r="A63" s="111" t="s">
        <v>237</v>
      </c>
      <c r="B63" s="112">
        <v>63</v>
      </c>
      <c r="C63" s="113" t="str">
        <f>IF($B63&gt;gamesPerRound,"","White "&amp;Pairings!D64)</f>
        <v/>
      </c>
      <c r="D63" s="114" t="s">
        <v>240</v>
      </c>
      <c r="E63" s="113" t="str">
        <f>IF($B63&gt;gamesPerRound,"","Black "&amp;Pairings!E64)</f>
        <v/>
      </c>
      <c r="F63" s="115"/>
      <c r="G63" s="116" t="s">
        <v>238</v>
      </c>
      <c r="H63" s="112">
        <v>63</v>
      </c>
      <c r="I63" s="113" t="str">
        <f ca="1">IF($B63&gt;gamesPerRound,"","White "&amp;OFFSET(Pairings!$D$1,gamesPerRound+H63,0))</f>
        <v/>
      </c>
      <c r="J63" s="114" t="s">
        <v>240</v>
      </c>
      <c r="K63" s="113" t="str">
        <f ca="1">IF($B63&gt;gamesPerRound,"","Black "&amp;OFFSET(Pairings!$E$1,gamesPerRound+H63,0))</f>
        <v/>
      </c>
      <c r="L63" s="115"/>
      <c r="M63" s="111" t="s">
        <v>239</v>
      </c>
      <c r="N63" s="112">
        <v>63</v>
      </c>
      <c r="O63" s="113" t="str">
        <f ca="1">IF($B63&gt;gamesPerRound,"","White "&amp;OFFSET(Pairings!$D$1,2*gamesPerRound+N63,0))</f>
        <v/>
      </c>
      <c r="P63" s="114" t="s">
        <v>240</v>
      </c>
      <c r="Q63" s="113" t="str">
        <f ca="1">IF($B63&gt;gamesPerRound,"","Black "&amp;OFFSET(Pairings!$E$1,2*gamesPerRound+N63,0))</f>
        <v/>
      </c>
      <c r="R63" s="115"/>
    </row>
    <row r="64" spans="1:18" s="117" customFormat="1" ht="108.75" customHeight="1" x14ac:dyDescent="0.3">
      <c r="A64" s="111" t="s">
        <v>237</v>
      </c>
      <c r="B64" s="112">
        <v>64</v>
      </c>
      <c r="C64" s="113" t="str">
        <f>IF($B64&gt;gamesPerRound,"","White "&amp;Pairings!D65)</f>
        <v/>
      </c>
      <c r="D64" s="114" t="s">
        <v>240</v>
      </c>
      <c r="E64" s="113" t="str">
        <f>IF($B64&gt;gamesPerRound,"","Black "&amp;Pairings!E65)</f>
        <v/>
      </c>
      <c r="F64" s="115"/>
      <c r="G64" s="116" t="s">
        <v>238</v>
      </c>
      <c r="H64" s="112">
        <v>64</v>
      </c>
      <c r="I64" s="113" t="str">
        <f ca="1">IF($B64&gt;gamesPerRound,"","White "&amp;OFFSET(Pairings!$D$1,gamesPerRound+H64,0))</f>
        <v/>
      </c>
      <c r="J64" s="114" t="s">
        <v>240</v>
      </c>
      <c r="K64" s="113" t="str">
        <f ca="1">IF($B64&gt;gamesPerRound,"","Black "&amp;OFFSET(Pairings!$E$1,gamesPerRound+H64,0))</f>
        <v/>
      </c>
      <c r="L64" s="115"/>
      <c r="M64" s="111" t="s">
        <v>239</v>
      </c>
      <c r="N64" s="112">
        <v>64</v>
      </c>
      <c r="O64" s="113" t="str">
        <f ca="1">IF($B64&gt;gamesPerRound,"","White "&amp;OFFSET(Pairings!$D$1,2*gamesPerRound+N64,0))</f>
        <v/>
      </c>
      <c r="P64" s="114" t="s">
        <v>240</v>
      </c>
      <c r="Q64" s="113" t="str">
        <f ca="1">IF($B64&gt;gamesPerRound,"","Black "&amp;OFFSET(Pairings!$E$1,2*gamesPerRound+N64,0))</f>
        <v/>
      </c>
      <c r="R64" s="115"/>
    </row>
    <row r="65" spans="1:18" s="117" customFormat="1" ht="108.75" customHeight="1" x14ac:dyDescent="0.3">
      <c r="A65" s="111" t="s">
        <v>237</v>
      </c>
      <c r="B65" s="112">
        <v>65</v>
      </c>
      <c r="C65" s="113" t="str">
        <f>IF($B65&gt;gamesPerRound,"","White "&amp;Pairings!D66)</f>
        <v/>
      </c>
      <c r="D65" s="114" t="s">
        <v>240</v>
      </c>
      <c r="E65" s="113" t="str">
        <f>IF($B65&gt;gamesPerRound,"","Black "&amp;Pairings!E66)</f>
        <v/>
      </c>
      <c r="F65" s="115"/>
      <c r="G65" s="116" t="s">
        <v>238</v>
      </c>
      <c r="H65" s="112">
        <v>65</v>
      </c>
      <c r="I65" s="113" t="str">
        <f ca="1">IF($B65&gt;gamesPerRound,"","White "&amp;OFFSET(Pairings!$D$1,gamesPerRound+H65,0))</f>
        <v/>
      </c>
      <c r="J65" s="114" t="s">
        <v>240</v>
      </c>
      <c r="K65" s="113" t="str">
        <f ca="1">IF($B65&gt;gamesPerRound,"","Black "&amp;OFFSET(Pairings!$E$1,gamesPerRound+H65,0))</f>
        <v/>
      </c>
      <c r="L65" s="115"/>
      <c r="M65" s="111" t="s">
        <v>239</v>
      </c>
      <c r="N65" s="112">
        <v>65</v>
      </c>
      <c r="O65" s="113" t="str">
        <f ca="1">IF($B65&gt;gamesPerRound,"","White "&amp;OFFSET(Pairings!$D$1,2*gamesPerRound+N65,0))</f>
        <v/>
      </c>
      <c r="P65" s="114" t="s">
        <v>240</v>
      </c>
      <c r="Q65" s="113" t="str">
        <f ca="1">IF($B65&gt;gamesPerRound,"","Black "&amp;OFFSET(Pairings!$E$1,2*gamesPerRound+N65,0))</f>
        <v/>
      </c>
      <c r="R65" s="115"/>
    </row>
    <row r="66" spans="1:18" s="117" customFormat="1" ht="108.75" customHeight="1" x14ac:dyDescent="0.3">
      <c r="A66" s="111" t="s">
        <v>237</v>
      </c>
      <c r="B66" s="112">
        <v>66</v>
      </c>
      <c r="C66" s="113" t="str">
        <f>IF($B66&gt;gamesPerRound,"","White "&amp;Pairings!D67)</f>
        <v/>
      </c>
      <c r="D66" s="114" t="s">
        <v>240</v>
      </c>
      <c r="E66" s="113" t="str">
        <f>IF($B66&gt;gamesPerRound,"","Black "&amp;Pairings!E67)</f>
        <v/>
      </c>
      <c r="F66" s="115"/>
      <c r="G66" s="116" t="s">
        <v>238</v>
      </c>
      <c r="H66" s="112">
        <v>66</v>
      </c>
      <c r="I66" s="113" t="str">
        <f ca="1">IF($B66&gt;gamesPerRound,"","White "&amp;OFFSET(Pairings!$D$1,gamesPerRound+H66,0))</f>
        <v/>
      </c>
      <c r="J66" s="114" t="s">
        <v>240</v>
      </c>
      <c r="K66" s="113" t="str">
        <f ca="1">IF($B66&gt;gamesPerRound,"","Black "&amp;OFFSET(Pairings!$E$1,gamesPerRound+H66,0))</f>
        <v/>
      </c>
      <c r="L66" s="115"/>
      <c r="M66" s="111" t="s">
        <v>239</v>
      </c>
      <c r="N66" s="112">
        <v>66</v>
      </c>
      <c r="O66" s="113" t="str">
        <f ca="1">IF($B66&gt;gamesPerRound,"","White "&amp;OFFSET(Pairings!$D$1,2*gamesPerRound+N66,0))</f>
        <v/>
      </c>
      <c r="P66" s="114" t="s">
        <v>240</v>
      </c>
      <c r="Q66" s="113" t="str">
        <f ca="1">IF($B66&gt;gamesPerRound,"","Black "&amp;OFFSET(Pairings!$E$1,2*gamesPerRound+N66,0))</f>
        <v/>
      </c>
      <c r="R66" s="115"/>
    </row>
    <row r="67" spans="1:18" s="117" customFormat="1" ht="108.75" customHeight="1" x14ac:dyDescent="0.3">
      <c r="A67" s="111" t="s">
        <v>237</v>
      </c>
      <c r="B67" s="112">
        <v>67</v>
      </c>
      <c r="C67" s="113" t="str">
        <f>IF($B67&gt;gamesPerRound,"","White "&amp;Pairings!D68)</f>
        <v/>
      </c>
      <c r="D67" s="114" t="s">
        <v>240</v>
      </c>
      <c r="E67" s="113" t="str">
        <f>IF($B67&gt;gamesPerRound,"","Black "&amp;Pairings!E68)</f>
        <v/>
      </c>
      <c r="F67" s="115"/>
      <c r="G67" s="116" t="s">
        <v>238</v>
      </c>
      <c r="H67" s="112">
        <v>67</v>
      </c>
      <c r="I67" s="113" t="str">
        <f ca="1">IF($B67&gt;gamesPerRound,"","White "&amp;OFFSET(Pairings!$D$1,gamesPerRound+H67,0))</f>
        <v/>
      </c>
      <c r="J67" s="114" t="s">
        <v>240</v>
      </c>
      <c r="K67" s="113" t="str">
        <f ca="1">IF($B67&gt;gamesPerRound,"","Black "&amp;OFFSET(Pairings!$E$1,gamesPerRound+H67,0))</f>
        <v/>
      </c>
      <c r="L67" s="115"/>
      <c r="M67" s="111" t="s">
        <v>239</v>
      </c>
      <c r="N67" s="112">
        <v>67</v>
      </c>
      <c r="O67" s="113" t="str">
        <f ca="1">IF($B67&gt;gamesPerRound,"","White "&amp;OFFSET(Pairings!$D$1,2*gamesPerRound+N67,0))</f>
        <v/>
      </c>
      <c r="P67" s="114" t="s">
        <v>240</v>
      </c>
      <c r="Q67" s="113" t="str">
        <f ca="1">IF($B67&gt;gamesPerRound,"","Black "&amp;OFFSET(Pairings!$E$1,2*gamesPerRound+N67,0))</f>
        <v/>
      </c>
      <c r="R67" s="115"/>
    </row>
    <row r="68" spans="1:18" s="117" customFormat="1" ht="108.75" customHeight="1" x14ac:dyDescent="0.3">
      <c r="A68" s="111" t="s">
        <v>237</v>
      </c>
      <c r="B68" s="112">
        <v>68</v>
      </c>
      <c r="C68" s="113" t="str">
        <f>IF($B68&gt;gamesPerRound,"","White "&amp;Pairings!D69)</f>
        <v/>
      </c>
      <c r="D68" s="114" t="s">
        <v>240</v>
      </c>
      <c r="E68" s="113" t="str">
        <f>IF($B68&gt;gamesPerRound,"","Black "&amp;Pairings!E69)</f>
        <v/>
      </c>
      <c r="F68" s="115"/>
      <c r="G68" s="116" t="s">
        <v>238</v>
      </c>
      <c r="H68" s="112">
        <v>68</v>
      </c>
      <c r="I68" s="113" t="str">
        <f ca="1">IF($B68&gt;gamesPerRound,"","White "&amp;OFFSET(Pairings!$D$1,gamesPerRound+H68,0))</f>
        <v/>
      </c>
      <c r="J68" s="114" t="s">
        <v>240</v>
      </c>
      <c r="K68" s="113" t="str">
        <f ca="1">IF($B68&gt;gamesPerRound,"","Black "&amp;OFFSET(Pairings!$E$1,gamesPerRound+H68,0))</f>
        <v/>
      </c>
      <c r="L68" s="115"/>
      <c r="M68" s="111" t="s">
        <v>239</v>
      </c>
      <c r="N68" s="112">
        <v>68</v>
      </c>
      <c r="O68" s="113" t="str">
        <f ca="1">IF($B68&gt;gamesPerRound,"","White "&amp;OFFSET(Pairings!$D$1,2*gamesPerRound+N68,0))</f>
        <v/>
      </c>
      <c r="P68" s="114" t="s">
        <v>240</v>
      </c>
      <c r="Q68" s="113" t="str">
        <f ca="1">IF($B68&gt;gamesPerRound,"","Black "&amp;OFFSET(Pairings!$E$1,2*gamesPerRound+N68,0))</f>
        <v/>
      </c>
      <c r="R68" s="115"/>
    </row>
    <row r="69" spans="1:18" s="117" customFormat="1" ht="108.75" customHeight="1" x14ac:dyDescent="0.3">
      <c r="A69" s="111" t="s">
        <v>237</v>
      </c>
      <c r="B69" s="112">
        <v>69</v>
      </c>
      <c r="C69" s="113" t="str">
        <f>IF($B69&gt;gamesPerRound,"","White "&amp;Pairings!D70)</f>
        <v/>
      </c>
      <c r="D69" s="114" t="s">
        <v>240</v>
      </c>
      <c r="E69" s="113" t="str">
        <f>IF($B69&gt;gamesPerRound,"","Black "&amp;Pairings!E70)</f>
        <v/>
      </c>
      <c r="F69" s="115"/>
      <c r="G69" s="116" t="s">
        <v>238</v>
      </c>
      <c r="H69" s="112">
        <v>69</v>
      </c>
      <c r="I69" s="113" t="str">
        <f ca="1">IF($B69&gt;gamesPerRound,"","White "&amp;OFFSET(Pairings!$D$1,gamesPerRound+H69,0))</f>
        <v/>
      </c>
      <c r="J69" s="114" t="s">
        <v>240</v>
      </c>
      <c r="K69" s="113" t="str">
        <f ca="1">IF($B69&gt;gamesPerRound,"","Black "&amp;OFFSET(Pairings!$E$1,gamesPerRound+H69,0))</f>
        <v/>
      </c>
      <c r="L69" s="115"/>
      <c r="M69" s="111" t="s">
        <v>239</v>
      </c>
      <c r="N69" s="112">
        <v>69</v>
      </c>
      <c r="O69" s="113" t="str">
        <f ca="1">IF($B69&gt;gamesPerRound,"","White "&amp;OFFSET(Pairings!$D$1,2*gamesPerRound+N69,0))</f>
        <v/>
      </c>
      <c r="P69" s="114" t="s">
        <v>240</v>
      </c>
      <c r="Q69" s="113" t="str">
        <f ca="1">IF($B69&gt;gamesPerRound,"","Black "&amp;OFFSET(Pairings!$E$1,2*gamesPerRound+N69,0))</f>
        <v/>
      </c>
      <c r="R69" s="115"/>
    </row>
    <row r="70" spans="1:18" s="117" customFormat="1" ht="108.75" customHeight="1" x14ac:dyDescent="0.3">
      <c r="A70" s="111" t="s">
        <v>237</v>
      </c>
      <c r="B70" s="112">
        <v>70</v>
      </c>
      <c r="C70" s="113" t="str">
        <f>IF($B70&gt;gamesPerRound,"","White "&amp;Pairings!D71)</f>
        <v/>
      </c>
      <c r="D70" s="114" t="s">
        <v>240</v>
      </c>
      <c r="E70" s="113" t="str">
        <f>IF($B70&gt;gamesPerRound,"","Black "&amp;Pairings!E71)</f>
        <v/>
      </c>
      <c r="F70" s="115"/>
      <c r="G70" s="116" t="s">
        <v>238</v>
      </c>
      <c r="H70" s="112">
        <v>70</v>
      </c>
      <c r="I70" s="113" t="str">
        <f ca="1">IF($B70&gt;gamesPerRound,"","White "&amp;OFFSET(Pairings!$D$1,gamesPerRound+H70,0))</f>
        <v/>
      </c>
      <c r="J70" s="114" t="s">
        <v>240</v>
      </c>
      <c r="K70" s="113" t="str">
        <f ca="1">IF($B70&gt;gamesPerRound,"","Black "&amp;OFFSET(Pairings!$E$1,gamesPerRound+H70,0))</f>
        <v/>
      </c>
      <c r="L70" s="115"/>
      <c r="M70" s="111" t="s">
        <v>239</v>
      </c>
      <c r="N70" s="112">
        <v>70</v>
      </c>
      <c r="O70" s="113" t="str">
        <f ca="1">IF($B70&gt;gamesPerRound,"","White "&amp;OFFSET(Pairings!$D$1,2*gamesPerRound+N70,0))</f>
        <v/>
      </c>
      <c r="P70" s="114" t="s">
        <v>240</v>
      </c>
      <c r="Q70" s="113" t="str">
        <f ca="1">IF($B70&gt;gamesPerRound,"","Black "&amp;OFFSET(Pairings!$E$1,2*gamesPerRound+N70,0))</f>
        <v/>
      </c>
      <c r="R70" s="115"/>
    </row>
    <row r="71" spans="1:18" s="117" customFormat="1" ht="108.75" customHeight="1" x14ac:dyDescent="0.3">
      <c r="A71" s="111" t="s">
        <v>237</v>
      </c>
      <c r="B71" s="112">
        <v>71</v>
      </c>
      <c r="C71" s="113" t="str">
        <f>IF($B71&gt;gamesPerRound,"","White "&amp;Pairings!D72)</f>
        <v/>
      </c>
      <c r="D71" s="114" t="s">
        <v>240</v>
      </c>
      <c r="E71" s="113" t="str">
        <f>IF($B71&gt;gamesPerRound,"","Black "&amp;Pairings!E72)</f>
        <v/>
      </c>
      <c r="F71" s="115"/>
      <c r="G71" s="116" t="s">
        <v>238</v>
      </c>
      <c r="H71" s="112">
        <v>71</v>
      </c>
      <c r="I71" s="113" t="str">
        <f ca="1">IF($B71&gt;gamesPerRound,"","White "&amp;OFFSET(Pairings!$D$1,gamesPerRound+H71,0))</f>
        <v/>
      </c>
      <c r="J71" s="114" t="s">
        <v>240</v>
      </c>
      <c r="K71" s="113" t="str">
        <f ca="1">IF($B71&gt;gamesPerRound,"","Black "&amp;OFFSET(Pairings!$E$1,gamesPerRound+H71,0))</f>
        <v/>
      </c>
      <c r="L71" s="115"/>
      <c r="M71" s="111" t="s">
        <v>239</v>
      </c>
      <c r="N71" s="112">
        <v>71</v>
      </c>
      <c r="O71" s="113" t="str">
        <f ca="1">IF($B71&gt;gamesPerRound,"","White "&amp;OFFSET(Pairings!$D$1,2*gamesPerRound+N71,0))</f>
        <v/>
      </c>
      <c r="P71" s="114" t="s">
        <v>240</v>
      </c>
      <c r="Q71" s="113" t="str">
        <f ca="1">IF($B71&gt;gamesPerRound,"","Black "&amp;OFFSET(Pairings!$E$1,2*gamesPerRound+N71,0))</f>
        <v/>
      </c>
      <c r="R71" s="115"/>
    </row>
    <row r="72" spans="1:18" s="117" customFormat="1" ht="108.75" customHeight="1" x14ac:dyDescent="0.3">
      <c r="A72" s="111" t="s">
        <v>237</v>
      </c>
      <c r="B72" s="112">
        <v>72</v>
      </c>
      <c r="C72" s="113" t="str">
        <f>IF($B72&gt;gamesPerRound,"","White "&amp;Pairings!D73)</f>
        <v/>
      </c>
      <c r="D72" s="114" t="s">
        <v>240</v>
      </c>
      <c r="E72" s="113" t="str">
        <f>IF($B72&gt;gamesPerRound,"","Black "&amp;Pairings!E73)</f>
        <v/>
      </c>
      <c r="F72" s="115"/>
      <c r="G72" s="116" t="s">
        <v>238</v>
      </c>
      <c r="H72" s="112">
        <v>72</v>
      </c>
      <c r="I72" s="113" t="str">
        <f ca="1">IF($B72&gt;gamesPerRound,"","White "&amp;OFFSET(Pairings!$D$1,gamesPerRound+H72,0))</f>
        <v/>
      </c>
      <c r="J72" s="114" t="s">
        <v>240</v>
      </c>
      <c r="K72" s="113" t="str">
        <f ca="1">IF($B72&gt;gamesPerRound,"","Black "&amp;OFFSET(Pairings!$E$1,gamesPerRound+H72,0))</f>
        <v/>
      </c>
      <c r="L72" s="115"/>
      <c r="M72" s="111" t="s">
        <v>239</v>
      </c>
      <c r="N72" s="112">
        <v>72</v>
      </c>
      <c r="O72" s="113" t="str">
        <f ca="1">IF($B72&gt;gamesPerRound,"","White "&amp;OFFSET(Pairings!$D$1,2*gamesPerRound+N72,0))</f>
        <v/>
      </c>
      <c r="P72" s="114" t="s">
        <v>240</v>
      </c>
      <c r="Q72" s="113" t="str">
        <f ca="1">IF($B72&gt;gamesPerRound,"","Black "&amp;OFFSET(Pairings!$E$1,2*gamesPerRound+N72,0))</f>
        <v/>
      </c>
      <c r="R72" s="115"/>
    </row>
    <row r="73" spans="1:18" s="117" customFormat="1" ht="108.75" customHeight="1" x14ac:dyDescent="0.3">
      <c r="A73" s="111" t="s">
        <v>237</v>
      </c>
      <c r="B73" s="112">
        <v>73</v>
      </c>
      <c r="C73" s="113" t="str">
        <f>IF($B73&gt;gamesPerRound,"","White "&amp;Pairings!D74)</f>
        <v/>
      </c>
      <c r="D73" s="114" t="s">
        <v>240</v>
      </c>
      <c r="E73" s="113" t="str">
        <f>IF($B73&gt;gamesPerRound,"","Black "&amp;Pairings!E74)</f>
        <v/>
      </c>
      <c r="F73" s="115"/>
      <c r="G73" s="116" t="s">
        <v>238</v>
      </c>
      <c r="H73" s="112">
        <v>73</v>
      </c>
      <c r="I73" s="113" t="str">
        <f ca="1">IF($B73&gt;gamesPerRound,"","White "&amp;OFFSET(Pairings!$D$1,gamesPerRound+H73,0))</f>
        <v/>
      </c>
      <c r="J73" s="114" t="s">
        <v>240</v>
      </c>
      <c r="K73" s="113" t="str">
        <f ca="1">IF($B73&gt;gamesPerRound,"","Black "&amp;OFFSET(Pairings!$E$1,gamesPerRound+H73,0))</f>
        <v/>
      </c>
      <c r="L73" s="115"/>
      <c r="M73" s="111" t="s">
        <v>239</v>
      </c>
      <c r="N73" s="112">
        <v>73</v>
      </c>
      <c r="O73" s="113" t="str">
        <f ca="1">IF($B73&gt;gamesPerRound,"","White "&amp;OFFSET(Pairings!$D$1,2*gamesPerRound+N73,0))</f>
        <v/>
      </c>
      <c r="P73" s="114" t="s">
        <v>240</v>
      </c>
      <c r="Q73" s="113" t="str">
        <f ca="1">IF($B73&gt;gamesPerRound,"","Black "&amp;OFFSET(Pairings!$E$1,2*gamesPerRound+N73,0))</f>
        <v/>
      </c>
      <c r="R73" s="115"/>
    </row>
    <row r="74" spans="1:18" s="117" customFormat="1" ht="108.75" customHeight="1" x14ac:dyDescent="0.3">
      <c r="A74" s="111" t="s">
        <v>237</v>
      </c>
      <c r="B74" s="112">
        <v>74</v>
      </c>
      <c r="C74" s="113" t="str">
        <f>IF($B74&gt;gamesPerRound,"","White "&amp;Pairings!D75)</f>
        <v/>
      </c>
      <c r="D74" s="114" t="s">
        <v>240</v>
      </c>
      <c r="E74" s="113" t="str">
        <f>IF($B74&gt;gamesPerRound,"","Black "&amp;Pairings!E75)</f>
        <v/>
      </c>
      <c r="F74" s="115"/>
      <c r="G74" s="116" t="s">
        <v>238</v>
      </c>
      <c r="H74" s="112">
        <v>74</v>
      </c>
      <c r="I74" s="113" t="str">
        <f ca="1">IF($B74&gt;gamesPerRound,"","White "&amp;OFFSET(Pairings!$D$1,gamesPerRound+H74,0))</f>
        <v/>
      </c>
      <c r="J74" s="114" t="s">
        <v>240</v>
      </c>
      <c r="K74" s="113" t="str">
        <f ca="1">IF($B74&gt;gamesPerRound,"","Black "&amp;OFFSET(Pairings!$E$1,gamesPerRound+H74,0))</f>
        <v/>
      </c>
      <c r="L74" s="115"/>
      <c r="M74" s="111" t="s">
        <v>239</v>
      </c>
      <c r="N74" s="112">
        <v>74</v>
      </c>
      <c r="O74" s="113" t="str">
        <f ca="1">IF($B74&gt;gamesPerRound,"","White "&amp;OFFSET(Pairings!$D$1,2*gamesPerRound+N74,0))</f>
        <v/>
      </c>
      <c r="P74" s="114" t="s">
        <v>240</v>
      </c>
      <c r="Q74" s="113" t="str">
        <f ca="1">IF($B74&gt;gamesPerRound,"","Black "&amp;OFFSET(Pairings!$E$1,2*gamesPerRound+N74,0))</f>
        <v/>
      </c>
      <c r="R74" s="115"/>
    </row>
    <row r="75" spans="1:18" s="117" customFormat="1" ht="108.75" customHeight="1" x14ac:dyDescent="0.3">
      <c r="A75" s="111" t="s">
        <v>237</v>
      </c>
      <c r="B75" s="112">
        <v>75</v>
      </c>
      <c r="C75" s="113" t="str">
        <f>IF($B75&gt;gamesPerRound,"","White "&amp;Pairings!D76)</f>
        <v/>
      </c>
      <c r="D75" s="114" t="s">
        <v>240</v>
      </c>
      <c r="E75" s="113" t="str">
        <f>IF($B75&gt;gamesPerRound,"","Black "&amp;Pairings!E76)</f>
        <v/>
      </c>
      <c r="F75" s="115"/>
      <c r="G75" s="116" t="s">
        <v>238</v>
      </c>
      <c r="H75" s="112">
        <v>75</v>
      </c>
      <c r="I75" s="113" t="str">
        <f ca="1">IF($B75&gt;gamesPerRound,"","White "&amp;OFFSET(Pairings!$D$1,gamesPerRound+H75,0))</f>
        <v/>
      </c>
      <c r="J75" s="114" t="s">
        <v>240</v>
      </c>
      <c r="K75" s="113" t="str">
        <f ca="1">IF($B75&gt;gamesPerRound,"","Black "&amp;OFFSET(Pairings!$E$1,gamesPerRound+H75,0))</f>
        <v/>
      </c>
      <c r="L75" s="115"/>
      <c r="M75" s="111" t="s">
        <v>239</v>
      </c>
      <c r="N75" s="112">
        <v>75</v>
      </c>
      <c r="O75" s="113" t="str">
        <f ca="1">IF($B75&gt;gamesPerRound,"","White "&amp;OFFSET(Pairings!$D$1,2*gamesPerRound+N75,0))</f>
        <v/>
      </c>
      <c r="P75" s="114" t="s">
        <v>240</v>
      </c>
      <c r="Q75" s="113" t="str">
        <f ca="1">IF($B75&gt;gamesPerRound,"","Black "&amp;OFFSET(Pairings!$E$1,2*gamesPerRound+N75,0))</f>
        <v/>
      </c>
      <c r="R75" s="115"/>
    </row>
    <row r="76" spans="1:18" s="117" customFormat="1" ht="108.75" customHeight="1" x14ac:dyDescent="0.3">
      <c r="A76" s="111" t="s">
        <v>237</v>
      </c>
      <c r="B76" s="112">
        <v>76</v>
      </c>
      <c r="C76" s="113" t="str">
        <f>IF($B76&gt;gamesPerRound,"","White "&amp;Pairings!D77)</f>
        <v/>
      </c>
      <c r="D76" s="114" t="s">
        <v>240</v>
      </c>
      <c r="E76" s="113" t="str">
        <f>IF($B76&gt;gamesPerRound,"","Black "&amp;Pairings!E77)</f>
        <v/>
      </c>
      <c r="F76" s="115"/>
      <c r="G76" s="116" t="s">
        <v>238</v>
      </c>
      <c r="H76" s="112">
        <v>76</v>
      </c>
      <c r="I76" s="113" t="str">
        <f ca="1">IF($B76&gt;gamesPerRound,"","White "&amp;OFFSET(Pairings!$D$1,gamesPerRound+H76,0))</f>
        <v/>
      </c>
      <c r="J76" s="114" t="s">
        <v>240</v>
      </c>
      <c r="K76" s="113" t="str">
        <f ca="1">IF($B76&gt;gamesPerRound,"","Black "&amp;OFFSET(Pairings!$E$1,gamesPerRound+H76,0))</f>
        <v/>
      </c>
      <c r="L76" s="115"/>
      <c r="M76" s="111" t="s">
        <v>239</v>
      </c>
      <c r="N76" s="112">
        <v>76</v>
      </c>
      <c r="O76" s="113" t="str">
        <f ca="1">IF($B76&gt;gamesPerRound,"","White "&amp;OFFSET(Pairings!$D$1,2*gamesPerRound+N76,0))</f>
        <v/>
      </c>
      <c r="P76" s="114" t="s">
        <v>240</v>
      </c>
      <c r="Q76" s="113" t="str">
        <f ca="1">IF($B76&gt;gamesPerRound,"","Black "&amp;OFFSET(Pairings!$E$1,2*gamesPerRound+N76,0))</f>
        <v/>
      </c>
      <c r="R76" s="115"/>
    </row>
    <row r="77" spans="1:18" s="117" customFormat="1" ht="108.75" customHeight="1" x14ac:dyDescent="0.3">
      <c r="A77" s="111" t="s">
        <v>237</v>
      </c>
      <c r="B77" s="112">
        <v>77</v>
      </c>
      <c r="C77" s="113" t="str">
        <f>IF($B77&gt;gamesPerRound,"","White "&amp;Pairings!D78)</f>
        <v/>
      </c>
      <c r="D77" s="114" t="s">
        <v>240</v>
      </c>
      <c r="E77" s="113" t="str">
        <f>IF($B77&gt;gamesPerRound,"","Black "&amp;Pairings!E78)</f>
        <v/>
      </c>
      <c r="F77" s="115"/>
      <c r="G77" s="116" t="s">
        <v>238</v>
      </c>
      <c r="H77" s="112">
        <v>77</v>
      </c>
      <c r="I77" s="113" t="str">
        <f ca="1">IF($B77&gt;gamesPerRound,"","White "&amp;OFFSET(Pairings!$D$1,gamesPerRound+H77,0))</f>
        <v/>
      </c>
      <c r="J77" s="114" t="s">
        <v>240</v>
      </c>
      <c r="K77" s="113" t="str">
        <f ca="1">IF($B77&gt;gamesPerRound,"","Black "&amp;OFFSET(Pairings!$E$1,gamesPerRound+H77,0))</f>
        <v/>
      </c>
      <c r="L77" s="115"/>
      <c r="M77" s="111" t="s">
        <v>239</v>
      </c>
      <c r="N77" s="112">
        <v>77</v>
      </c>
      <c r="O77" s="113" t="str">
        <f ca="1">IF($B77&gt;gamesPerRound,"","White "&amp;OFFSET(Pairings!$D$1,2*gamesPerRound+N77,0))</f>
        <v/>
      </c>
      <c r="P77" s="114" t="s">
        <v>240</v>
      </c>
      <c r="Q77" s="113" t="str">
        <f ca="1">IF($B77&gt;gamesPerRound,"","Black "&amp;OFFSET(Pairings!$E$1,2*gamesPerRound+N77,0))</f>
        <v/>
      </c>
      <c r="R77" s="115"/>
    </row>
    <row r="78" spans="1:18" s="117" customFormat="1" ht="108.75" customHeight="1" x14ac:dyDescent="0.3">
      <c r="A78" s="111" t="s">
        <v>237</v>
      </c>
      <c r="B78" s="112">
        <v>78</v>
      </c>
      <c r="C78" s="113" t="str">
        <f>IF($B78&gt;gamesPerRound,"","White "&amp;Pairings!D79)</f>
        <v/>
      </c>
      <c r="D78" s="114" t="s">
        <v>240</v>
      </c>
      <c r="E78" s="113" t="str">
        <f>IF($B78&gt;gamesPerRound,"","Black "&amp;Pairings!E79)</f>
        <v/>
      </c>
      <c r="F78" s="115"/>
      <c r="G78" s="116" t="s">
        <v>238</v>
      </c>
      <c r="H78" s="112">
        <v>78</v>
      </c>
      <c r="I78" s="113" t="str">
        <f ca="1">IF($B78&gt;gamesPerRound,"","White "&amp;OFFSET(Pairings!$D$1,gamesPerRound+H78,0))</f>
        <v/>
      </c>
      <c r="J78" s="114" t="s">
        <v>240</v>
      </c>
      <c r="K78" s="113" t="str">
        <f ca="1">IF($B78&gt;gamesPerRound,"","Black "&amp;OFFSET(Pairings!$E$1,gamesPerRound+H78,0))</f>
        <v/>
      </c>
      <c r="L78" s="115"/>
      <c r="M78" s="111" t="s">
        <v>239</v>
      </c>
      <c r="N78" s="112">
        <v>78</v>
      </c>
      <c r="O78" s="113" t="str">
        <f ca="1">IF($B78&gt;gamesPerRound,"","White "&amp;OFFSET(Pairings!$D$1,2*gamesPerRound+N78,0))</f>
        <v/>
      </c>
      <c r="P78" s="114" t="s">
        <v>240</v>
      </c>
      <c r="Q78" s="113" t="str">
        <f ca="1">IF($B78&gt;gamesPerRound,"","Black "&amp;OFFSET(Pairings!$E$1,2*gamesPerRound+N78,0))</f>
        <v/>
      </c>
      <c r="R78" s="115"/>
    </row>
    <row r="79" spans="1:18" s="117" customFormat="1" ht="108.75" customHeight="1" x14ac:dyDescent="0.3">
      <c r="A79" s="111" t="s">
        <v>237</v>
      </c>
      <c r="B79" s="112">
        <v>79</v>
      </c>
      <c r="C79" s="113" t="str">
        <f>IF($B79&gt;gamesPerRound,"","White "&amp;Pairings!D80)</f>
        <v/>
      </c>
      <c r="D79" s="114" t="s">
        <v>240</v>
      </c>
      <c r="E79" s="113" t="str">
        <f>IF($B79&gt;gamesPerRound,"","Black "&amp;Pairings!E80)</f>
        <v/>
      </c>
      <c r="F79" s="115"/>
      <c r="G79" s="116" t="s">
        <v>238</v>
      </c>
      <c r="H79" s="112">
        <v>79</v>
      </c>
      <c r="I79" s="113" t="str">
        <f ca="1">IF($B79&gt;gamesPerRound,"","White "&amp;OFFSET(Pairings!$D$1,gamesPerRound+H79,0))</f>
        <v/>
      </c>
      <c r="J79" s="114" t="s">
        <v>240</v>
      </c>
      <c r="K79" s="113" t="str">
        <f ca="1">IF($B79&gt;gamesPerRound,"","Black "&amp;OFFSET(Pairings!$E$1,gamesPerRound+H79,0))</f>
        <v/>
      </c>
      <c r="L79" s="115"/>
      <c r="M79" s="111" t="s">
        <v>239</v>
      </c>
      <c r="N79" s="112">
        <v>79</v>
      </c>
      <c r="O79" s="113" t="str">
        <f ca="1">IF($B79&gt;gamesPerRound,"","White "&amp;OFFSET(Pairings!$D$1,2*gamesPerRound+N79,0))</f>
        <v/>
      </c>
      <c r="P79" s="114" t="s">
        <v>240</v>
      </c>
      <c r="Q79" s="113" t="str">
        <f ca="1">IF($B79&gt;gamesPerRound,"","Black "&amp;OFFSET(Pairings!$E$1,2*gamesPerRound+N79,0))</f>
        <v/>
      </c>
      <c r="R79" s="115"/>
    </row>
    <row r="80" spans="1:18" s="117" customFormat="1" ht="108.75" customHeight="1" x14ac:dyDescent="0.3">
      <c r="A80" s="111" t="s">
        <v>237</v>
      </c>
      <c r="B80" s="112">
        <v>80</v>
      </c>
      <c r="C80" s="113" t="str">
        <f>IF($B80&gt;gamesPerRound,"","White "&amp;Pairings!D81)</f>
        <v/>
      </c>
      <c r="D80" s="114" t="s">
        <v>240</v>
      </c>
      <c r="E80" s="113" t="str">
        <f>IF($B80&gt;gamesPerRound,"","Black "&amp;Pairings!E81)</f>
        <v/>
      </c>
      <c r="F80" s="115"/>
      <c r="G80" s="116" t="s">
        <v>238</v>
      </c>
      <c r="H80" s="112">
        <v>80</v>
      </c>
      <c r="I80" s="113" t="str">
        <f ca="1">IF($B80&gt;gamesPerRound,"","White "&amp;OFFSET(Pairings!$D$1,gamesPerRound+H80,0))</f>
        <v/>
      </c>
      <c r="J80" s="114" t="s">
        <v>240</v>
      </c>
      <c r="K80" s="113" t="str">
        <f ca="1">IF($B80&gt;gamesPerRound,"","Black "&amp;OFFSET(Pairings!$E$1,gamesPerRound+H80,0))</f>
        <v/>
      </c>
      <c r="L80" s="115"/>
      <c r="M80" s="111" t="s">
        <v>239</v>
      </c>
      <c r="N80" s="112">
        <v>80</v>
      </c>
      <c r="O80" s="113" t="str">
        <f ca="1">IF($B80&gt;gamesPerRound,"","White "&amp;OFFSET(Pairings!$D$1,2*gamesPerRound+N80,0))</f>
        <v/>
      </c>
      <c r="P80" s="114" t="s">
        <v>240</v>
      </c>
      <c r="Q80" s="113" t="str">
        <f ca="1">IF($B80&gt;gamesPerRound,"","Black "&amp;OFFSET(Pairings!$E$1,2*gamesPerRound+N80,0))</f>
        <v/>
      </c>
      <c r="R80" s="115"/>
    </row>
    <row r="81" spans="1:18" s="117" customFormat="1" ht="108.75" customHeight="1" x14ac:dyDescent="0.3">
      <c r="A81" s="111" t="s">
        <v>237</v>
      </c>
      <c r="B81" s="112">
        <v>81</v>
      </c>
      <c r="C81" s="113" t="str">
        <f>IF($B81&gt;gamesPerRound,"","White "&amp;Pairings!D82)</f>
        <v/>
      </c>
      <c r="D81" s="114" t="s">
        <v>240</v>
      </c>
      <c r="E81" s="113" t="str">
        <f>IF($B81&gt;gamesPerRound,"","Black "&amp;Pairings!E82)</f>
        <v/>
      </c>
      <c r="F81" s="115"/>
      <c r="G81" s="116" t="s">
        <v>238</v>
      </c>
      <c r="H81" s="112">
        <v>81</v>
      </c>
      <c r="I81" s="113" t="str">
        <f ca="1">IF($B81&gt;gamesPerRound,"","White "&amp;OFFSET(Pairings!$D$1,gamesPerRound+H81,0))</f>
        <v/>
      </c>
      <c r="J81" s="114" t="s">
        <v>240</v>
      </c>
      <c r="K81" s="113" t="str">
        <f ca="1">IF($B81&gt;gamesPerRound,"","Black "&amp;OFFSET(Pairings!$E$1,gamesPerRound+H81,0))</f>
        <v/>
      </c>
      <c r="L81" s="115"/>
      <c r="M81" s="111" t="s">
        <v>239</v>
      </c>
      <c r="N81" s="112">
        <v>81</v>
      </c>
      <c r="O81" s="113" t="str">
        <f ca="1">IF($B81&gt;gamesPerRound,"","White "&amp;OFFSET(Pairings!$D$1,2*gamesPerRound+N81,0))</f>
        <v/>
      </c>
      <c r="P81" s="114" t="s">
        <v>240</v>
      </c>
      <c r="Q81" s="113" t="str">
        <f ca="1">IF($B81&gt;gamesPerRound,"","Black "&amp;OFFSET(Pairings!$E$1,2*gamesPerRound+N81,0))</f>
        <v/>
      </c>
      <c r="R81" s="115"/>
    </row>
    <row r="82" spans="1:18" s="117" customFormat="1" ht="108.75" customHeight="1" x14ac:dyDescent="0.3">
      <c r="A82" s="111" t="s">
        <v>237</v>
      </c>
      <c r="B82" s="112">
        <v>82</v>
      </c>
      <c r="C82" s="113" t="str">
        <f>IF($B82&gt;gamesPerRound,"","White "&amp;Pairings!D83)</f>
        <v/>
      </c>
      <c r="D82" s="114" t="s">
        <v>240</v>
      </c>
      <c r="E82" s="113" t="str">
        <f>IF($B82&gt;gamesPerRound,"","Black "&amp;Pairings!E83)</f>
        <v/>
      </c>
      <c r="F82" s="115"/>
      <c r="G82" s="116" t="s">
        <v>238</v>
      </c>
      <c r="H82" s="112">
        <v>82</v>
      </c>
      <c r="I82" s="113" t="str">
        <f ca="1">IF($B82&gt;gamesPerRound,"","White "&amp;OFFSET(Pairings!$D$1,gamesPerRound+H82,0))</f>
        <v/>
      </c>
      <c r="J82" s="114" t="s">
        <v>240</v>
      </c>
      <c r="K82" s="113" t="str">
        <f ca="1">IF($B82&gt;gamesPerRound,"","Black "&amp;OFFSET(Pairings!$E$1,gamesPerRound+H82,0))</f>
        <v/>
      </c>
      <c r="L82" s="115"/>
      <c r="M82" s="111" t="s">
        <v>239</v>
      </c>
      <c r="N82" s="112">
        <v>82</v>
      </c>
      <c r="O82" s="113" t="str">
        <f ca="1">IF($B82&gt;gamesPerRound,"","White "&amp;OFFSET(Pairings!$D$1,2*gamesPerRound+N82,0))</f>
        <v/>
      </c>
      <c r="P82" s="114" t="s">
        <v>240</v>
      </c>
      <c r="Q82" s="113" t="str">
        <f ca="1">IF($B82&gt;gamesPerRound,"","Black "&amp;OFFSET(Pairings!$E$1,2*gamesPerRound+N82,0))</f>
        <v/>
      </c>
      <c r="R82" s="115"/>
    </row>
    <row r="83" spans="1:18" s="117" customFormat="1" ht="108.75" customHeight="1" x14ac:dyDescent="0.3">
      <c r="A83" s="111" t="s">
        <v>237</v>
      </c>
      <c r="B83" s="112">
        <v>83</v>
      </c>
      <c r="C83" s="113" t="str">
        <f>IF($B83&gt;gamesPerRound,"","White "&amp;Pairings!D84)</f>
        <v/>
      </c>
      <c r="D83" s="114" t="s">
        <v>240</v>
      </c>
      <c r="E83" s="113" t="str">
        <f>IF($B83&gt;gamesPerRound,"","Black "&amp;Pairings!E84)</f>
        <v/>
      </c>
      <c r="F83" s="115"/>
      <c r="G83" s="116" t="s">
        <v>238</v>
      </c>
      <c r="H83" s="112">
        <v>83</v>
      </c>
      <c r="I83" s="113" t="str">
        <f ca="1">IF($B83&gt;gamesPerRound,"","White "&amp;OFFSET(Pairings!$D$1,gamesPerRound+H83,0))</f>
        <v/>
      </c>
      <c r="J83" s="114" t="s">
        <v>240</v>
      </c>
      <c r="K83" s="113" t="str">
        <f ca="1">IF($B83&gt;gamesPerRound,"","Black "&amp;OFFSET(Pairings!$E$1,gamesPerRound+H83,0))</f>
        <v/>
      </c>
      <c r="L83" s="115"/>
      <c r="M83" s="111" t="s">
        <v>239</v>
      </c>
      <c r="N83" s="112">
        <v>83</v>
      </c>
      <c r="O83" s="113" t="str">
        <f ca="1">IF($B83&gt;gamesPerRound,"","White "&amp;OFFSET(Pairings!$D$1,2*gamesPerRound+N83,0))</f>
        <v/>
      </c>
      <c r="P83" s="114" t="s">
        <v>240</v>
      </c>
      <c r="Q83" s="113" t="str">
        <f ca="1">IF($B83&gt;gamesPerRound,"","Black "&amp;OFFSET(Pairings!$E$1,2*gamesPerRound+N83,0))</f>
        <v/>
      </c>
      <c r="R83" s="115"/>
    </row>
    <row r="84" spans="1:18" s="117" customFormat="1" ht="108.75" customHeight="1" x14ac:dyDescent="0.3">
      <c r="A84" s="111" t="s">
        <v>237</v>
      </c>
      <c r="B84" s="112">
        <v>84</v>
      </c>
      <c r="C84" s="113" t="str">
        <f>IF($B84&gt;gamesPerRound,"","White "&amp;Pairings!D85)</f>
        <v/>
      </c>
      <c r="D84" s="114" t="s">
        <v>240</v>
      </c>
      <c r="E84" s="113" t="str">
        <f>IF($B84&gt;gamesPerRound,"","Black "&amp;Pairings!E85)</f>
        <v/>
      </c>
      <c r="F84" s="115"/>
      <c r="G84" s="116" t="s">
        <v>238</v>
      </c>
      <c r="H84" s="112">
        <v>84</v>
      </c>
      <c r="I84" s="113" t="str">
        <f ca="1">IF($B84&gt;gamesPerRound,"","White "&amp;OFFSET(Pairings!$D$1,gamesPerRound+H84,0))</f>
        <v/>
      </c>
      <c r="J84" s="114" t="s">
        <v>240</v>
      </c>
      <c r="K84" s="113" t="str">
        <f ca="1">IF($B84&gt;gamesPerRound,"","Black "&amp;OFFSET(Pairings!$E$1,gamesPerRound+H84,0))</f>
        <v/>
      </c>
      <c r="L84" s="115"/>
      <c r="M84" s="111" t="s">
        <v>239</v>
      </c>
      <c r="N84" s="112">
        <v>84</v>
      </c>
      <c r="O84" s="113" t="str">
        <f ca="1">IF($B84&gt;gamesPerRound,"","White "&amp;OFFSET(Pairings!$D$1,2*gamesPerRound+N84,0))</f>
        <v/>
      </c>
      <c r="P84" s="114" t="s">
        <v>240</v>
      </c>
      <c r="Q84" s="113" t="str">
        <f ca="1">IF($B84&gt;gamesPerRound,"","Black "&amp;OFFSET(Pairings!$E$1,2*gamesPerRound+N84,0))</f>
        <v/>
      </c>
      <c r="R84" s="115"/>
    </row>
    <row r="85" spans="1:18" s="117" customFormat="1" ht="108.75" customHeight="1" x14ac:dyDescent="0.3">
      <c r="A85" s="111" t="s">
        <v>237</v>
      </c>
      <c r="B85" s="112">
        <v>85</v>
      </c>
      <c r="C85" s="113" t="str">
        <f>IF($B85&gt;gamesPerRound,"","White "&amp;Pairings!D86)</f>
        <v/>
      </c>
      <c r="D85" s="114" t="s">
        <v>240</v>
      </c>
      <c r="E85" s="113" t="str">
        <f>IF($B85&gt;gamesPerRound,"","Black "&amp;Pairings!E86)</f>
        <v/>
      </c>
      <c r="F85" s="115"/>
      <c r="G85" s="116" t="s">
        <v>238</v>
      </c>
      <c r="H85" s="112">
        <v>85</v>
      </c>
      <c r="I85" s="113" t="str">
        <f ca="1">IF($B85&gt;gamesPerRound,"","White "&amp;OFFSET(Pairings!$D$1,gamesPerRound+H85,0))</f>
        <v/>
      </c>
      <c r="J85" s="114" t="s">
        <v>240</v>
      </c>
      <c r="K85" s="113" t="str">
        <f ca="1">IF($B85&gt;gamesPerRound,"","Black "&amp;OFFSET(Pairings!$E$1,gamesPerRound+H85,0))</f>
        <v/>
      </c>
      <c r="L85" s="115"/>
      <c r="M85" s="111" t="s">
        <v>239</v>
      </c>
      <c r="N85" s="112">
        <v>85</v>
      </c>
      <c r="O85" s="113" t="str">
        <f ca="1">IF($B85&gt;gamesPerRound,"","White "&amp;OFFSET(Pairings!$D$1,2*gamesPerRound+N85,0))</f>
        <v/>
      </c>
      <c r="P85" s="114" t="s">
        <v>240</v>
      </c>
      <c r="Q85" s="113" t="str">
        <f ca="1">IF($B85&gt;gamesPerRound,"","Black "&amp;OFFSET(Pairings!$E$1,2*gamesPerRound+N85,0))</f>
        <v/>
      </c>
      <c r="R85" s="115"/>
    </row>
    <row r="86" spans="1:18" s="117" customFormat="1" ht="108.75" customHeight="1" x14ac:dyDescent="0.3">
      <c r="A86" s="111" t="s">
        <v>237</v>
      </c>
      <c r="B86" s="112">
        <v>86</v>
      </c>
      <c r="C86" s="113" t="str">
        <f>IF($B86&gt;gamesPerRound,"","White "&amp;Pairings!D87)</f>
        <v/>
      </c>
      <c r="D86" s="114" t="s">
        <v>240</v>
      </c>
      <c r="E86" s="113" t="str">
        <f>IF($B86&gt;gamesPerRound,"","Black "&amp;Pairings!E87)</f>
        <v/>
      </c>
      <c r="F86" s="115"/>
      <c r="G86" s="116" t="s">
        <v>238</v>
      </c>
      <c r="H86" s="112">
        <v>86</v>
      </c>
      <c r="I86" s="113" t="str">
        <f ca="1">IF($B86&gt;gamesPerRound,"","White "&amp;OFFSET(Pairings!$D$1,gamesPerRound+H86,0))</f>
        <v/>
      </c>
      <c r="J86" s="114" t="s">
        <v>240</v>
      </c>
      <c r="K86" s="113" t="str">
        <f ca="1">IF($B86&gt;gamesPerRound,"","Black "&amp;OFFSET(Pairings!$E$1,gamesPerRound+H86,0))</f>
        <v/>
      </c>
      <c r="L86" s="115"/>
      <c r="M86" s="111" t="s">
        <v>239</v>
      </c>
      <c r="N86" s="112">
        <v>86</v>
      </c>
      <c r="O86" s="113" t="str">
        <f ca="1">IF($B86&gt;gamesPerRound,"","White "&amp;OFFSET(Pairings!$D$1,2*gamesPerRound+N86,0))</f>
        <v/>
      </c>
      <c r="P86" s="114" t="s">
        <v>240</v>
      </c>
      <c r="Q86" s="113" t="str">
        <f ca="1">IF($B86&gt;gamesPerRound,"","Black "&amp;OFFSET(Pairings!$E$1,2*gamesPerRound+N86,0))</f>
        <v/>
      </c>
      <c r="R86" s="115"/>
    </row>
    <row r="87" spans="1:18" s="117" customFormat="1" ht="108.75" customHeight="1" x14ac:dyDescent="0.3">
      <c r="A87" s="111" t="s">
        <v>237</v>
      </c>
      <c r="B87" s="112">
        <v>87</v>
      </c>
      <c r="C87" s="113" t="str">
        <f>IF($B87&gt;gamesPerRound,"","White "&amp;Pairings!D88)</f>
        <v/>
      </c>
      <c r="D87" s="114" t="s">
        <v>240</v>
      </c>
      <c r="E87" s="113" t="str">
        <f>IF($B87&gt;gamesPerRound,"","Black "&amp;Pairings!E88)</f>
        <v/>
      </c>
      <c r="F87" s="115"/>
      <c r="G87" s="116" t="s">
        <v>238</v>
      </c>
      <c r="H87" s="112">
        <v>87</v>
      </c>
      <c r="I87" s="113" t="str">
        <f ca="1">IF($B87&gt;gamesPerRound,"","White "&amp;OFFSET(Pairings!$D$1,gamesPerRound+H87,0))</f>
        <v/>
      </c>
      <c r="J87" s="114" t="s">
        <v>240</v>
      </c>
      <c r="K87" s="113" t="str">
        <f ca="1">IF($B87&gt;gamesPerRound,"","Black "&amp;OFFSET(Pairings!$E$1,gamesPerRound+H87,0))</f>
        <v/>
      </c>
      <c r="L87" s="115"/>
      <c r="M87" s="111" t="s">
        <v>239</v>
      </c>
      <c r="N87" s="112">
        <v>87</v>
      </c>
      <c r="O87" s="113" t="str">
        <f ca="1">IF($B87&gt;gamesPerRound,"","White "&amp;OFFSET(Pairings!$D$1,2*gamesPerRound+N87,0))</f>
        <v/>
      </c>
      <c r="P87" s="114" t="s">
        <v>240</v>
      </c>
      <c r="Q87" s="113" t="str">
        <f ca="1">IF($B87&gt;gamesPerRound,"","Black "&amp;OFFSET(Pairings!$E$1,2*gamesPerRound+N87,0))</f>
        <v/>
      </c>
      <c r="R87" s="115"/>
    </row>
    <row r="88" spans="1:18" s="117" customFormat="1" ht="108.75" customHeight="1" x14ac:dyDescent="0.3">
      <c r="A88" s="111" t="s">
        <v>237</v>
      </c>
      <c r="B88" s="112">
        <v>88</v>
      </c>
      <c r="C88" s="113" t="str">
        <f>IF($B88&gt;gamesPerRound,"","White "&amp;Pairings!D89)</f>
        <v/>
      </c>
      <c r="D88" s="114" t="s">
        <v>240</v>
      </c>
      <c r="E88" s="113" t="str">
        <f>IF($B88&gt;gamesPerRound,"","Black "&amp;Pairings!E89)</f>
        <v/>
      </c>
      <c r="F88" s="115"/>
      <c r="G88" s="116" t="s">
        <v>238</v>
      </c>
      <c r="H88" s="112">
        <v>88</v>
      </c>
      <c r="I88" s="113" t="str">
        <f ca="1">IF($B88&gt;gamesPerRound,"","White "&amp;OFFSET(Pairings!$D$1,gamesPerRound+H88,0))</f>
        <v/>
      </c>
      <c r="J88" s="114" t="s">
        <v>240</v>
      </c>
      <c r="K88" s="113" t="str">
        <f ca="1">IF($B88&gt;gamesPerRound,"","Black "&amp;OFFSET(Pairings!$E$1,gamesPerRound+H88,0))</f>
        <v/>
      </c>
      <c r="L88" s="115"/>
      <c r="M88" s="111" t="s">
        <v>239</v>
      </c>
      <c r="N88" s="112">
        <v>88</v>
      </c>
      <c r="O88" s="113" t="str">
        <f ca="1">IF($B88&gt;gamesPerRound,"","White "&amp;OFFSET(Pairings!$D$1,2*gamesPerRound+N88,0))</f>
        <v/>
      </c>
      <c r="P88" s="114" t="s">
        <v>240</v>
      </c>
      <c r="Q88" s="113" t="str">
        <f ca="1">IF($B88&gt;gamesPerRound,"","Black "&amp;OFFSET(Pairings!$E$1,2*gamesPerRound+N88,0))</f>
        <v/>
      </c>
      <c r="R88" s="115"/>
    </row>
    <row r="89" spans="1:18" s="117" customFormat="1" ht="108.75" customHeight="1" x14ac:dyDescent="0.3">
      <c r="A89" s="111" t="s">
        <v>237</v>
      </c>
      <c r="B89" s="112">
        <v>89</v>
      </c>
      <c r="C89" s="113" t="str">
        <f>IF($B89&gt;gamesPerRound,"","White "&amp;Pairings!D90)</f>
        <v/>
      </c>
      <c r="D89" s="114" t="s">
        <v>240</v>
      </c>
      <c r="E89" s="113" t="str">
        <f>IF($B89&gt;gamesPerRound,"","Black "&amp;Pairings!E90)</f>
        <v/>
      </c>
      <c r="F89" s="115"/>
      <c r="G89" s="116" t="s">
        <v>238</v>
      </c>
      <c r="H89" s="112">
        <v>89</v>
      </c>
      <c r="I89" s="113" t="str">
        <f ca="1">IF($B89&gt;gamesPerRound,"","White "&amp;OFFSET(Pairings!$D$1,gamesPerRound+H89,0))</f>
        <v/>
      </c>
      <c r="J89" s="114" t="s">
        <v>240</v>
      </c>
      <c r="K89" s="113" t="str">
        <f ca="1">IF($B89&gt;gamesPerRound,"","Black "&amp;OFFSET(Pairings!$E$1,gamesPerRound+H89,0))</f>
        <v/>
      </c>
      <c r="L89" s="115"/>
      <c r="M89" s="111" t="s">
        <v>239</v>
      </c>
      <c r="N89" s="112">
        <v>89</v>
      </c>
      <c r="O89" s="113" t="str">
        <f ca="1">IF($B89&gt;gamesPerRound,"","White "&amp;OFFSET(Pairings!$D$1,2*gamesPerRound+N89,0))</f>
        <v/>
      </c>
      <c r="P89" s="114" t="s">
        <v>240</v>
      </c>
      <c r="Q89" s="113" t="str">
        <f ca="1">IF($B89&gt;gamesPerRound,"","Black "&amp;OFFSET(Pairings!$E$1,2*gamesPerRound+N89,0))</f>
        <v/>
      </c>
      <c r="R89" s="115"/>
    </row>
    <row r="90" spans="1:18" s="117" customFormat="1" ht="108.75" customHeight="1" x14ac:dyDescent="0.3">
      <c r="A90" s="111" t="s">
        <v>237</v>
      </c>
      <c r="B90" s="112">
        <v>90</v>
      </c>
      <c r="C90" s="113" t="str">
        <f>IF($B90&gt;gamesPerRound,"","White "&amp;Pairings!D91)</f>
        <v/>
      </c>
      <c r="D90" s="114" t="s">
        <v>240</v>
      </c>
      <c r="E90" s="113" t="str">
        <f>IF($B90&gt;gamesPerRound,"","Black "&amp;Pairings!E91)</f>
        <v/>
      </c>
      <c r="F90" s="115"/>
      <c r="G90" s="116" t="s">
        <v>238</v>
      </c>
      <c r="H90" s="112">
        <v>90</v>
      </c>
      <c r="I90" s="113" t="str">
        <f ca="1">IF($B90&gt;gamesPerRound,"","White "&amp;OFFSET(Pairings!$D$1,gamesPerRound+H90,0))</f>
        <v/>
      </c>
      <c r="J90" s="114" t="s">
        <v>240</v>
      </c>
      <c r="K90" s="113" t="str">
        <f ca="1">IF($B90&gt;gamesPerRound,"","Black "&amp;OFFSET(Pairings!$E$1,gamesPerRound+H90,0))</f>
        <v/>
      </c>
      <c r="L90" s="115"/>
      <c r="M90" s="111" t="s">
        <v>239</v>
      </c>
      <c r="N90" s="112">
        <v>90</v>
      </c>
      <c r="O90" s="113" t="str">
        <f ca="1">IF($B90&gt;gamesPerRound,"","White "&amp;OFFSET(Pairings!$D$1,2*gamesPerRound+N90,0))</f>
        <v/>
      </c>
      <c r="P90" s="114" t="s">
        <v>240</v>
      </c>
      <c r="Q90" s="113" t="str">
        <f ca="1">IF($B90&gt;gamesPerRound,"","Black "&amp;OFFSET(Pairings!$E$1,2*gamesPerRound+N90,0))</f>
        <v/>
      </c>
      <c r="R90" s="115"/>
    </row>
    <row r="91" spans="1:18" s="117" customFormat="1" ht="108.75" customHeight="1" x14ac:dyDescent="0.3">
      <c r="A91" s="111" t="s">
        <v>237</v>
      </c>
      <c r="B91" s="112">
        <v>91</v>
      </c>
      <c r="C91" s="113" t="str">
        <f>IF($B91&gt;gamesPerRound,"","White "&amp;Pairings!D92)</f>
        <v/>
      </c>
      <c r="D91" s="114" t="s">
        <v>240</v>
      </c>
      <c r="E91" s="113" t="str">
        <f>IF($B91&gt;gamesPerRound,"","Black "&amp;Pairings!E92)</f>
        <v/>
      </c>
      <c r="F91" s="115"/>
      <c r="G91" s="116" t="s">
        <v>238</v>
      </c>
      <c r="H91" s="112">
        <v>91</v>
      </c>
      <c r="I91" s="113" t="str">
        <f ca="1">IF($B91&gt;gamesPerRound,"","White "&amp;OFFSET(Pairings!$D$1,gamesPerRound+H91,0))</f>
        <v/>
      </c>
      <c r="J91" s="114" t="s">
        <v>240</v>
      </c>
      <c r="K91" s="113" t="str">
        <f ca="1">IF($B91&gt;gamesPerRound,"","Black "&amp;OFFSET(Pairings!$E$1,gamesPerRound+H91,0))</f>
        <v/>
      </c>
      <c r="L91" s="115"/>
      <c r="M91" s="111" t="s">
        <v>239</v>
      </c>
      <c r="N91" s="112">
        <v>91</v>
      </c>
      <c r="O91" s="113" t="str">
        <f ca="1">IF($B91&gt;gamesPerRound,"","White "&amp;OFFSET(Pairings!$D$1,2*gamesPerRound+N91,0))</f>
        <v/>
      </c>
      <c r="P91" s="114" t="s">
        <v>240</v>
      </c>
      <c r="Q91" s="113" t="str">
        <f ca="1">IF($B91&gt;gamesPerRound,"","Black "&amp;OFFSET(Pairings!$E$1,2*gamesPerRound+N91,0))</f>
        <v/>
      </c>
      <c r="R91" s="115"/>
    </row>
    <row r="92" spans="1:18" s="117" customFormat="1" ht="108.75" customHeight="1" x14ac:dyDescent="0.3">
      <c r="A92" s="111" t="s">
        <v>237</v>
      </c>
      <c r="B92" s="112">
        <v>92</v>
      </c>
      <c r="C92" s="113" t="str">
        <f>IF($B92&gt;gamesPerRound,"","White "&amp;Pairings!D93)</f>
        <v/>
      </c>
      <c r="D92" s="114" t="s">
        <v>240</v>
      </c>
      <c r="E92" s="113" t="str">
        <f>IF($B92&gt;gamesPerRound,"","Black "&amp;Pairings!E93)</f>
        <v/>
      </c>
      <c r="F92" s="115"/>
      <c r="G92" s="116" t="s">
        <v>238</v>
      </c>
      <c r="H92" s="112">
        <v>92</v>
      </c>
      <c r="I92" s="113" t="str">
        <f ca="1">IF($B92&gt;gamesPerRound,"","White "&amp;OFFSET(Pairings!$D$1,gamesPerRound+H92,0))</f>
        <v/>
      </c>
      <c r="J92" s="114" t="s">
        <v>240</v>
      </c>
      <c r="K92" s="113" t="str">
        <f ca="1">IF($B92&gt;gamesPerRound,"","Black "&amp;OFFSET(Pairings!$E$1,gamesPerRound+H92,0))</f>
        <v/>
      </c>
      <c r="L92" s="115"/>
      <c r="M92" s="111" t="s">
        <v>239</v>
      </c>
      <c r="N92" s="112">
        <v>92</v>
      </c>
      <c r="O92" s="113" t="str">
        <f ca="1">IF($B92&gt;gamesPerRound,"","White "&amp;OFFSET(Pairings!$D$1,2*gamesPerRound+N92,0))</f>
        <v/>
      </c>
      <c r="P92" s="114" t="s">
        <v>240</v>
      </c>
      <c r="Q92" s="113" t="str">
        <f ca="1">IF($B92&gt;gamesPerRound,"","Black "&amp;OFFSET(Pairings!$E$1,2*gamesPerRound+N92,0))</f>
        <v/>
      </c>
      <c r="R92" s="115"/>
    </row>
    <row r="93" spans="1:18" s="117" customFormat="1" ht="108.75" customHeight="1" x14ac:dyDescent="0.3">
      <c r="A93" s="111" t="s">
        <v>237</v>
      </c>
      <c r="B93" s="112">
        <v>93</v>
      </c>
      <c r="C93" s="113" t="str">
        <f>IF($B93&gt;gamesPerRound,"","White "&amp;Pairings!D94)</f>
        <v/>
      </c>
      <c r="D93" s="114" t="s">
        <v>240</v>
      </c>
      <c r="E93" s="113" t="str">
        <f>IF($B93&gt;gamesPerRound,"","Black "&amp;Pairings!E94)</f>
        <v/>
      </c>
      <c r="F93" s="115"/>
      <c r="G93" s="116" t="s">
        <v>238</v>
      </c>
      <c r="H93" s="112">
        <v>93</v>
      </c>
      <c r="I93" s="113" t="str">
        <f ca="1">IF($B93&gt;gamesPerRound,"","White "&amp;OFFSET(Pairings!$D$1,gamesPerRound+H93,0))</f>
        <v/>
      </c>
      <c r="J93" s="114" t="s">
        <v>240</v>
      </c>
      <c r="K93" s="113" t="str">
        <f ca="1">IF($B93&gt;gamesPerRound,"","Black "&amp;OFFSET(Pairings!$E$1,gamesPerRound+H93,0))</f>
        <v/>
      </c>
      <c r="L93" s="115"/>
      <c r="M93" s="111" t="s">
        <v>239</v>
      </c>
      <c r="N93" s="112">
        <v>93</v>
      </c>
      <c r="O93" s="113" t="str">
        <f ca="1">IF($B93&gt;gamesPerRound,"","White "&amp;OFFSET(Pairings!$D$1,2*gamesPerRound+N93,0))</f>
        <v/>
      </c>
      <c r="P93" s="114" t="s">
        <v>240</v>
      </c>
      <c r="Q93" s="113" t="str">
        <f ca="1">IF($B93&gt;gamesPerRound,"","Black "&amp;OFFSET(Pairings!$E$1,2*gamesPerRound+N93,0))</f>
        <v/>
      </c>
      <c r="R93" s="115"/>
    </row>
    <row r="94" spans="1:18" s="117" customFormat="1" ht="108.75" customHeight="1" x14ac:dyDescent="0.3">
      <c r="A94" s="111" t="s">
        <v>237</v>
      </c>
      <c r="B94" s="112">
        <v>94</v>
      </c>
      <c r="C94" s="113" t="str">
        <f>IF($B94&gt;gamesPerRound,"","White "&amp;Pairings!D95)</f>
        <v/>
      </c>
      <c r="D94" s="114" t="s">
        <v>240</v>
      </c>
      <c r="E94" s="113" t="str">
        <f>IF($B94&gt;gamesPerRound,"","Black "&amp;Pairings!E95)</f>
        <v/>
      </c>
      <c r="F94" s="115"/>
      <c r="G94" s="116" t="s">
        <v>238</v>
      </c>
      <c r="H94" s="112">
        <v>94</v>
      </c>
      <c r="I94" s="113" t="str">
        <f ca="1">IF($B94&gt;gamesPerRound,"","White "&amp;OFFSET(Pairings!$D$1,gamesPerRound+H94,0))</f>
        <v/>
      </c>
      <c r="J94" s="114" t="s">
        <v>240</v>
      </c>
      <c r="K94" s="113" t="str">
        <f ca="1">IF($B94&gt;gamesPerRound,"","Black "&amp;OFFSET(Pairings!$E$1,gamesPerRound+H94,0))</f>
        <v/>
      </c>
      <c r="L94" s="115"/>
      <c r="M94" s="111" t="s">
        <v>239</v>
      </c>
      <c r="N94" s="112">
        <v>94</v>
      </c>
      <c r="O94" s="113" t="str">
        <f ca="1">IF($B94&gt;gamesPerRound,"","White "&amp;OFFSET(Pairings!$D$1,2*gamesPerRound+N94,0))</f>
        <v/>
      </c>
      <c r="P94" s="114" t="s">
        <v>240</v>
      </c>
      <c r="Q94" s="113" t="str">
        <f ca="1">IF($B94&gt;gamesPerRound,"","Black "&amp;OFFSET(Pairings!$E$1,2*gamesPerRound+N94,0))</f>
        <v/>
      </c>
      <c r="R94" s="115"/>
    </row>
    <row r="95" spans="1:18" s="117" customFormat="1" ht="108.75" customHeight="1" x14ac:dyDescent="0.3">
      <c r="A95" s="111" t="s">
        <v>237</v>
      </c>
      <c r="B95" s="112">
        <v>95</v>
      </c>
      <c r="C95" s="113" t="str">
        <f>IF($B95&gt;gamesPerRound,"","White "&amp;Pairings!D96)</f>
        <v/>
      </c>
      <c r="D95" s="114" t="s">
        <v>240</v>
      </c>
      <c r="E95" s="113" t="str">
        <f>IF($B95&gt;gamesPerRound,"","Black "&amp;Pairings!E96)</f>
        <v/>
      </c>
      <c r="F95" s="115"/>
      <c r="G95" s="116" t="s">
        <v>238</v>
      </c>
      <c r="H95" s="112">
        <v>95</v>
      </c>
      <c r="I95" s="113" t="str">
        <f ca="1">IF($B95&gt;gamesPerRound,"","White "&amp;OFFSET(Pairings!$D$1,gamesPerRound+H95,0))</f>
        <v/>
      </c>
      <c r="J95" s="114" t="s">
        <v>240</v>
      </c>
      <c r="K95" s="113" t="str">
        <f ca="1">IF($B95&gt;gamesPerRound,"","Black "&amp;OFFSET(Pairings!$E$1,gamesPerRound+H95,0))</f>
        <v/>
      </c>
      <c r="L95" s="115"/>
      <c r="M95" s="111" t="s">
        <v>239</v>
      </c>
      <c r="N95" s="112">
        <v>95</v>
      </c>
      <c r="O95" s="113" t="str">
        <f ca="1">IF($B95&gt;gamesPerRound,"","White "&amp;OFFSET(Pairings!$D$1,2*gamesPerRound+N95,0))</f>
        <v/>
      </c>
      <c r="P95" s="114" t="s">
        <v>240</v>
      </c>
      <c r="Q95" s="113" t="str">
        <f ca="1">IF($B95&gt;gamesPerRound,"","Black "&amp;OFFSET(Pairings!$E$1,2*gamesPerRound+N95,0))</f>
        <v/>
      </c>
      <c r="R95" s="115"/>
    </row>
    <row r="96" spans="1:18" s="117" customFormat="1" ht="108.75" customHeight="1" x14ac:dyDescent="0.3">
      <c r="A96" s="111" t="s">
        <v>237</v>
      </c>
      <c r="B96" s="112">
        <v>96</v>
      </c>
      <c r="C96" s="113" t="str">
        <f>IF($B96&gt;gamesPerRound,"","White "&amp;Pairings!D97)</f>
        <v/>
      </c>
      <c r="D96" s="114" t="s">
        <v>240</v>
      </c>
      <c r="E96" s="113" t="str">
        <f>IF($B96&gt;gamesPerRound,"","Black "&amp;Pairings!E97)</f>
        <v/>
      </c>
      <c r="F96" s="115"/>
      <c r="G96" s="116" t="s">
        <v>238</v>
      </c>
      <c r="H96" s="112">
        <v>96</v>
      </c>
      <c r="I96" s="113" t="str">
        <f ca="1">IF($B96&gt;gamesPerRound,"","White "&amp;OFFSET(Pairings!$D$1,gamesPerRound+H96,0))</f>
        <v/>
      </c>
      <c r="J96" s="114" t="s">
        <v>240</v>
      </c>
      <c r="K96" s="113" t="str">
        <f ca="1">IF($B96&gt;gamesPerRound,"","Black "&amp;OFFSET(Pairings!$E$1,gamesPerRound+H96,0))</f>
        <v/>
      </c>
      <c r="L96" s="115"/>
      <c r="M96" s="111" t="s">
        <v>239</v>
      </c>
      <c r="N96" s="112">
        <v>96</v>
      </c>
      <c r="O96" s="113" t="str">
        <f ca="1">IF($B96&gt;gamesPerRound,"","White "&amp;OFFSET(Pairings!$D$1,2*gamesPerRound+N96,0))</f>
        <v/>
      </c>
      <c r="P96" s="114" t="s">
        <v>240</v>
      </c>
      <c r="Q96" s="113" t="str">
        <f ca="1">IF($B96&gt;gamesPerRound,"","Black "&amp;OFFSET(Pairings!$E$1,2*gamesPerRound+N96,0))</f>
        <v/>
      </c>
      <c r="R96" s="115"/>
    </row>
    <row r="97" spans="1:18" s="117" customFormat="1" ht="108.75" customHeight="1" x14ac:dyDescent="0.3">
      <c r="A97" s="111" t="s">
        <v>237</v>
      </c>
      <c r="B97" s="112">
        <v>97</v>
      </c>
      <c r="C97" s="113" t="str">
        <f>IF($B97&gt;gamesPerRound,"","White "&amp;Pairings!D98)</f>
        <v/>
      </c>
      <c r="D97" s="114" t="s">
        <v>240</v>
      </c>
      <c r="E97" s="113" t="str">
        <f>IF($B97&gt;gamesPerRound,"","Black "&amp;Pairings!E98)</f>
        <v/>
      </c>
      <c r="F97" s="115"/>
      <c r="G97" s="116" t="s">
        <v>238</v>
      </c>
      <c r="H97" s="112">
        <v>97</v>
      </c>
      <c r="I97" s="113" t="str">
        <f ca="1">IF($B97&gt;gamesPerRound,"","White "&amp;OFFSET(Pairings!$D$1,gamesPerRound+H97,0))</f>
        <v/>
      </c>
      <c r="J97" s="114" t="s">
        <v>240</v>
      </c>
      <c r="K97" s="113" t="str">
        <f ca="1">IF($B97&gt;gamesPerRound,"","Black "&amp;OFFSET(Pairings!$E$1,gamesPerRound+H97,0))</f>
        <v/>
      </c>
      <c r="L97" s="115"/>
      <c r="M97" s="111" t="s">
        <v>239</v>
      </c>
      <c r="N97" s="112">
        <v>97</v>
      </c>
      <c r="O97" s="113" t="str">
        <f ca="1">IF($B97&gt;gamesPerRound,"","White "&amp;OFFSET(Pairings!$D$1,2*gamesPerRound+N97,0))</f>
        <v/>
      </c>
      <c r="P97" s="114" t="s">
        <v>240</v>
      </c>
      <c r="Q97" s="113" t="str">
        <f ca="1">IF($B97&gt;gamesPerRound,"","Black "&amp;OFFSET(Pairings!$E$1,2*gamesPerRound+N97,0))</f>
        <v/>
      </c>
      <c r="R97" s="115"/>
    </row>
    <row r="98" spans="1:18" s="117" customFormat="1" ht="108.75" customHeight="1" x14ac:dyDescent="0.3">
      <c r="A98" s="111" t="s">
        <v>237</v>
      </c>
      <c r="B98" s="112">
        <v>98</v>
      </c>
      <c r="C98" s="113" t="str">
        <f>IF($B98&gt;gamesPerRound,"","White "&amp;Pairings!D99)</f>
        <v/>
      </c>
      <c r="D98" s="114" t="s">
        <v>240</v>
      </c>
      <c r="E98" s="113" t="str">
        <f>IF($B98&gt;gamesPerRound,"","Black "&amp;Pairings!E99)</f>
        <v/>
      </c>
      <c r="F98" s="115"/>
      <c r="G98" s="116" t="s">
        <v>238</v>
      </c>
      <c r="H98" s="112">
        <v>98</v>
      </c>
      <c r="I98" s="113" t="str">
        <f ca="1">IF($B98&gt;gamesPerRound,"","White "&amp;OFFSET(Pairings!$D$1,gamesPerRound+H98,0))</f>
        <v/>
      </c>
      <c r="J98" s="114" t="s">
        <v>240</v>
      </c>
      <c r="K98" s="113" t="str">
        <f ca="1">IF($B98&gt;gamesPerRound,"","Black "&amp;OFFSET(Pairings!$E$1,gamesPerRound+H98,0))</f>
        <v/>
      </c>
      <c r="L98" s="115"/>
      <c r="M98" s="111" t="s">
        <v>239</v>
      </c>
      <c r="N98" s="112">
        <v>98</v>
      </c>
      <c r="O98" s="113" t="str">
        <f ca="1">IF($B98&gt;gamesPerRound,"","White "&amp;OFFSET(Pairings!$D$1,2*gamesPerRound+N98,0))</f>
        <v/>
      </c>
      <c r="P98" s="114" t="s">
        <v>240</v>
      </c>
      <c r="Q98" s="113" t="str">
        <f ca="1">IF($B98&gt;gamesPerRound,"","Black "&amp;OFFSET(Pairings!$E$1,2*gamesPerRound+N98,0))</f>
        <v/>
      </c>
      <c r="R98" s="115"/>
    </row>
    <row r="99" spans="1:18" s="117" customFormat="1" ht="108.75" customHeight="1" x14ac:dyDescent="0.3">
      <c r="A99" s="111" t="s">
        <v>237</v>
      </c>
      <c r="B99" s="112">
        <v>99</v>
      </c>
      <c r="C99" s="113" t="str">
        <f>IF($B99&gt;gamesPerRound,"","White "&amp;Pairings!D100)</f>
        <v/>
      </c>
      <c r="D99" s="114" t="s">
        <v>240</v>
      </c>
      <c r="E99" s="113" t="str">
        <f>IF($B99&gt;gamesPerRound,"","Black "&amp;Pairings!E100)</f>
        <v/>
      </c>
      <c r="F99" s="115"/>
      <c r="G99" s="116" t="s">
        <v>238</v>
      </c>
      <c r="H99" s="112">
        <v>99</v>
      </c>
      <c r="I99" s="113" t="str">
        <f ca="1">IF($B99&gt;gamesPerRound,"","White "&amp;OFFSET(Pairings!$D$1,gamesPerRound+H99,0))</f>
        <v/>
      </c>
      <c r="J99" s="114" t="s">
        <v>240</v>
      </c>
      <c r="K99" s="113" t="str">
        <f ca="1">IF($B99&gt;gamesPerRound,"","Black "&amp;OFFSET(Pairings!$E$1,gamesPerRound+H99,0))</f>
        <v/>
      </c>
      <c r="L99" s="115"/>
      <c r="M99" s="111" t="s">
        <v>239</v>
      </c>
      <c r="N99" s="112">
        <v>99</v>
      </c>
      <c r="O99" s="113" t="str">
        <f ca="1">IF($B99&gt;gamesPerRound,"","White "&amp;OFFSET(Pairings!$D$1,2*gamesPerRound+N99,0))</f>
        <v/>
      </c>
      <c r="P99" s="114" t="s">
        <v>240</v>
      </c>
      <c r="Q99" s="113" t="str">
        <f ca="1">IF($B99&gt;gamesPerRound,"","Black "&amp;OFFSET(Pairings!$E$1,2*gamesPerRound+N99,0))</f>
        <v/>
      </c>
      <c r="R99" s="115"/>
    </row>
    <row r="100" spans="1:18" s="117" customFormat="1" ht="108.75" customHeight="1" x14ac:dyDescent="0.3">
      <c r="A100" s="111" t="s">
        <v>237</v>
      </c>
      <c r="B100" s="112">
        <v>100</v>
      </c>
      <c r="C100" s="113" t="str">
        <f>IF($B100&gt;gamesPerRound,"","White "&amp;Pairings!D101)</f>
        <v/>
      </c>
      <c r="D100" s="114" t="s">
        <v>240</v>
      </c>
      <c r="E100" s="113" t="str">
        <f>IF($B100&gt;gamesPerRound,"","Black "&amp;Pairings!E101)</f>
        <v/>
      </c>
      <c r="F100" s="115"/>
      <c r="G100" s="116" t="s">
        <v>238</v>
      </c>
      <c r="H100" s="112">
        <v>100</v>
      </c>
      <c r="I100" s="113" t="str">
        <f ca="1">IF($B100&gt;gamesPerRound,"","White "&amp;OFFSET(Pairings!$D$1,gamesPerRound+H100,0))</f>
        <v/>
      </c>
      <c r="J100" s="114" t="s">
        <v>240</v>
      </c>
      <c r="K100" s="113" t="str">
        <f ca="1">IF($B100&gt;gamesPerRound,"","Black "&amp;OFFSET(Pairings!$E$1,gamesPerRound+H100,0))</f>
        <v/>
      </c>
      <c r="L100" s="115"/>
      <c r="M100" s="111" t="s">
        <v>239</v>
      </c>
      <c r="N100" s="112">
        <v>100</v>
      </c>
      <c r="O100" s="113" t="str">
        <f ca="1">IF($B100&gt;gamesPerRound,"","White "&amp;OFFSET(Pairings!$D$1,2*gamesPerRound+N100,0))</f>
        <v/>
      </c>
      <c r="P100" s="114" t="s">
        <v>240</v>
      </c>
      <c r="Q100" s="113" t="str">
        <f ca="1">IF($B100&gt;gamesPerRound,"","Black "&amp;OFFSET(Pairings!$E$1,2*gamesPerRound+N100,0))</f>
        <v/>
      </c>
      <c r="R100" s="115"/>
    </row>
    <row r="101" spans="1:18" s="117" customFormat="1" ht="108.75" customHeight="1" x14ac:dyDescent="0.3">
      <c r="A101" s="111" t="s">
        <v>237</v>
      </c>
      <c r="B101" s="112">
        <v>101</v>
      </c>
      <c r="C101" s="113" t="str">
        <f>IF($B101&gt;gamesPerRound,"","White "&amp;Pairings!D102)</f>
        <v/>
      </c>
      <c r="D101" s="114" t="s">
        <v>240</v>
      </c>
      <c r="E101" s="113" t="str">
        <f>IF($B101&gt;gamesPerRound,"","Black "&amp;Pairings!E102)</f>
        <v/>
      </c>
      <c r="F101" s="115"/>
      <c r="G101" s="116" t="s">
        <v>238</v>
      </c>
      <c r="H101" s="112">
        <v>101</v>
      </c>
      <c r="I101" s="113" t="str">
        <f ca="1">IF($B101&gt;gamesPerRound,"","White "&amp;OFFSET(Pairings!$D$1,gamesPerRound+H101,0))</f>
        <v/>
      </c>
      <c r="J101" s="114" t="s">
        <v>240</v>
      </c>
      <c r="K101" s="113" t="str">
        <f ca="1">IF($B101&gt;gamesPerRound,"","Black "&amp;OFFSET(Pairings!$E$1,gamesPerRound+H101,0))</f>
        <v/>
      </c>
      <c r="L101" s="115"/>
      <c r="M101" s="111" t="s">
        <v>239</v>
      </c>
      <c r="N101" s="112">
        <v>101</v>
      </c>
      <c r="O101" s="113" t="str">
        <f ca="1">IF($B101&gt;gamesPerRound,"","White "&amp;OFFSET(Pairings!$D$1,2*gamesPerRound+N101,0))</f>
        <v/>
      </c>
      <c r="P101" s="114" t="s">
        <v>240</v>
      </c>
      <c r="Q101" s="113" t="str">
        <f ca="1">IF($B101&gt;gamesPerRound,"","Black "&amp;OFFSET(Pairings!$E$1,2*gamesPerRound+N101,0))</f>
        <v/>
      </c>
      <c r="R101" s="115"/>
    </row>
    <row r="102" spans="1:18" s="117" customFormat="1" ht="108.75" customHeight="1" x14ac:dyDescent="0.3">
      <c r="A102" s="111" t="s">
        <v>237</v>
      </c>
      <c r="B102" s="112">
        <v>102</v>
      </c>
      <c r="C102" s="113" t="str">
        <f>IF($B102&gt;gamesPerRound,"","White "&amp;Pairings!D103)</f>
        <v/>
      </c>
      <c r="D102" s="114" t="s">
        <v>240</v>
      </c>
      <c r="E102" s="113" t="str">
        <f>IF($B102&gt;gamesPerRound,"","Black "&amp;Pairings!E103)</f>
        <v/>
      </c>
      <c r="F102" s="115"/>
      <c r="G102" s="116" t="s">
        <v>238</v>
      </c>
      <c r="H102" s="112">
        <v>102</v>
      </c>
      <c r="I102" s="113" t="str">
        <f ca="1">IF($B102&gt;gamesPerRound,"","White "&amp;OFFSET(Pairings!$D$1,gamesPerRound+H102,0))</f>
        <v/>
      </c>
      <c r="J102" s="114" t="s">
        <v>240</v>
      </c>
      <c r="K102" s="113" t="str">
        <f ca="1">IF($B102&gt;gamesPerRound,"","Black "&amp;OFFSET(Pairings!$E$1,gamesPerRound+H102,0))</f>
        <v/>
      </c>
      <c r="L102" s="115"/>
      <c r="M102" s="111" t="s">
        <v>239</v>
      </c>
      <c r="N102" s="112">
        <v>102</v>
      </c>
      <c r="O102" s="113" t="str">
        <f ca="1">IF($B102&gt;gamesPerRound,"","White "&amp;OFFSET(Pairings!$D$1,2*gamesPerRound+N102,0))</f>
        <v/>
      </c>
      <c r="P102" s="114" t="s">
        <v>240</v>
      </c>
      <c r="Q102" s="113" t="str">
        <f ca="1">IF($B102&gt;gamesPerRound,"","Black "&amp;OFFSET(Pairings!$E$1,2*gamesPerRound+N102,0))</f>
        <v/>
      </c>
      <c r="R102" s="115"/>
    </row>
    <row r="103" spans="1:18" s="117" customFormat="1" ht="108.75" customHeight="1" x14ac:dyDescent="0.3">
      <c r="A103" s="111" t="s">
        <v>237</v>
      </c>
      <c r="B103" s="112">
        <v>103</v>
      </c>
      <c r="C103" s="113" t="str">
        <f>IF($B103&gt;gamesPerRound,"","White "&amp;Pairings!D104)</f>
        <v/>
      </c>
      <c r="D103" s="114" t="s">
        <v>240</v>
      </c>
      <c r="E103" s="113" t="str">
        <f>IF($B103&gt;gamesPerRound,"","Black "&amp;Pairings!E104)</f>
        <v/>
      </c>
      <c r="F103" s="115"/>
      <c r="G103" s="116" t="s">
        <v>238</v>
      </c>
      <c r="H103" s="112">
        <v>103</v>
      </c>
      <c r="I103" s="113" t="str">
        <f ca="1">IF($B103&gt;gamesPerRound,"","White "&amp;OFFSET(Pairings!$D$1,gamesPerRound+H103,0))</f>
        <v/>
      </c>
      <c r="J103" s="114" t="s">
        <v>240</v>
      </c>
      <c r="K103" s="113" t="str">
        <f ca="1">IF($B103&gt;gamesPerRound,"","Black "&amp;OFFSET(Pairings!$E$1,gamesPerRound+H103,0))</f>
        <v/>
      </c>
      <c r="L103" s="115"/>
      <c r="M103" s="111" t="s">
        <v>239</v>
      </c>
      <c r="N103" s="112">
        <v>103</v>
      </c>
      <c r="O103" s="113" t="str">
        <f ca="1">IF($B103&gt;gamesPerRound,"","White "&amp;OFFSET(Pairings!$D$1,2*gamesPerRound+N103,0))</f>
        <v/>
      </c>
      <c r="P103" s="114" t="s">
        <v>240</v>
      </c>
      <c r="Q103" s="113" t="str">
        <f ca="1">IF($B103&gt;gamesPerRound,"","Black "&amp;OFFSET(Pairings!$E$1,2*gamesPerRound+N103,0))</f>
        <v/>
      </c>
      <c r="R103" s="115"/>
    </row>
    <row r="104" spans="1:18" s="117" customFormat="1" ht="108.75" customHeight="1" x14ac:dyDescent="0.3">
      <c r="A104" s="111" t="s">
        <v>237</v>
      </c>
      <c r="B104" s="112">
        <v>104</v>
      </c>
      <c r="C104" s="113" t="str">
        <f>IF($B104&gt;gamesPerRound,"","White "&amp;Pairings!D105)</f>
        <v/>
      </c>
      <c r="D104" s="114" t="s">
        <v>240</v>
      </c>
      <c r="E104" s="113" t="str">
        <f>IF($B104&gt;gamesPerRound,"","Black "&amp;Pairings!E105)</f>
        <v/>
      </c>
      <c r="F104" s="115"/>
      <c r="G104" s="116" t="s">
        <v>238</v>
      </c>
      <c r="H104" s="112">
        <v>104</v>
      </c>
      <c r="I104" s="113" t="str">
        <f ca="1">IF($B104&gt;gamesPerRound,"","White "&amp;OFFSET(Pairings!$D$1,gamesPerRound+H104,0))</f>
        <v/>
      </c>
      <c r="J104" s="114" t="s">
        <v>240</v>
      </c>
      <c r="K104" s="113" t="str">
        <f ca="1">IF($B104&gt;gamesPerRound,"","Black "&amp;OFFSET(Pairings!$E$1,gamesPerRound+H104,0))</f>
        <v/>
      </c>
      <c r="L104" s="115"/>
      <c r="M104" s="111" t="s">
        <v>239</v>
      </c>
      <c r="N104" s="112">
        <v>104</v>
      </c>
      <c r="O104" s="113" t="str">
        <f ca="1">IF($B104&gt;gamesPerRound,"","White "&amp;OFFSET(Pairings!$D$1,2*gamesPerRound+N104,0))</f>
        <v/>
      </c>
      <c r="P104" s="114" t="s">
        <v>240</v>
      </c>
      <c r="Q104" s="113" t="str">
        <f ca="1">IF($B104&gt;gamesPerRound,"","Black "&amp;OFFSET(Pairings!$E$1,2*gamesPerRound+N104,0))</f>
        <v/>
      </c>
      <c r="R104" s="115"/>
    </row>
    <row r="105" spans="1:18" s="117" customFormat="1" ht="108.75" customHeight="1" x14ac:dyDescent="0.3">
      <c r="A105" s="111" t="s">
        <v>237</v>
      </c>
      <c r="B105" s="112">
        <v>105</v>
      </c>
      <c r="C105" s="113" t="str">
        <f>IF($B105&gt;gamesPerRound,"","White "&amp;Pairings!D106)</f>
        <v/>
      </c>
      <c r="D105" s="114" t="s">
        <v>240</v>
      </c>
      <c r="E105" s="113" t="str">
        <f>IF($B105&gt;gamesPerRound,"","Black "&amp;Pairings!E106)</f>
        <v/>
      </c>
      <c r="F105" s="115"/>
      <c r="G105" s="116" t="s">
        <v>238</v>
      </c>
      <c r="H105" s="112">
        <v>105</v>
      </c>
      <c r="I105" s="113" t="str">
        <f ca="1">IF($B105&gt;gamesPerRound,"","White "&amp;OFFSET(Pairings!$D$1,gamesPerRound+H105,0))</f>
        <v/>
      </c>
      <c r="J105" s="114" t="s">
        <v>240</v>
      </c>
      <c r="K105" s="113" t="str">
        <f ca="1">IF($B105&gt;gamesPerRound,"","Black "&amp;OFFSET(Pairings!$E$1,gamesPerRound+H105,0))</f>
        <v/>
      </c>
      <c r="L105" s="115"/>
      <c r="M105" s="111" t="s">
        <v>239</v>
      </c>
      <c r="N105" s="112">
        <v>105</v>
      </c>
      <c r="O105" s="113" t="str">
        <f ca="1">IF($B105&gt;gamesPerRound,"","White "&amp;OFFSET(Pairings!$D$1,2*gamesPerRound+N105,0))</f>
        <v/>
      </c>
      <c r="P105" s="114" t="s">
        <v>240</v>
      </c>
      <c r="Q105" s="113" t="str">
        <f ca="1">IF($B105&gt;gamesPerRound,"","Black "&amp;OFFSET(Pairings!$E$1,2*gamesPerRound+N105,0))</f>
        <v/>
      </c>
      <c r="R105" s="115"/>
    </row>
    <row r="106" spans="1:18" s="117" customFormat="1" ht="108.75" customHeight="1" x14ac:dyDescent="0.3">
      <c r="A106" s="111" t="s">
        <v>237</v>
      </c>
      <c r="B106" s="112">
        <v>106</v>
      </c>
      <c r="C106" s="113" t="str">
        <f>IF($B106&gt;gamesPerRound,"","White "&amp;Pairings!D107)</f>
        <v/>
      </c>
      <c r="D106" s="114" t="s">
        <v>240</v>
      </c>
      <c r="E106" s="113" t="str">
        <f>IF($B106&gt;gamesPerRound,"","Black "&amp;Pairings!E107)</f>
        <v/>
      </c>
      <c r="F106" s="115"/>
      <c r="G106" s="116" t="s">
        <v>238</v>
      </c>
      <c r="H106" s="112">
        <v>106</v>
      </c>
      <c r="I106" s="113" t="str">
        <f ca="1">IF($B106&gt;gamesPerRound,"","White "&amp;OFFSET(Pairings!$D$1,gamesPerRound+H106,0))</f>
        <v/>
      </c>
      <c r="J106" s="114" t="s">
        <v>240</v>
      </c>
      <c r="K106" s="113" t="str">
        <f ca="1">IF($B106&gt;gamesPerRound,"","Black "&amp;OFFSET(Pairings!$E$1,gamesPerRound+H106,0))</f>
        <v/>
      </c>
      <c r="L106" s="115"/>
      <c r="M106" s="111" t="s">
        <v>239</v>
      </c>
      <c r="N106" s="112">
        <v>106</v>
      </c>
      <c r="O106" s="113" t="str">
        <f ca="1">IF($B106&gt;gamesPerRound,"","White "&amp;OFFSET(Pairings!$D$1,2*gamesPerRound+N106,0))</f>
        <v/>
      </c>
      <c r="P106" s="114" t="s">
        <v>240</v>
      </c>
      <c r="Q106" s="113" t="str">
        <f ca="1">IF($B106&gt;gamesPerRound,"","Black "&amp;OFFSET(Pairings!$E$1,2*gamesPerRound+N106,0))</f>
        <v/>
      </c>
      <c r="R106" s="115"/>
    </row>
    <row r="107" spans="1:18" s="117" customFormat="1" ht="108.75" customHeight="1" x14ac:dyDescent="0.3">
      <c r="A107" s="111" t="s">
        <v>237</v>
      </c>
      <c r="B107" s="112">
        <v>107</v>
      </c>
      <c r="C107" s="113" t="str">
        <f>IF($B107&gt;gamesPerRound,"","White "&amp;Pairings!D108)</f>
        <v/>
      </c>
      <c r="D107" s="114" t="s">
        <v>240</v>
      </c>
      <c r="E107" s="113" t="str">
        <f>IF($B107&gt;gamesPerRound,"","Black "&amp;Pairings!E108)</f>
        <v/>
      </c>
      <c r="F107" s="115"/>
      <c r="G107" s="116" t="s">
        <v>238</v>
      </c>
      <c r="H107" s="112">
        <v>107</v>
      </c>
      <c r="I107" s="113" t="str">
        <f ca="1">IF($B107&gt;gamesPerRound,"","White "&amp;OFFSET(Pairings!$D$1,gamesPerRound+H107,0))</f>
        <v/>
      </c>
      <c r="J107" s="114" t="s">
        <v>240</v>
      </c>
      <c r="K107" s="113" t="str">
        <f ca="1">IF($B107&gt;gamesPerRound,"","Black "&amp;OFFSET(Pairings!$E$1,gamesPerRound+H107,0))</f>
        <v/>
      </c>
      <c r="L107" s="115"/>
      <c r="M107" s="111" t="s">
        <v>239</v>
      </c>
      <c r="N107" s="112">
        <v>107</v>
      </c>
      <c r="O107" s="113" t="str">
        <f ca="1">IF($B107&gt;gamesPerRound,"","White "&amp;OFFSET(Pairings!$D$1,2*gamesPerRound+N107,0))</f>
        <v/>
      </c>
      <c r="P107" s="114" t="s">
        <v>240</v>
      </c>
      <c r="Q107" s="113" t="str">
        <f ca="1">IF($B107&gt;gamesPerRound,"","Black "&amp;OFFSET(Pairings!$E$1,2*gamesPerRound+N107,0))</f>
        <v/>
      </c>
      <c r="R107" s="115"/>
    </row>
    <row r="108" spans="1:18" s="117" customFormat="1" ht="108.75" customHeight="1" x14ac:dyDescent="0.3">
      <c r="A108" s="111" t="s">
        <v>237</v>
      </c>
      <c r="B108" s="112">
        <v>108</v>
      </c>
      <c r="C108" s="113" t="str">
        <f>IF($B108&gt;gamesPerRound,"","White "&amp;Pairings!D109)</f>
        <v/>
      </c>
      <c r="D108" s="114" t="s">
        <v>240</v>
      </c>
      <c r="E108" s="113" t="str">
        <f>IF($B108&gt;gamesPerRound,"","Black "&amp;Pairings!E109)</f>
        <v/>
      </c>
      <c r="F108" s="115"/>
      <c r="G108" s="116" t="s">
        <v>238</v>
      </c>
      <c r="H108" s="112">
        <v>108</v>
      </c>
      <c r="I108" s="113" t="str">
        <f ca="1">IF($B108&gt;gamesPerRound,"","White "&amp;OFFSET(Pairings!$D$1,gamesPerRound+H108,0))</f>
        <v/>
      </c>
      <c r="J108" s="114" t="s">
        <v>240</v>
      </c>
      <c r="K108" s="113" t="str">
        <f ca="1">IF($B108&gt;gamesPerRound,"","Black "&amp;OFFSET(Pairings!$E$1,gamesPerRound+H108,0))</f>
        <v/>
      </c>
      <c r="L108" s="115"/>
      <c r="M108" s="111" t="s">
        <v>239</v>
      </c>
      <c r="N108" s="112">
        <v>108</v>
      </c>
      <c r="O108" s="113" t="str">
        <f ca="1">IF($B108&gt;gamesPerRound,"","White "&amp;OFFSET(Pairings!$D$1,2*gamesPerRound+N108,0))</f>
        <v/>
      </c>
      <c r="P108" s="114" t="s">
        <v>240</v>
      </c>
      <c r="Q108" s="113" t="str">
        <f ca="1">IF($B108&gt;gamesPerRound,"","Black "&amp;OFFSET(Pairings!$E$1,2*gamesPerRound+N108,0))</f>
        <v/>
      </c>
      <c r="R108" s="115"/>
    </row>
    <row r="109" spans="1:18" s="117" customFormat="1" ht="108.75" customHeight="1" x14ac:dyDescent="0.3">
      <c r="A109" s="111" t="s">
        <v>237</v>
      </c>
      <c r="B109" s="112">
        <v>109</v>
      </c>
      <c r="C109" s="113" t="str">
        <f>IF($B109&gt;gamesPerRound,"","White "&amp;Pairings!D110)</f>
        <v/>
      </c>
      <c r="D109" s="114" t="s">
        <v>240</v>
      </c>
      <c r="E109" s="113" t="str">
        <f>IF($B109&gt;gamesPerRound,"","Black "&amp;Pairings!E110)</f>
        <v/>
      </c>
      <c r="F109" s="115"/>
      <c r="G109" s="116" t="s">
        <v>238</v>
      </c>
      <c r="H109" s="112">
        <v>109</v>
      </c>
      <c r="I109" s="113" t="str">
        <f ca="1">IF($B109&gt;gamesPerRound,"","White "&amp;OFFSET(Pairings!$D$1,gamesPerRound+H109,0))</f>
        <v/>
      </c>
      <c r="J109" s="114" t="s">
        <v>240</v>
      </c>
      <c r="K109" s="113" t="str">
        <f ca="1">IF($B109&gt;gamesPerRound,"","Black "&amp;OFFSET(Pairings!$E$1,gamesPerRound+H109,0))</f>
        <v/>
      </c>
      <c r="L109" s="115"/>
      <c r="M109" s="111" t="s">
        <v>239</v>
      </c>
      <c r="N109" s="112">
        <v>109</v>
      </c>
      <c r="O109" s="113" t="str">
        <f ca="1">IF($B109&gt;gamesPerRound,"","White "&amp;OFFSET(Pairings!$D$1,2*gamesPerRound+N109,0))</f>
        <v/>
      </c>
      <c r="P109" s="114" t="s">
        <v>240</v>
      </c>
      <c r="Q109" s="113" t="str">
        <f ca="1">IF($B109&gt;gamesPerRound,"","Black "&amp;OFFSET(Pairings!$E$1,2*gamesPerRound+N109,0))</f>
        <v/>
      </c>
      <c r="R109" s="115"/>
    </row>
    <row r="110" spans="1:18" s="117" customFormat="1" ht="108.75" customHeight="1" x14ac:dyDescent="0.3">
      <c r="A110" s="111" t="s">
        <v>237</v>
      </c>
      <c r="B110" s="112">
        <v>110</v>
      </c>
      <c r="C110" s="113" t="str">
        <f>IF($B110&gt;gamesPerRound,"","White "&amp;Pairings!D111)</f>
        <v/>
      </c>
      <c r="D110" s="114" t="s">
        <v>240</v>
      </c>
      <c r="E110" s="113" t="str">
        <f>IF($B110&gt;gamesPerRound,"","Black "&amp;Pairings!E111)</f>
        <v/>
      </c>
      <c r="F110" s="115"/>
      <c r="G110" s="116" t="s">
        <v>238</v>
      </c>
      <c r="H110" s="112">
        <v>110</v>
      </c>
      <c r="I110" s="113" t="str">
        <f ca="1">IF($B110&gt;gamesPerRound,"","White "&amp;OFFSET(Pairings!$D$1,gamesPerRound+H110,0))</f>
        <v/>
      </c>
      <c r="J110" s="114" t="s">
        <v>240</v>
      </c>
      <c r="K110" s="113" t="str">
        <f ca="1">IF($B110&gt;gamesPerRound,"","Black "&amp;OFFSET(Pairings!$E$1,gamesPerRound+H110,0))</f>
        <v/>
      </c>
      <c r="L110" s="115"/>
      <c r="M110" s="111" t="s">
        <v>239</v>
      </c>
      <c r="N110" s="112">
        <v>110</v>
      </c>
      <c r="O110" s="113" t="str">
        <f ca="1">IF($B110&gt;gamesPerRound,"","White "&amp;OFFSET(Pairings!$D$1,2*gamesPerRound+N110,0))</f>
        <v/>
      </c>
      <c r="P110" s="114" t="s">
        <v>240</v>
      </c>
      <c r="Q110" s="113" t="str">
        <f ca="1">IF($B110&gt;gamesPerRound,"","Black "&amp;OFFSET(Pairings!$E$1,2*gamesPerRound+N110,0))</f>
        <v/>
      </c>
      <c r="R110" s="115"/>
    </row>
    <row r="111" spans="1:18" s="117" customFormat="1" ht="108.75" customHeight="1" x14ac:dyDescent="0.3">
      <c r="A111" s="111" t="s">
        <v>237</v>
      </c>
      <c r="B111" s="112">
        <v>111</v>
      </c>
      <c r="C111" s="113" t="str">
        <f>IF($B111&gt;gamesPerRound,"","White "&amp;Pairings!D112)</f>
        <v/>
      </c>
      <c r="D111" s="114" t="s">
        <v>240</v>
      </c>
      <c r="E111" s="113" t="str">
        <f>IF($B111&gt;gamesPerRound,"","Black "&amp;Pairings!E112)</f>
        <v/>
      </c>
      <c r="F111" s="115"/>
      <c r="G111" s="116" t="s">
        <v>238</v>
      </c>
      <c r="H111" s="112">
        <v>111</v>
      </c>
      <c r="I111" s="113" t="str">
        <f ca="1">IF($B111&gt;gamesPerRound,"","White "&amp;OFFSET(Pairings!$D$1,gamesPerRound+H111,0))</f>
        <v/>
      </c>
      <c r="J111" s="114" t="s">
        <v>240</v>
      </c>
      <c r="K111" s="113" t="str">
        <f ca="1">IF($B111&gt;gamesPerRound,"","Black "&amp;OFFSET(Pairings!$E$1,gamesPerRound+H111,0))</f>
        <v/>
      </c>
      <c r="L111" s="115"/>
      <c r="M111" s="111" t="s">
        <v>239</v>
      </c>
      <c r="N111" s="112">
        <v>111</v>
      </c>
      <c r="O111" s="113" t="str">
        <f ca="1">IF($B111&gt;gamesPerRound,"","White "&amp;OFFSET(Pairings!$D$1,2*gamesPerRound+N111,0))</f>
        <v/>
      </c>
      <c r="P111" s="114" t="s">
        <v>240</v>
      </c>
      <c r="Q111" s="113" t="str">
        <f ca="1">IF($B111&gt;gamesPerRound,"","Black "&amp;OFFSET(Pairings!$E$1,2*gamesPerRound+N111,0))</f>
        <v/>
      </c>
      <c r="R111" s="115"/>
    </row>
    <row r="112" spans="1:18" s="117" customFormat="1" ht="108.75" customHeight="1" x14ac:dyDescent="0.3">
      <c r="A112" s="111" t="s">
        <v>237</v>
      </c>
      <c r="B112" s="112">
        <v>112</v>
      </c>
      <c r="C112" s="113" t="str">
        <f>IF($B112&gt;gamesPerRound,"","White "&amp;Pairings!D113)</f>
        <v/>
      </c>
      <c r="D112" s="114" t="s">
        <v>240</v>
      </c>
      <c r="E112" s="113" t="str">
        <f>IF($B112&gt;gamesPerRound,"","Black "&amp;Pairings!E113)</f>
        <v/>
      </c>
      <c r="F112" s="115"/>
      <c r="G112" s="116" t="s">
        <v>238</v>
      </c>
      <c r="H112" s="112">
        <v>112</v>
      </c>
      <c r="I112" s="113" t="str">
        <f ca="1">IF($B112&gt;gamesPerRound,"","White "&amp;OFFSET(Pairings!$D$1,gamesPerRound+H112,0))</f>
        <v/>
      </c>
      <c r="J112" s="114" t="s">
        <v>240</v>
      </c>
      <c r="K112" s="113" t="str">
        <f ca="1">IF($B112&gt;gamesPerRound,"","Black "&amp;OFFSET(Pairings!$E$1,gamesPerRound+H112,0))</f>
        <v/>
      </c>
      <c r="L112" s="115"/>
      <c r="M112" s="111" t="s">
        <v>239</v>
      </c>
      <c r="N112" s="112">
        <v>112</v>
      </c>
      <c r="O112" s="113" t="str">
        <f ca="1">IF($B112&gt;gamesPerRound,"","White "&amp;OFFSET(Pairings!$D$1,2*gamesPerRound+N112,0))</f>
        <v/>
      </c>
      <c r="P112" s="114" t="s">
        <v>240</v>
      </c>
      <c r="Q112" s="113" t="str">
        <f ca="1">IF($B112&gt;gamesPerRound,"","Black "&amp;OFFSET(Pairings!$E$1,2*gamesPerRound+N112,0))</f>
        <v/>
      </c>
      <c r="R112" s="115"/>
    </row>
    <row r="113" spans="1:18" s="117" customFormat="1" ht="108.75" customHeight="1" x14ac:dyDescent="0.3">
      <c r="A113" s="111" t="s">
        <v>237</v>
      </c>
      <c r="B113" s="112">
        <v>113</v>
      </c>
      <c r="C113" s="113" t="str">
        <f>IF($B113&gt;gamesPerRound,"","White "&amp;Pairings!D114)</f>
        <v/>
      </c>
      <c r="D113" s="114" t="s">
        <v>240</v>
      </c>
      <c r="E113" s="113" t="str">
        <f>IF($B113&gt;gamesPerRound,"","Black "&amp;Pairings!E114)</f>
        <v/>
      </c>
      <c r="F113" s="115"/>
      <c r="G113" s="116" t="s">
        <v>238</v>
      </c>
      <c r="H113" s="112">
        <v>113</v>
      </c>
      <c r="I113" s="113" t="str">
        <f ca="1">IF($B113&gt;gamesPerRound,"","White "&amp;OFFSET(Pairings!$D$1,gamesPerRound+H113,0))</f>
        <v/>
      </c>
      <c r="J113" s="114" t="s">
        <v>240</v>
      </c>
      <c r="K113" s="113" t="str">
        <f ca="1">IF($B113&gt;gamesPerRound,"","Black "&amp;OFFSET(Pairings!$E$1,gamesPerRound+H113,0))</f>
        <v/>
      </c>
      <c r="L113" s="115"/>
      <c r="M113" s="111" t="s">
        <v>239</v>
      </c>
      <c r="N113" s="112">
        <v>113</v>
      </c>
      <c r="O113" s="113" t="str">
        <f ca="1">IF($B113&gt;gamesPerRound,"","White "&amp;OFFSET(Pairings!$D$1,2*gamesPerRound+N113,0))</f>
        <v/>
      </c>
      <c r="P113" s="114" t="s">
        <v>240</v>
      </c>
      <c r="Q113" s="113" t="str">
        <f ca="1">IF($B113&gt;gamesPerRound,"","Black "&amp;OFFSET(Pairings!$E$1,2*gamesPerRound+N113,0))</f>
        <v/>
      </c>
      <c r="R113" s="115"/>
    </row>
    <row r="114" spans="1:18" s="117" customFormat="1" ht="108.75" customHeight="1" x14ac:dyDescent="0.3">
      <c r="A114" s="111" t="s">
        <v>237</v>
      </c>
      <c r="B114" s="112">
        <v>114</v>
      </c>
      <c r="C114" s="113" t="str">
        <f>IF($B114&gt;gamesPerRound,"","White "&amp;Pairings!D115)</f>
        <v/>
      </c>
      <c r="D114" s="114" t="s">
        <v>240</v>
      </c>
      <c r="E114" s="113" t="str">
        <f>IF($B114&gt;gamesPerRound,"","Black "&amp;Pairings!E115)</f>
        <v/>
      </c>
      <c r="F114" s="115"/>
      <c r="G114" s="116" t="s">
        <v>238</v>
      </c>
      <c r="H114" s="112">
        <v>114</v>
      </c>
      <c r="I114" s="113" t="str">
        <f ca="1">IF($B114&gt;gamesPerRound,"","White "&amp;OFFSET(Pairings!$D$1,gamesPerRound+H114,0))</f>
        <v/>
      </c>
      <c r="J114" s="114" t="s">
        <v>240</v>
      </c>
      <c r="K114" s="113" t="str">
        <f ca="1">IF($B114&gt;gamesPerRound,"","Black "&amp;OFFSET(Pairings!$E$1,gamesPerRound+H114,0))</f>
        <v/>
      </c>
      <c r="L114" s="115"/>
      <c r="M114" s="111" t="s">
        <v>239</v>
      </c>
      <c r="N114" s="112">
        <v>114</v>
      </c>
      <c r="O114" s="113" t="str">
        <f ca="1">IF($B114&gt;gamesPerRound,"","White "&amp;OFFSET(Pairings!$D$1,2*gamesPerRound+N114,0))</f>
        <v/>
      </c>
      <c r="P114" s="114" t="s">
        <v>240</v>
      </c>
      <c r="Q114" s="113" t="str">
        <f ca="1">IF($B114&gt;gamesPerRound,"","Black "&amp;OFFSET(Pairings!$E$1,2*gamesPerRound+N114,0))</f>
        <v/>
      </c>
      <c r="R114" s="115"/>
    </row>
    <row r="115" spans="1:18" s="117" customFormat="1" ht="108.75" customHeight="1" x14ac:dyDescent="0.3">
      <c r="A115" s="111" t="s">
        <v>237</v>
      </c>
      <c r="B115" s="112">
        <v>115</v>
      </c>
      <c r="C115" s="113" t="str">
        <f>IF($B115&gt;gamesPerRound,"","White "&amp;Pairings!D116)</f>
        <v/>
      </c>
      <c r="D115" s="114" t="s">
        <v>240</v>
      </c>
      <c r="E115" s="113" t="str">
        <f>IF($B115&gt;gamesPerRound,"","Black "&amp;Pairings!E116)</f>
        <v/>
      </c>
      <c r="F115" s="115"/>
      <c r="G115" s="116" t="s">
        <v>238</v>
      </c>
      <c r="H115" s="112">
        <v>115</v>
      </c>
      <c r="I115" s="113" t="str">
        <f ca="1">IF($B115&gt;gamesPerRound,"","White "&amp;OFFSET(Pairings!$D$1,gamesPerRound+H115,0))</f>
        <v/>
      </c>
      <c r="J115" s="114" t="s">
        <v>240</v>
      </c>
      <c r="K115" s="113" t="str">
        <f ca="1">IF($B115&gt;gamesPerRound,"","Black "&amp;OFFSET(Pairings!$E$1,gamesPerRound+H115,0))</f>
        <v/>
      </c>
      <c r="L115" s="115"/>
      <c r="M115" s="111" t="s">
        <v>239</v>
      </c>
      <c r="N115" s="112">
        <v>115</v>
      </c>
      <c r="O115" s="113" t="str">
        <f ca="1">IF($B115&gt;gamesPerRound,"","White "&amp;OFFSET(Pairings!$D$1,2*gamesPerRound+N115,0))</f>
        <v/>
      </c>
      <c r="P115" s="114" t="s">
        <v>240</v>
      </c>
      <c r="Q115" s="113" t="str">
        <f ca="1">IF($B115&gt;gamesPerRound,"","Black "&amp;OFFSET(Pairings!$E$1,2*gamesPerRound+N115,0))</f>
        <v/>
      </c>
      <c r="R115" s="115"/>
    </row>
    <row r="116" spans="1:18" s="117" customFormat="1" ht="108.75" customHeight="1" x14ac:dyDescent="0.3">
      <c r="A116" s="111" t="s">
        <v>237</v>
      </c>
      <c r="B116" s="112">
        <v>116</v>
      </c>
      <c r="C116" s="113" t="str">
        <f>IF($B116&gt;gamesPerRound,"","White "&amp;Pairings!D117)</f>
        <v/>
      </c>
      <c r="D116" s="114" t="s">
        <v>240</v>
      </c>
      <c r="E116" s="113" t="str">
        <f>IF($B116&gt;gamesPerRound,"","Black "&amp;Pairings!E117)</f>
        <v/>
      </c>
      <c r="F116" s="115"/>
      <c r="G116" s="116" t="s">
        <v>238</v>
      </c>
      <c r="H116" s="112">
        <v>116</v>
      </c>
      <c r="I116" s="113" t="str">
        <f ca="1">IF($B116&gt;gamesPerRound,"","White "&amp;OFFSET(Pairings!$D$1,gamesPerRound+H116,0))</f>
        <v/>
      </c>
      <c r="J116" s="114" t="s">
        <v>240</v>
      </c>
      <c r="K116" s="113" t="str">
        <f ca="1">IF($B116&gt;gamesPerRound,"","Black "&amp;OFFSET(Pairings!$E$1,gamesPerRound+H116,0))</f>
        <v/>
      </c>
      <c r="L116" s="115"/>
      <c r="M116" s="111" t="s">
        <v>239</v>
      </c>
      <c r="N116" s="112">
        <v>116</v>
      </c>
      <c r="O116" s="113" t="str">
        <f ca="1">IF($B116&gt;gamesPerRound,"","White "&amp;OFFSET(Pairings!$D$1,2*gamesPerRound+N116,0))</f>
        <v/>
      </c>
      <c r="P116" s="114" t="s">
        <v>240</v>
      </c>
      <c r="Q116" s="113" t="str">
        <f ca="1">IF($B116&gt;gamesPerRound,"","Black "&amp;OFFSET(Pairings!$E$1,2*gamesPerRound+N116,0))</f>
        <v/>
      </c>
      <c r="R116" s="115"/>
    </row>
    <row r="117" spans="1:18" s="117" customFormat="1" ht="108.75" customHeight="1" x14ac:dyDescent="0.3">
      <c r="A117" s="111" t="s">
        <v>237</v>
      </c>
      <c r="B117" s="112">
        <v>117</v>
      </c>
      <c r="C117" s="113" t="str">
        <f>IF($B117&gt;gamesPerRound,"","White "&amp;Pairings!D118)</f>
        <v/>
      </c>
      <c r="D117" s="114" t="s">
        <v>240</v>
      </c>
      <c r="E117" s="113" t="str">
        <f>IF($B117&gt;gamesPerRound,"","Black "&amp;Pairings!E118)</f>
        <v/>
      </c>
      <c r="F117" s="115"/>
      <c r="G117" s="116" t="s">
        <v>238</v>
      </c>
      <c r="H117" s="112">
        <v>117</v>
      </c>
      <c r="I117" s="113" t="str">
        <f ca="1">IF($B117&gt;gamesPerRound,"","White "&amp;OFFSET(Pairings!$D$1,gamesPerRound+H117,0))</f>
        <v/>
      </c>
      <c r="J117" s="114" t="s">
        <v>240</v>
      </c>
      <c r="K117" s="113" t="str">
        <f ca="1">IF($B117&gt;gamesPerRound,"","Black "&amp;OFFSET(Pairings!$E$1,gamesPerRound+H117,0))</f>
        <v/>
      </c>
      <c r="L117" s="115"/>
      <c r="M117" s="111" t="s">
        <v>239</v>
      </c>
      <c r="N117" s="112">
        <v>117</v>
      </c>
      <c r="O117" s="113" t="str">
        <f ca="1">IF($B117&gt;gamesPerRound,"","White "&amp;OFFSET(Pairings!$D$1,2*gamesPerRound+N117,0))</f>
        <v/>
      </c>
      <c r="P117" s="114" t="s">
        <v>240</v>
      </c>
      <c r="Q117" s="113" t="str">
        <f ca="1">IF($B117&gt;gamesPerRound,"","Black "&amp;OFFSET(Pairings!$E$1,2*gamesPerRound+N117,0))</f>
        <v/>
      </c>
      <c r="R117" s="115"/>
    </row>
    <row r="118" spans="1:18" s="117" customFormat="1" ht="108.75" customHeight="1" x14ac:dyDescent="0.3">
      <c r="A118" s="111" t="s">
        <v>237</v>
      </c>
      <c r="B118" s="112">
        <v>118</v>
      </c>
      <c r="C118" s="113" t="str">
        <f>IF($B118&gt;gamesPerRound,"","White "&amp;Pairings!D119)</f>
        <v/>
      </c>
      <c r="D118" s="114" t="s">
        <v>240</v>
      </c>
      <c r="E118" s="113" t="str">
        <f>IF($B118&gt;gamesPerRound,"","Black "&amp;Pairings!E119)</f>
        <v/>
      </c>
      <c r="F118" s="115"/>
      <c r="G118" s="116" t="s">
        <v>238</v>
      </c>
      <c r="H118" s="112">
        <v>118</v>
      </c>
      <c r="I118" s="113" t="str">
        <f ca="1">IF($B118&gt;gamesPerRound,"","White "&amp;OFFSET(Pairings!$D$1,gamesPerRound+H118,0))</f>
        <v/>
      </c>
      <c r="J118" s="114" t="s">
        <v>240</v>
      </c>
      <c r="K118" s="113" t="str">
        <f ca="1">IF($B118&gt;gamesPerRound,"","Black "&amp;OFFSET(Pairings!$E$1,gamesPerRound+H118,0))</f>
        <v/>
      </c>
      <c r="L118" s="115"/>
      <c r="M118" s="111" t="s">
        <v>239</v>
      </c>
      <c r="N118" s="112">
        <v>118</v>
      </c>
      <c r="O118" s="113" t="str">
        <f ca="1">IF($B118&gt;gamesPerRound,"","White "&amp;OFFSET(Pairings!$D$1,2*gamesPerRound+N118,0))</f>
        <v/>
      </c>
      <c r="P118" s="114" t="s">
        <v>240</v>
      </c>
      <c r="Q118" s="113" t="str">
        <f ca="1">IF($B118&gt;gamesPerRound,"","Black "&amp;OFFSET(Pairings!$E$1,2*gamesPerRound+N118,0))</f>
        <v/>
      </c>
      <c r="R118" s="115"/>
    </row>
    <row r="119" spans="1:18" s="117" customFormat="1" ht="108.75" customHeight="1" x14ac:dyDescent="0.3">
      <c r="A119" s="111" t="s">
        <v>237</v>
      </c>
      <c r="B119" s="112">
        <v>119</v>
      </c>
      <c r="C119" s="113" t="str">
        <f>IF($B119&gt;gamesPerRound,"","White "&amp;Pairings!D120)</f>
        <v/>
      </c>
      <c r="D119" s="114" t="s">
        <v>240</v>
      </c>
      <c r="E119" s="113" t="str">
        <f>IF($B119&gt;gamesPerRound,"","Black "&amp;Pairings!E120)</f>
        <v/>
      </c>
      <c r="F119" s="115"/>
      <c r="G119" s="116" t="s">
        <v>238</v>
      </c>
      <c r="H119" s="112">
        <v>119</v>
      </c>
      <c r="I119" s="113" t="str">
        <f ca="1">IF($B119&gt;gamesPerRound,"","White "&amp;OFFSET(Pairings!$D$1,gamesPerRound+H119,0))</f>
        <v/>
      </c>
      <c r="J119" s="114" t="s">
        <v>240</v>
      </c>
      <c r="K119" s="113" t="str">
        <f ca="1">IF($B119&gt;gamesPerRound,"","Black "&amp;OFFSET(Pairings!$E$1,gamesPerRound+H119,0))</f>
        <v/>
      </c>
      <c r="L119" s="115"/>
      <c r="M119" s="111" t="s">
        <v>239</v>
      </c>
      <c r="N119" s="112">
        <v>119</v>
      </c>
      <c r="O119" s="113" t="str">
        <f ca="1">IF($B119&gt;gamesPerRound,"","White "&amp;OFFSET(Pairings!$D$1,2*gamesPerRound+N119,0))</f>
        <v/>
      </c>
      <c r="P119" s="114" t="s">
        <v>240</v>
      </c>
      <c r="Q119" s="113" t="str">
        <f ca="1">IF($B119&gt;gamesPerRound,"","Black "&amp;OFFSET(Pairings!$E$1,2*gamesPerRound+N119,0))</f>
        <v/>
      </c>
      <c r="R119" s="115"/>
    </row>
    <row r="120" spans="1:18" s="117" customFormat="1" ht="108.75" customHeight="1" x14ac:dyDescent="0.3">
      <c r="A120" s="111" t="s">
        <v>237</v>
      </c>
      <c r="B120" s="112">
        <v>120</v>
      </c>
      <c r="C120" s="113" t="str">
        <f>IF($B120&gt;gamesPerRound,"","White "&amp;Pairings!D121)</f>
        <v/>
      </c>
      <c r="D120" s="114" t="s">
        <v>240</v>
      </c>
      <c r="E120" s="113" t="str">
        <f>IF($B120&gt;gamesPerRound,"","Black "&amp;Pairings!E121)</f>
        <v/>
      </c>
      <c r="F120" s="115"/>
      <c r="G120" s="116" t="s">
        <v>238</v>
      </c>
      <c r="H120" s="112">
        <v>120</v>
      </c>
      <c r="I120" s="113" t="str">
        <f ca="1">IF($B120&gt;gamesPerRound,"","White "&amp;OFFSET(Pairings!$D$1,gamesPerRound+H120,0))</f>
        <v/>
      </c>
      <c r="J120" s="114" t="s">
        <v>240</v>
      </c>
      <c r="K120" s="113" t="str">
        <f ca="1">IF($B120&gt;gamesPerRound,"","Black "&amp;OFFSET(Pairings!$E$1,gamesPerRound+H120,0))</f>
        <v/>
      </c>
      <c r="L120" s="115"/>
      <c r="M120" s="111" t="s">
        <v>239</v>
      </c>
      <c r="N120" s="112">
        <v>120</v>
      </c>
      <c r="O120" s="113" t="str">
        <f ca="1">IF($B120&gt;gamesPerRound,"","White "&amp;OFFSET(Pairings!$D$1,2*gamesPerRound+N120,0))</f>
        <v/>
      </c>
      <c r="P120" s="114" t="s">
        <v>240</v>
      </c>
      <c r="Q120" s="113" t="str">
        <f ca="1">IF($B120&gt;gamesPerRound,"","Black "&amp;OFFSET(Pairings!$E$1,2*gamesPerRound+N120,0))</f>
        <v/>
      </c>
      <c r="R120" s="115"/>
    </row>
    <row r="121" spans="1:18" ht="108.75" customHeight="1" x14ac:dyDescent="0.3">
      <c r="A121" s="118"/>
      <c r="D121" s="121"/>
      <c r="G121" s="123"/>
      <c r="J121" s="121"/>
      <c r="M121" s="118"/>
      <c r="P121" s="121"/>
    </row>
  </sheetData>
  <sheetProtection sheet="1" objects="1" scenarios="1"/>
  <phoneticPr fontId="9" type="noConversion"/>
  <pageMargins left="0.23622047244094491" right="0.23622047244094491" top="0.19685039370078741" bottom="0.19685039370078741" header="0" footer="0"/>
  <pageSetup paperSize="9" scale="130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469"/>
  <sheetViews>
    <sheetView workbookViewId="0">
      <pane ySplit="1" topLeftCell="A2" activePane="bottomLeft" state="frozen"/>
      <selection pane="bottomLeft" activeCell="D2" sqref="D2"/>
    </sheetView>
  </sheetViews>
  <sheetFormatPr defaultColWidth="9.1796875" defaultRowHeight="13.5" x14ac:dyDescent="0.3"/>
  <cols>
    <col min="1" max="1" width="4.54296875" style="64" bestFit="1" customWidth="1"/>
    <col min="2" max="2" width="7.7265625" style="35" bestFit="1" customWidth="1"/>
    <col min="3" max="3" width="6.81640625" style="35" bestFit="1" customWidth="1"/>
    <col min="4" max="4" width="7.26953125" style="34" bestFit="1" customWidth="1"/>
    <col min="5" max="5" width="6.81640625" style="34" bestFit="1" customWidth="1"/>
    <col min="6" max="7" width="9.1796875" style="35"/>
    <col min="8" max="8" width="16.7265625" style="78" customWidth="1"/>
    <col min="9" max="9" width="5.1796875" style="34" customWidth="1"/>
    <col min="10" max="15" width="5.26953125" style="34" customWidth="1"/>
    <col min="16" max="16384" width="9.1796875" style="34"/>
  </cols>
  <sheetData>
    <row r="1" spans="1:8" s="81" customFormat="1" ht="25.5" customHeight="1" x14ac:dyDescent="0.3">
      <c r="A1" s="79" t="s">
        <v>213</v>
      </c>
      <c r="B1" s="80" t="s">
        <v>31</v>
      </c>
      <c r="C1" s="80" t="s">
        <v>214</v>
      </c>
      <c r="D1" s="81" t="s">
        <v>27</v>
      </c>
      <c r="E1" s="81" t="s">
        <v>28</v>
      </c>
      <c r="F1" s="82" t="s">
        <v>231</v>
      </c>
      <c r="G1" s="82" t="s">
        <v>232</v>
      </c>
      <c r="H1" s="83" t="s">
        <v>233</v>
      </c>
    </row>
    <row r="2" spans="1:8" x14ac:dyDescent="0.3">
      <c r="A2" s="64">
        <v>0</v>
      </c>
      <c r="B2" s="35">
        <f t="shared" ref="B2:B65" si="0">IF(INT(A2/gamesPerRound)&lt;rounds,1+INT(A2/gamesPerRound),"")</f>
        <v>1</v>
      </c>
      <c r="C2" s="35">
        <f t="shared" ref="C2:C65" si="1">1+MOD(A2,gamesPerRound)</f>
        <v>1</v>
      </c>
      <c r="D2" s="34" t="str">
        <f ca="1">IF($B2&gt;rounds,"",OFFSET(AllPairings!D$1,startRow-1+$A2,0))</f>
        <v>A.01</v>
      </c>
      <c r="E2" s="34" t="str">
        <f ca="1">IF($B2&gt;rounds,"",OFFSET(AllPairings!E$1,startRow-1+$A2,0))</f>
        <v>B.01</v>
      </c>
      <c r="F2" s="65" t="e">
        <f ca="1">VLOOKUP($C2,OFFSET(ResultsInput!$B$2,($B2-1)*gamesPerRound,0,gamesPerRound,6),5,FALSE)</f>
        <v>#N/A</v>
      </c>
      <c r="G2" s="65" t="e">
        <f ca="1">VLOOKUP($C2,OFFSET(ResultsInput!$B$2,($B2-1)*gamesPerRound,0,gamesPerRound,6),6,FALSE)</f>
        <v>#N/A</v>
      </c>
      <c r="H2" s="78" t="str">
        <f t="shared" ref="H2:H65" ca="1" si="2">D2</f>
        <v>A.01</v>
      </c>
    </row>
    <row r="3" spans="1:8" x14ac:dyDescent="0.3">
      <c r="A3" s="64">
        <v>1</v>
      </c>
      <c r="B3" s="35">
        <f t="shared" si="0"/>
        <v>1</v>
      </c>
      <c r="C3" s="35">
        <f t="shared" si="1"/>
        <v>2</v>
      </c>
      <c r="D3" s="34" t="str">
        <f ca="1">IF($B3&gt;rounds,"",OFFSET(AllPairings!D$1,startRow-1+$A3,0))</f>
        <v>D.01</v>
      </c>
      <c r="E3" s="34" t="str">
        <f ca="1">IF($B3&gt;rounds,"",OFFSET(AllPairings!E$1,startRow-1+$A3,0))</f>
        <v>I.01</v>
      </c>
      <c r="F3" s="65" t="e">
        <f ca="1">VLOOKUP($C3,OFFSET(ResultsInput!$B$2,($B3-1)*gamesPerRound,0,gamesPerRound,6),5,FALSE)</f>
        <v>#N/A</v>
      </c>
      <c r="G3" s="65" t="e">
        <f ca="1">VLOOKUP($C3,OFFSET(ResultsInput!$B$2,($B3-1)*gamesPerRound,0,gamesPerRound,6),6,FALSE)</f>
        <v>#N/A</v>
      </c>
      <c r="H3" s="78" t="str">
        <f t="shared" ca="1" si="2"/>
        <v>D.01</v>
      </c>
    </row>
    <row r="4" spans="1:8" x14ac:dyDescent="0.3">
      <c r="A4" s="64">
        <v>2</v>
      </c>
      <c r="B4" s="35">
        <f t="shared" si="0"/>
        <v>1</v>
      </c>
      <c r="C4" s="35">
        <f t="shared" si="1"/>
        <v>3</v>
      </c>
      <c r="D4" s="34" t="str">
        <f ca="1">IF($B4&gt;rounds,"",OFFSET(AllPairings!D$1,startRow-1+$A4,0))</f>
        <v>E.01</v>
      </c>
      <c r="E4" s="34" t="str">
        <f ca="1">IF($B4&gt;rounds,"",OFFSET(AllPairings!E$1,startRow-1+$A4,0))</f>
        <v>H.01</v>
      </c>
      <c r="F4" s="65" t="e">
        <f ca="1">VLOOKUP($C4,OFFSET(ResultsInput!$B$2,($B4-1)*gamesPerRound,0,gamesPerRound,6),5,FALSE)</f>
        <v>#N/A</v>
      </c>
      <c r="G4" s="65" t="e">
        <f ca="1">VLOOKUP($C4,OFFSET(ResultsInput!$B$2,($B4-1)*gamesPerRound,0,gamesPerRound,6),6,FALSE)</f>
        <v>#N/A</v>
      </c>
      <c r="H4" s="78" t="str">
        <f t="shared" ca="1" si="2"/>
        <v>E.01</v>
      </c>
    </row>
    <row r="5" spans="1:8" x14ac:dyDescent="0.3">
      <c r="A5" s="64">
        <v>3</v>
      </c>
      <c r="B5" s="35">
        <f t="shared" si="0"/>
        <v>1</v>
      </c>
      <c r="C5" s="35">
        <f t="shared" si="1"/>
        <v>4</v>
      </c>
      <c r="D5" s="34" t="str">
        <f ca="1">IF($B5&gt;rounds,"",OFFSET(AllPairings!D$1,startRow-1+$A5,0))</f>
        <v>F.01</v>
      </c>
      <c r="E5" s="34" t="str">
        <f ca="1">IF($B5&gt;rounds,"",OFFSET(AllPairings!E$1,startRow-1+$A5,0))</f>
        <v>G.01</v>
      </c>
      <c r="F5" s="65" t="e">
        <f ca="1">VLOOKUP($C5,OFFSET(ResultsInput!$B$2,($B5-1)*gamesPerRound,0,gamesPerRound,6),5,FALSE)</f>
        <v>#N/A</v>
      </c>
      <c r="G5" s="65" t="e">
        <f ca="1">VLOOKUP($C5,OFFSET(ResultsInput!$B$2,($B5-1)*gamesPerRound,0,gamesPerRound,6),6,FALSE)</f>
        <v>#N/A</v>
      </c>
      <c r="H5" s="78" t="str">
        <f t="shared" ca="1" si="2"/>
        <v>F.01</v>
      </c>
    </row>
    <row r="6" spans="1:8" x14ac:dyDescent="0.3">
      <c r="A6" s="64">
        <v>4</v>
      </c>
      <c r="B6" s="35">
        <f t="shared" si="0"/>
        <v>1</v>
      </c>
      <c r="C6" s="35">
        <f t="shared" si="1"/>
        <v>5</v>
      </c>
      <c r="D6" s="34" t="str">
        <f ca="1">IF($B6&gt;rounds,"",OFFSET(AllPairings!D$1,startRow-1+$A6,0))</f>
        <v>I.02</v>
      </c>
      <c r="E6" s="34" t="str">
        <f ca="1">IF($B6&gt;rounds,"",OFFSET(AllPairings!E$1,startRow-1+$A6,0))</f>
        <v>C.01</v>
      </c>
      <c r="F6" s="65" t="e">
        <f ca="1">VLOOKUP($C6,OFFSET(ResultsInput!$B$2,($B6-1)*gamesPerRound,0,gamesPerRound,6),5,FALSE)</f>
        <v>#N/A</v>
      </c>
      <c r="G6" s="65" t="e">
        <f ca="1">VLOOKUP($C6,OFFSET(ResultsInput!$B$2,($B6-1)*gamesPerRound,0,gamesPerRound,6),6,FALSE)</f>
        <v>#N/A</v>
      </c>
      <c r="H6" s="78" t="str">
        <f t="shared" ca="1" si="2"/>
        <v>I.02</v>
      </c>
    </row>
    <row r="7" spans="1:8" x14ac:dyDescent="0.3">
      <c r="A7" s="64">
        <v>5</v>
      </c>
      <c r="B7" s="35">
        <f t="shared" si="0"/>
        <v>1</v>
      </c>
      <c r="C7" s="35">
        <f t="shared" si="1"/>
        <v>6</v>
      </c>
      <c r="D7" s="34" t="str">
        <f ca="1">IF($B7&gt;rounds,"",OFFSET(AllPairings!D$1,startRow-1+$A7,0))</f>
        <v>A.02</v>
      </c>
      <c r="E7" s="34" t="str">
        <f ca="1">IF($B7&gt;rounds,"",OFFSET(AllPairings!E$1,startRow-1+$A7,0))</f>
        <v>E.02</v>
      </c>
      <c r="F7" s="65" t="e">
        <f ca="1">VLOOKUP($C7,OFFSET(ResultsInput!$B$2,($B7-1)*gamesPerRound,0,gamesPerRound,6),5,FALSE)</f>
        <v>#N/A</v>
      </c>
      <c r="G7" s="65" t="e">
        <f ca="1">VLOOKUP($C7,OFFSET(ResultsInput!$B$2,($B7-1)*gamesPerRound,0,gamesPerRound,6),6,FALSE)</f>
        <v>#N/A</v>
      </c>
      <c r="H7" s="78" t="str">
        <f t="shared" ca="1" si="2"/>
        <v>A.02</v>
      </c>
    </row>
    <row r="8" spans="1:8" x14ac:dyDescent="0.3">
      <c r="A8" s="64">
        <v>6</v>
      </c>
      <c r="B8" s="35">
        <f t="shared" si="0"/>
        <v>1</v>
      </c>
      <c r="C8" s="35">
        <f t="shared" si="1"/>
        <v>7</v>
      </c>
      <c r="D8" s="34" t="str">
        <f ca="1">IF($B8&gt;rounds,"",OFFSET(AllPairings!D$1,startRow-1+$A8,0))</f>
        <v>F.02</v>
      </c>
      <c r="E8" s="34" t="str">
        <f ca="1">IF($B8&gt;rounds,"",OFFSET(AllPairings!E$1,startRow-1+$A8,0))</f>
        <v>D.02</v>
      </c>
      <c r="F8" s="65" t="e">
        <f ca="1">VLOOKUP($C8,OFFSET(ResultsInput!$B$2,($B8-1)*gamesPerRound,0,gamesPerRound,6),5,FALSE)</f>
        <v>#N/A</v>
      </c>
      <c r="G8" s="65" t="e">
        <f ca="1">VLOOKUP($C8,OFFSET(ResultsInput!$B$2,($B8-1)*gamesPerRound,0,gamesPerRound,6),6,FALSE)</f>
        <v>#N/A</v>
      </c>
      <c r="H8" s="78" t="str">
        <f t="shared" ca="1" si="2"/>
        <v>F.02</v>
      </c>
    </row>
    <row r="9" spans="1:8" x14ac:dyDescent="0.3">
      <c r="A9" s="64">
        <v>7</v>
      </c>
      <c r="B9" s="35">
        <f t="shared" si="0"/>
        <v>1</v>
      </c>
      <c r="C9" s="35">
        <f t="shared" si="1"/>
        <v>8</v>
      </c>
      <c r="D9" s="34" t="str">
        <f ca="1">IF($B9&gt;rounds,"",OFFSET(AllPairings!D$1,startRow-1+$A9,0))</f>
        <v>G.02</v>
      </c>
      <c r="E9" s="34" t="str">
        <f ca="1">IF($B9&gt;rounds,"",OFFSET(AllPairings!E$1,startRow-1+$A9,0))</f>
        <v>C.02</v>
      </c>
      <c r="F9" s="65" t="e">
        <f ca="1">VLOOKUP($C9,OFFSET(ResultsInput!$B$2,($B9-1)*gamesPerRound,0,gamesPerRound,6),5,FALSE)</f>
        <v>#N/A</v>
      </c>
      <c r="G9" s="65" t="e">
        <f ca="1">VLOOKUP($C9,OFFSET(ResultsInput!$B$2,($B9-1)*gamesPerRound,0,gamesPerRound,6),6,FALSE)</f>
        <v>#N/A</v>
      </c>
      <c r="H9" s="78" t="str">
        <f t="shared" ca="1" si="2"/>
        <v>G.02</v>
      </c>
    </row>
    <row r="10" spans="1:8" x14ac:dyDescent="0.3">
      <c r="A10" s="64">
        <v>8</v>
      </c>
      <c r="B10" s="35">
        <f t="shared" si="0"/>
        <v>1</v>
      </c>
      <c r="C10" s="35">
        <f t="shared" si="1"/>
        <v>9</v>
      </c>
      <c r="D10" s="34" t="str">
        <f ca="1">IF($B10&gt;rounds,"",OFFSET(AllPairings!D$1,startRow-1+$A10,0))</f>
        <v>H.02</v>
      </c>
      <c r="E10" s="34" t="str">
        <f ca="1">IF($B10&gt;rounds,"",OFFSET(AllPairings!E$1,startRow-1+$A10,0))</f>
        <v>B.02</v>
      </c>
      <c r="F10" s="65" t="e">
        <f ca="1">VLOOKUP($C10,OFFSET(ResultsInput!$B$2,($B10-1)*gamesPerRound,0,gamesPerRound,6),5,FALSE)</f>
        <v>#N/A</v>
      </c>
      <c r="G10" s="65" t="e">
        <f ca="1">VLOOKUP($C10,OFFSET(ResultsInput!$B$2,($B10-1)*gamesPerRound,0,gamesPerRound,6),6,FALSE)</f>
        <v>#N/A</v>
      </c>
      <c r="H10" s="78" t="str">
        <f t="shared" ca="1" si="2"/>
        <v>H.02</v>
      </c>
    </row>
    <row r="11" spans="1:8" x14ac:dyDescent="0.3">
      <c r="A11" s="64">
        <v>9</v>
      </c>
      <c r="B11" s="35">
        <f t="shared" si="0"/>
        <v>1</v>
      </c>
      <c r="C11" s="35">
        <f t="shared" si="1"/>
        <v>10</v>
      </c>
      <c r="D11" s="34" t="str">
        <f ca="1">IF($B11&gt;rounds,"",OFFSET(AllPairings!D$1,startRow-1+$A11,0))</f>
        <v>B.03</v>
      </c>
      <c r="E11" s="34" t="str">
        <f ca="1">IF($B11&gt;rounds,"",OFFSET(AllPairings!E$1,startRow-1+$A11,0))</f>
        <v>C.03</v>
      </c>
      <c r="F11" s="65" t="e">
        <f ca="1">VLOOKUP($C11,OFFSET(ResultsInput!$B$2,($B11-1)*gamesPerRound,0,gamesPerRound,6),5,FALSE)</f>
        <v>#N/A</v>
      </c>
      <c r="G11" s="65" t="e">
        <f ca="1">VLOOKUP($C11,OFFSET(ResultsInput!$B$2,($B11-1)*gamesPerRound,0,gamesPerRound,6),6,FALSE)</f>
        <v>#N/A</v>
      </c>
      <c r="H11" s="78" t="str">
        <f t="shared" ca="1" si="2"/>
        <v>B.03</v>
      </c>
    </row>
    <row r="12" spans="1:8" x14ac:dyDescent="0.3">
      <c r="A12" s="64">
        <v>10</v>
      </c>
      <c r="B12" s="35">
        <f t="shared" si="0"/>
        <v>1</v>
      </c>
      <c r="C12" s="35">
        <f t="shared" si="1"/>
        <v>11</v>
      </c>
      <c r="D12" s="34" t="str">
        <f ca="1">IF($B12&gt;rounds,"",OFFSET(AllPairings!D$1,startRow-1+$A12,0))</f>
        <v>H.03</v>
      </c>
      <c r="E12" s="34" t="str">
        <f ca="1">IF($B12&gt;rounds,"",OFFSET(AllPairings!E$1,startRow-1+$A12,0))</f>
        <v>F.03</v>
      </c>
      <c r="F12" s="65" t="e">
        <f ca="1">VLOOKUP($C12,OFFSET(ResultsInput!$B$2,($B12-1)*gamesPerRound,0,gamesPerRound,6),5,FALSE)</f>
        <v>#N/A</v>
      </c>
      <c r="G12" s="65" t="e">
        <f ca="1">VLOOKUP($C12,OFFSET(ResultsInput!$B$2,($B12-1)*gamesPerRound,0,gamesPerRound,6),6,FALSE)</f>
        <v>#N/A</v>
      </c>
      <c r="H12" s="78" t="str">
        <f t="shared" ca="1" si="2"/>
        <v>H.03</v>
      </c>
    </row>
    <row r="13" spans="1:8" x14ac:dyDescent="0.3">
      <c r="A13" s="64">
        <v>11</v>
      </c>
      <c r="B13" s="35">
        <f t="shared" si="0"/>
        <v>1</v>
      </c>
      <c r="C13" s="35">
        <f t="shared" si="1"/>
        <v>12</v>
      </c>
      <c r="D13" s="34" t="str">
        <f ca="1">IF($B13&gt;rounds,"",OFFSET(AllPairings!D$1,startRow-1+$A13,0))</f>
        <v>E.03</v>
      </c>
      <c r="E13" s="34" t="str">
        <f ca="1">IF($B13&gt;rounds,"",OFFSET(AllPairings!E$1,startRow-1+$A13,0))</f>
        <v>I.03</v>
      </c>
      <c r="F13" s="65" t="e">
        <f ca="1">VLOOKUP($C13,OFFSET(ResultsInput!$B$2,($B13-1)*gamesPerRound,0,gamesPerRound,6),5,FALSE)</f>
        <v>#N/A</v>
      </c>
      <c r="G13" s="65" t="e">
        <f ca="1">VLOOKUP($C13,OFFSET(ResultsInput!$B$2,($B13-1)*gamesPerRound,0,gamesPerRound,6),6,FALSE)</f>
        <v>#N/A</v>
      </c>
      <c r="H13" s="78" t="str">
        <f t="shared" ca="1" si="2"/>
        <v>E.03</v>
      </c>
    </row>
    <row r="14" spans="1:8" x14ac:dyDescent="0.3">
      <c r="A14" s="64">
        <v>12</v>
      </c>
      <c r="B14" s="35">
        <f t="shared" si="0"/>
        <v>1</v>
      </c>
      <c r="C14" s="35">
        <f t="shared" si="1"/>
        <v>13</v>
      </c>
      <c r="D14" s="34" t="str">
        <f ca="1">IF($B14&gt;rounds,"",OFFSET(AllPairings!D$1,startRow-1+$A14,0))</f>
        <v>G.03</v>
      </c>
      <c r="E14" s="34" t="str">
        <f ca="1">IF($B14&gt;rounds,"",OFFSET(AllPairings!E$1,startRow-1+$A14,0))</f>
        <v>A.03</v>
      </c>
      <c r="F14" s="65" t="e">
        <f ca="1">VLOOKUP($C14,OFFSET(ResultsInput!$B$2,($B14-1)*gamesPerRound,0,gamesPerRound,6),5,FALSE)</f>
        <v>#N/A</v>
      </c>
      <c r="G14" s="65" t="e">
        <f ca="1">VLOOKUP($C14,OFFSET(ResultsInput!$B$2,($B14-1)*gamesPerRound,0,gamesPerRound,6),6,FALSE)</f>
        <v>#N/A</v>
      </c>
      <c r="H14" s="78" t="str">
        <f t="shared" ca="1" si="2"/>
        <v>G.03</v>
      </c>
    </row>
    <row r="15" spans="1:8" x14ac:dyDescent="0.3">
      <c r="A15" s="64">
        <v>13</v>
      </c>
      <c r="B15" s="35">
        <f t="shared" si="0"/>
        <v>1</v>
      </c>
      <c r="C15" s="35">
        <f t="shared" si="1"/>
        <v>14</v>
      </c>
      <c r="D15" s="34" t="str">
        <f ca="1">IF($B15&gt;rounds,"",OFFSET(AllPairings!D$1,startRow-1+$A15,0))</f>
        <v>H.04</v>
      </c>
      <c r="E15" s="34" t="str">
        <f ca="1">IF($B15&gt;rounds,"",OFFSET(AllPairings!E$1,startRow-1+$A15,0))</f>
        <v>D.03</v>
      </c>
      <c r="F15" s="65" t="e">
        <f ca="1">VLOOKUP($C15,OFFSET(ResultsInput!$B$2,($B15-1)*gamesPerRound,0,gamesPerRound,6),5,FALSE)</f>
        <v>#N/A</v>
      </c>
      <c r="G15" s="65" t="e">
        <f ca="1">VLOOKUP($C15,OFFSET(ResultsInput!$B$2,($B15-1)*gamesPerRound,0,gamesPerRound,6),6,FALSE)</f>
        <v>#N/A</v>
      </c>
      <c r="H15" s="78" t="str">
        <f t="shared" ca="1" si="2"/>
        <v>H.04</v>
      </c>
    </row>
    <row r="16" spans="1:8" x14ac:dyDescent="0.3">
      <c r="A16" s="64">
        <v>14</v>
      </c>
      <c r="B16" s="35">
        <f t="shared" si="0"/>
        <v>1</v>
      </c>
      <c r="C16" s="35">
        <f t="shared" si="1"/>
        <v>15</v>
      </c>
      <c r="D16" s="34" t="str">
        <f ca="1">IF($B16&gt;rounds,"",OFFSET(AllPairings!D$1,startRow-1+$A16,0))</f>
        <v>B.04</v>
      </c>
      <c r="E16" s="34" t="str">
        <f ca="1">IF($B16&gt;rounds,"",OFFSET(AllPairings!E$1,startRow-1+$A16,0))</f>
        <v>G.04</v>
      </c>
      <c r="F16" s="65" t="e">
        <f ca="1">VLOOKUP($C16,OFFSET(ResultsInput!$B$2,($B16-1)*gamesPerRound,0,gamesPerRound,6),5,FALSE)</f>
        <v>#N/A</v>
      </c>
      <c r="G16" s="65" t="e">
        <f ca="1">VLOOKUP($C16,OFFSET(ResultsInput!$B$2,($B16-1)*gamesPerRound,0,gamesPerRound,6),6,FALSE)</f>
        <v>#N/A</v>
      </c>
      <c r="H16" s="78" t="str">
        <f t="shared" ca="1" si="2"/>
        <v>B.04</v>
      </c>
    </row>
    <row r="17" spans="1:8" x14ac:dyDescent="0.3">
      <c r="A17" s="64">
        <v>15</v>
      </c>
      <c r="B17" s="35">
        <f t="shared" si="0"/>
        <v>1</v>
      </c>
      <c r="C17" s="35">
        <f t="shared" si="1"/>
        <v>16</v>
      </c>
      <c r="D17" s="34" t="str">
        <f ca="1">IF($B17&gt;rounds,"",OFFSET(AllPairings!D$1,startRow-1+$A17,0))</f>
        <v>C.04</v>
      </c>
      <c r="E17" s="34" t="str">
        <f ca="1">IF($B17&gt;rounds,"",OFFSET(AllPairings!E$1,startRow-1+$A17,0))</f>
        <v>F.04</v>
      </c>
      <c r="F17" s="65" t="e">
        <f ca="1">VLOOKUP($C17,OFFSET(ResultsInput!$B$2,($B17-1)*gamesPerRound,0,gamesPerRound,6),5,FALSE)</f>
        <v>#N/A</v>
      </c>
      <c r="G17" s="65" t="e">
        <f ca="1">VLOOKUP($C17,OFFSET(ResultsInput!$B$2,($B17-1)*gamesPerRound,0,gamesPerRound,6),6,FALSE)</f>
        <v>#N/A</v>
      </c>
      <c r="H17" s="78" t="str">
        <f t="shared" ca="1" si="2"/>
        <v>C.04</v>
      </c>
    </row>
    <row r="18" spans="1:8" x14ac:dyDescent="0.3">
      <c r="A18" s="64">
        <v>16</v>
      </c>
      <c r="B18" s="35">
        <f t="shared" si="0"/>
        <v>1</v>
      </c>
      <c r="C18" s="35">
        <f t="shared" si="1"/>
        <v>17</v>
      </c>
      <c r="D18" s="34" t="str">
        <f ca="1">IF($B18&gt;rounds,"",OFFSET(AllPairings!D$1,startRow-1+$A18,0))</f>
        <v>D.04</v>
      </c>
      <c r="E18" s="34" t="str">
        <f ca="1">IF($B18&gt;rounds,"",OFFSET(AllPairings!E$1,startRow-1+$A18,0))</f>
        <v>E.04</v>
      </c>
      <c r="F18" s="65" t="e">
        <f ca="1">VLOOKUP($C18,OFFSET(ResultsInput!$B$2,($B18-1)*gamesPerRound,0,gamesPerRound,6),5,FALSE)</f>
        <v>#N/A</v>
      </c>
      <c r="G18" s="65" t="e">
        <f ca="1">VLOOKUP($C18,OFFSET(ResultsInput!$B$2,($B18-1)*gamesPerRound,0,gamesPerRound,6),6,FALSE)</f>
        <v>#N/A</v>
      </c>
      <c r="H18" s="78" t="str">
        <f t="shared" ca="1" si="2"/>
        <v>D.04</v>
      </c>
    </row>
    <row r="19" spans="1:8" x14ac:dyDescent="0.3">
      <c r="A19" s="64">
        <v>17</v>
      </c>
      <c r="B19" s="35">
        <f t="shared" si="0"/>
        <v>1</v>
      </c>
      <c r="C19" s="35">
        <f t="shared" si="1"/>
        <v>18</v>
      </c>
      <c r="D19" s="34" t="str">
        <f ca="1">IF($B19&gt;rounds,"",OFFSET(AllPairings!D$1,startRow-1+$A19,0))</f>
        <v>I.04</v>
      </c>
      <c r="E19" s="34" t="str">
        <f ca="1">IF($B19&gt;rounds,"",OFFSET(AllPairings!E$1,startRow-1+$A19,0))</f>
        <v>A.04</v>
      </c>
      <c r="F19" s="65" t="e">
        <f ca="1">VLOOKUP($C19,OFFSET(ResultsInput!$B$2,($B19-1)*gamesPerRound,0,gamesPerRound,6),5,FALSE)</f>
        <v>#N/A</v>
      </c>
      <c r="G19" s="65" t="e">
        <f ca="1">VLOOKUP($C19,OFFSET(ResultsInput!$B$2,($B19-1)*gamesPerRound,0,gamesPerRound,6),6,FALSE)</f>
        <v>#N/A</v>
      </c>
      <c r="H19" s="78" t="str">
        <f t="shared" ca="1" si="2"/>
        <v>I.04</v>
      </c>
    </row>
    <row r="20" spans="1:8" x14ac:dyDescent="0.3">
      <c r="A20" s="64">
        <v>18</v>
      </c>
      <c r="B20" s="35">
        <f t="shared" si="0"/>
        <v>1</v>
      </c>
      <c r="C20" s="35">
        <f t="shared" si="1"/>
        <v>19</v>
      </c>
      <c r="D20" s="34" t="str">
        <f ca="1">IF($B20&gt;rounds,"",OFFSET(AllPairings!D$1,startRow-1+$A20,0))</f>
        <v>A.05</v>
      </c>
      <c r="E20" s="34" t="str">
        <f ca="1">IF($B20&gt;rounds,"",OFFSET(AllPairings!E$1,startRow-1+$A20,0))</f>
        <v>C.05</v>
      </c>
      <c r="F20" s="65" t="e">
        <f ca="1">VLOOKUP($C20,OFFSET(ResultsInput!$B$2,($B20-1)*gamesPerRound,0,gamesPerRound,6),5,FALSE)</f>
        <v>#N/A</v>
      </c>
      <c r="G20" s="65" t="e">
        <f ca="1">VLOOKUP($C20,OFFSET(ResultsInput!$B$2,($B20-1)*gamesPerRound,0,gamesPerRound,6),6,FALSE)</f>
        <v>#N/A</v>
      </c>
      <c r="H20" s="78" t="str">
        <f t="shared" ca="1" si="2"/>
        <v>A.05</v>
      </c>
    </row>
    <row r="21" spans="1:8" x14ac:dyDescent="0.3">
      <c r="A21" s="64">
        <v>19</v>
      </c>
      <c r="B21" s="35">
        <f t="shared" si="0"/>
        <v>1</v>
      </c>
      <c r="C21" s="35">
        <f t="shared" si="1"/>
        <v>20</v>
      </c>
      <c r="D21" s="34" t="str">
        <f ca="1">IF($B21&gt;rounds,"",OFFSET(AllPairings!D$1,startRow-1+$A21,0))</f>
        <v>D.05</v>
      </c>
      <c r="E21" s="34" t="str">
        <f ca="1">IF($B21&gt;rounds,"",OFFSET(AllPairings!E$1,startRow-1+$A21,0))</f>
        <v>B.05</v>
      </c>
      <c r="F21" s="65" t="e">
        <f ca="1">VLOOKUP($C21,OFFSET(ResultsInput!$B$2,($B21-1)*gamesPerRound,0,gamesPerRound,6),5,FALSE)</f>
        <v>#N/A</v>
      </c>
      <c r="G21" s="65" t="e">
        <f ca="1">VLOOKUP($C21,OFFSET(ResultsInput!$B$2,($B21-1)*gamesPerRound,0,gamesPerRound,6),6,FALSE)</f>
        <v>#N/A</v>
      </c>
      <c r="H21" s="78" t="str">
        <f t="shared" ca="1" si="2"/>
        <v>D.05</v>
      </c>
    </row>
    <row r="22" spans="1:8" x14ac:dyDescent="0.3">
      <c r="A22" s="64">
        <v>20</v>
      </c>
      <c r="B22" s="35">
        <f t="shared" si="0"/>
        <v>1</v>
      </c>
      <c r="C22" s="35">
        <f t="shared" si="1"/>
        <v>21</v>
      </c>
      <c r="D22" s="34" t="str">
        <f ca="1">IF($B22&gt;rounds,"",OFFSET(AllPairings!D$1,startRow-1+$A22,0))</f>
        <v>I.05</v>
      </c>
      <c r="E22" s="34" t="str">
        <f ca="1">IF($B22&gt;rounds,"",OFFSET(AllPairings!E$1,startRow-1+$A22,0))</f>
        <v>F.05</v>
      </c>
      <c r="F22" s="65" t="e">
        <f ca="1">VLOOKUP($C22,OFFSET(ResultsInput!$B$2,($B22-1)*gamesPerRound,0,gamesPerRound,6),5,FALSE)</f>
        <v>#N/A</v>
      </c>
      <c r="G22" s="65" t="e">
        <f ca="1">VLOOKUP($C22,OFFSET(ResultsInput!$B$2,($B22-1)*gamesPerRound,0,gamesPerRound,6),6,FALSE)</f>
        <v>#N/A</v>
      </c>
      <c r="H22" s="78" t="str">
        <f t="shared" ca="1" si="2"/>
        <v>I.05</v>
      </c>
    </row>
    <row r="23" spans="1:8" x14ac:dyDescent="0.3">
      <c r="A23" s="64">
        <v>21</v>
      </c>
      <c r="B23" s="35">
        <f t="shared" si="0"/>
        <v>1</v>
      </c>
      <c r="C23" s="35">
        <f t="shared" si="1"/>
        <v>22</v>
      </c>
      <c r="D23" s="34" t="str">
        <f ca="1">IF($B23&gt;rounds,"",OFFSET(AllPairings!D$1,startRow-1+$A23,0))</f>
        <v>G.05</v>
      </c>
      <c r="E23" s="34" t="str">
        <f ca="1">IF($B23&gt;rounds,"",OFFSET(AllPairings!E$1,startRow-1+$A23,0))</f>
        <v>H.05</v>
      </c>
      <c r="F23" s="65" t="e">
        <f ca="1">VLOOKUP($C23,OFFSET(ResultsInput!$B$2,($B23-1)*gamesPerRound,0,gamesPerRound,6),5,FALSE)</f>
        <v>#N/A</v>
      </c>
      <c r="G23" s="65" t="e">
        <f ca="1">VLOOKUP($C23,OFFSET(ResultsInput!$B$2,($B23-1)*gamesPerRound,0,gamesPerRound,6),6,FALSE)</f>
        <v>#N/A</v>
      </c>
      <c r="H23" s="78" t="str">
        <f t="shared" ca="1" si="2"/>
        <v>G.05</v>
      </c>
    </row>
    <row r="24" spans="1:8" x14ac:dyDescent="0.3">
      <c r="A24" s="64">
        <v>22</v>
      </c>
      <c r="B24" s="35">
        <f t="shared" si="0"/>
        <v>1</v>
      </c>
      <c r="C24" s="35">
        <f t="shared" si="1"/>
        <v>23</v>
      </c>
      <c r="D24" s="34" t="str">
        <f ca="1">IF($B24&gt;rounds,"",OFFSET(AllPairings!D$1,startRow-1+$A24,0))</f>
        <v>G.06</v>
      </c>
      <c r="E24" s="34" t="str">
        <f ca="1">IF($B24&gt;rounds,"",OFFSET(AllPairings!E$1,startRow-1+$A24,0))</f>
        <v>E.05</v>
      </c>
      <c r="F24" s="65" t="e">
        <f ca="1">VLOOKUP($C24,OFFSET(ResultsInput!$B$2,($B24-1)*gamesPerRound,0,gamesPerRound,6),5,FALSE)</f>
        <v>#N/A</v>
      </c>
      <c r="G24" s="65" t="e">
        <f ca="1">VLOOKUP($C24,OFFSET(ResultsInput!$B$2,($B24-1)*gamesPerRound,0,gamesPerRound,6),6,FALSE)</f>
        <v>#N/A</v>
      </c>
      <c r="H24" s="78" t="str">
        <f t="shared" ca="1" si="2"/>
        <v>G.06</v>
      </c>
    </row>
    <row r="25" spans="1:8" x14ac:dyDescent="0.3">
      <c r="A25" s="64">
        <v>23</v>
      </c>
      <c r="B25" s="35">
        <f t="shared" si="0"/>
        <v>1</v>
      </c>
      <c r="C25" s="35">
        <f t="shared" si="1"/>
        <v>24</v>
      </c>
      <c r="D25" s="34" t="str">
        <f ca="1">IF($B25&gt;rounds,"",OFFSET(AllPairings!D$1,startRow-1+$A25,0))</f>
        <v>A.06</v>
      </c>
      <c r="E25" s="34" t="str">
        <f ca="1">IF($B25&gt;rounds,"",OFFSET(AllPairings!E$1,startRow-1+$A25,0))</f>
        <v>D.06</v>
      </c>
      <c r="F25" s="65" t="e">
        <f ca="1">VLOOKUP($C25,OFFSET(ResultsInput!$B$2,($B25-1)*gamesPerRound,0,gamesPerRound,6),5,FALSE)</f>
        <v>#N/A</v>
      </c>
      <c r="G25" s="65" t="e">
        <f ca="1">VLOOKUP($C25,OFFSET(ResultsInput!$B$2,($B25-1)*gamesPerRound,0,gamesPerRound,6),6,FALSE)</f>
        <v>#N/A</v>
      </c>
      <c r="H25" s="78" t="str">
        <f t="shared" ca="1" si="2"/>
        <v>A.06</v>
      </c>
    </row>
    <row r="26" spans="1:8" x14ac:dyDescent="0.3">
      <c r="A26" s="64">
        <v>24</v>
      </c>
      <c r="B26" s="35">
        <f t="shared" si="0"/>
        <v>1</v>
      </c>
      <c r="C26" s="35">
        <f t="shared" si="1"/>
        <v>25</v>
      </c>
      <c r="D26" s="34" t="str">
        <f ca="1">IF($B26&gt;rounds,"",OFFSET(AllPairings!D$1,startRow-1+$A26,0))</f>
        <v>E.06</v>
      </c>
      <c r="E26" s="34" t="str">
        <f ca="1">IF($B26&gt;rounds,"",OFFSET(AllPairings!E$1,startRow-1+$A26,0))</f>
        <v>C.06</v>
      </c>
      <c r="F26" s="65" t="e">
        <f ca="1">VLOOKUP($C26,OFFSET(ResultsInput!$B$2,($B26-1)*gamesPerRound,0,gamesPerRound,6),5,FALSE)</f>
        <v>#N/A</v>
      </c>
      <c r="G26" s="65" t="e">
        <f ca="1">VLOOKUP($C26,OFFSET(ResultsInput!$B$2,($B26-1)*gamesPerRound,0,gamesPerRound,6),6,FALSE)</f>
        <v>#N/A</v>
      </c>
      <c r="H26" s="78" t="str">
        <f t="shared" ca="1" si="2"/>
        <v>E.06</v>
      </c>
    </row>
    <row r="27" spans="1:8" x14ac:dyDescent="0.3">
      <c r="A27" s="64">
        <v>25</v>
      </c>
      <c r="B27" s="35">
        <f t="shared" si="0"/>
        <v>1</v>
      </c>
      <c r="C27" s="35">
        <f t="shared" si="1"/>
        <v>26</v>
      </c>
      <c r="D27" s="34" t="str">
        <f ca="1">IF($B27&gt;rounds,"",OFFSET(AllPairings!D$1,startRow-1+$A27,0))</f>
        <v>F.06</v>
      </c>
      <c r="E27" s="34" t="str">
        <f ca="1">IF($B27&gt;rounds,"",OFFSET(AllPairings!E$1,startRow-1+$A27,0))</f>
        <v>B.06</v>
      </c>
      <c r="F27" s="65" t="e">
        <f ca="1">VLOOKUP($C27,OFFSET(ResultsInput!$B$2,($B27-1)*gamesPerRound,0,gamesPerRound,6),5,FALSE)</f>
        <v>#N/A</v>
      </c>
      <c r="G27" s="65" t="e">
        <f ca="1">VLOOKUP($C27,OFFSET(ResultsInput!$B$2,($B27-1)*gamesPerRound,0,gamesPerRound,6),6,FALSE)</f>
        <v>#N/A</v>
      </c>
      <c r="H27" s="78" t="str">
        <f t="shared" ca="1" si="2"/>
        <v>F.06</v>
      </c>
    </row>
    <row r="28" spans="1:8" x14ac:dyDescent="0.3">
      <c r="A28" s="64">
        <v>26</v>
      </c>
      <c r="B28" s="35">
        <f t="shared" si="0"/>
        <v>1</v>
      </c>
      <c r="C28" s="35">
        <f t="shared" si="1"/>
        <v>27</v>
      </c>
      <c r="D28" s="34" t="str">
        <f ca="1">IF($B28&gt;rounds,"",OFFSET(AllPairings!D$1,startRow-1+$A28,0))</f>
        <v>H.06</v>
      </c>
      <c r="E28" s="34" t="str">
        <f ca="1">IF($B28&gt;rounds,"",OFFSET(AllPairings!E$1,startRow-1+$A28,0))</f>
        <v>I.06</v>
      </c>
      <c r="F28" s="65" t="e">
        <f ca="1">VLOOKUP($C28,OFFSET(ResultsInput!$B$2,($B28-1)*gamesPerRound,0,gamesPerRound,6),5,FALSE)</f>
        <v>#N/A</v>
      </c>
      <c r="G28" s="65" t="e">
        <f ca="1">VLOOKUP($C28,OFFSET(ResultsInput!$B$2,($B28-1)*gamesPerRound,0,gamesPerRound,6),6,FALSE)</f>
        <v>#N/A</v>
      </c>
      <c r="H28" s="78" t="str">
        <f t="shared" ca="1" si="2"/>
        <v>H.06</v>
      </c>
    </row>
    <row r="29" spans="1:8" x14ac:dyDescent="0.3">
      <c r="A29" s="64">
        <v>27</v>
      </c>
      <c r="B29" s="35">
        <f t="shared" si="0"/>
        <v>1</v>
      </c>
      <c r="C29" s="35">
        <f t="shared" si="1"/>
        <v>28</v>
      </c>
      <c r="D29" s="34" t="str">
        <f ca="1">IF($B29&gt;rounds,"",OFFSET(AllPairings!D$1,startRow-1+$A29,0))</f>
        <v>B.07</v>
      </c>
      <c r="E29" s="34" t="str">
        <f ca="1">IF($B29&gt;rounds,"",OFFSET(AllPairings!E$1,startRow-1+$A29,0))</f>
        <v>E.07</v>
      </c>
      <c r="F29" s="65" t="e">
        <f ca="1">VLOOKUP($C29,OFFSET(ResultsInput!$B$2,($B29-1)*gamesPerRound,0,gamesPerRound,6),5,FALSE)</f>
        <v>#N/A</v>
      </c>
      <c r="G29" s="65" t="e">
        <f ca="1">VLOOKUP($C29,OFFSET(ResultsInput!$B$2,($B29-1)*gamesPerRound,0,gamesPerRound,6),6,FALSE)</f>
        <v>#N/A</v>
      </c>
      <c r="H29" s="78" t="str">
        <f t="shared" ca="1" si="2"/>
        <v>B.07</v>
      </c>
    </row>
    <row r="30" spans="1:8" x14ac:dyDescent="0.3">
      <c r="A30" s="64">
        <v>28</v>
      </c>
      <c r="B30" s="35">
        <f t="shared" si="0"/>
        <v>1</v>
      </c>
      <c r="C30" s="35">
        <f t="shared" si="1"/>
        <v>29</v>
      </c>
      <c r="D30" s="34" t="str">
        <f ca="1">IF($B30&gt;rounds,"",OFFSET(AllPairings!D$1,startRow-1+$A30,0))</f>
        <v>C.07</v>
      </c>
      <c r="E30" s="34" t="str">
        <f ca="1">IF($B30&gt;rounds,"",OFFSET(AllPairings!E$1,startRow-1+$A30,0))</f>
        <v>D.07</v>
      </c>
      <c r="F30" s="65" t="e">
        <f ca="1">VLOOKUP($C30,OFFSET(ResultsInput!$B$2,($B30-1)*gamesPerRound,0,gamesPerRound,6),5,FALSE)</f>
        <v>#N/A</v>
      </c>
      <c r="G30" s="65" t="e">
        <f ca="1">VLOOKUP($C30,OFFSET(ResultsInput!$B$2,($B30-1)*gamesPerRound,0,gamesPerRound,6),6,FALSE)</f>
        <v>#N/A</v>
      </c>
      <c r="H30" s="78" t="str">
        <f t="shared" ca="1" si="2"/>
        <v>C.07</v>
      </c>
    </row>
    <row r="31" spans="1:8" x14ac:dyDescent="0.3">
      <c r="A31" s="64">
        <v>29</v>
      </c>
      <c r="B31" s="35">
        <f t="shared" si="0"/>
        <v>1</v>
      </c>
      <c r="C31" s="35">
        <f t="shared" si="1"/>
        <v>30</v>
      </c>
      <c r="D31" s="34" t="str">
        <f ca="1">IF($B31&gt;rounds,"",OFFSET(AllPairings!D$1,startRow-1+$A31,0))</f>
        <v>H.07</v>
      </c>
      <c r="E31" s="34" t="str">
        <f ca="1">IF($B31&gt;rounds,"",OFFSET(AllPairings!E$1,startRow-1+$A31,0))</f>
        <v>A.07</v>
      </c>
      <c r="F31" s="65" t="e">
        <f ca="1">VLOOKUP($C31,OFFSET(ResultsInput!$B$2,($B31-1)*gamesPerRound,0,gamesPerRound,6),5,FALSE)</f>
        <v>#N/A</v>
      </c>
      <c r="G31" s="65" t="e">
        <f ca="1">VLOOKUP($C31,OFFSET(ResultsInput!$B$2,($B31-1)*gamesPerRound,0,gamesPerRound,6),6,FALSE)</f>
        <v>#N/A</v>
      </c>
      <c r="H31" s="78" t="str">
        <f t="shared" ca="1" si="2"/>
        <v>H.07</v>
      </c>
    </row>
    <row r="32" spans="1:8" x14ac:dyDescent="0.3">
      <c r="A32" s="64">
        <v>30</v>
      </c>
      <c r="B32" s="35">
        <f t="shared" si="0"/>
        <v>1</v>
      </c>
      <c r="C32" s="35">
        <f t="shared" si="1"/>
        <v>31</v>
      </c>
      <c r="D32" s="34" t="str">
        <f ca="1">IF($B32&gt;rounds,"",OFFSET(AllPairings!D$1,startRow-1+$A32,0))</f>
        <v>I.07</v>
      </c>
      <c r="E32" s="34" t="str">
        <f ca="1">IF($B32&gt;rounds,"",OFFSET(AllPairings!E$1,startRow-1+$A32,0))</f>
        <v>G.07</v>
      </c>
      <c r="F32" s="65" t="e">
        <f ca="1">VLOOKUP($C32,OFFSET(ResultsInput!$B$2,($B32-1)*gamesPerRound,0,gamesPerRound,6),5,FALSE)</f>
        <v>#N/A</v>
      </c>
      <c r="G32" s="65" t="e">
        <f ca="1">VLOOKUP($C32,OFFSET(ResultsInput!$B$2,($B32-1)*gamesPerRound,0,gamesPerRound,6),6,FALSE)</f>
        <v>#N/A</v>
      </c>
      <c r="H32" s="78" t="str">
        <f t="shared" ca="1" si="2"/>
        <v>I.07</v>
      </c>
    </row>
    <row r="33" spans="1:8" x14ac:dyDescent="0.3">
      <c r="A33" s="64">
        <v>31</v>
      </c>
      <c r="B33" s="35">
        <f t="shared" si="0"/>
        <v>1</v>
      </c>
      <c r="C33" s="35">
        <f t="shared" si="1"/>
        <v>32</v>
      </c>
      <c r="D33" s="34" t="str">
        <f ca="1">IF($B33&gt;rounds,"",OFFSET(AllPairings!D$1,startRow-1+$A33,0))</f>
        <v>A.08</v>
      </c>
      <c r="E33" s="34" t="str">
        <f ca="1">IF($B33&gt;rounds,"",OFFSET(AllPairings!E$1,startRow-1+$A33,0))</f>
        <v>F.07</v>
      </c>
      <c r="F33" s="65" t="e">
        <f ca="1">VLOOKUP($C33,OFFSET(ResultsInput!$B$2,($B33-1)*gamesPerRound,0,gamesPerRound,6),5,FALSE)</f>
        <v>#N/A</v>
      </c>
      <c r="G33" s="65" t="e">
        <f ca="1">VLOOKUP($C33,OFFSET(ResultsInput!$B$2,($B33-1)*gamesPerRound,0,gamesPerRound,6),6,FALSE)</f>
        <v>#N/A</v>
      </c>
      <c r="H33" s="78" t="str">
        <f t="shared" ca="1" si="2"/>
        <v>A.08</v>
      </c>
    </row>
    <row r="34" spans="1:8" x14ac:dyDescent="0.3">
      <c r="A34" s="64">
        <v>32</v>
      </c>
      <c r="B34" s="35">
        <f t="shared" si="0"/>
        <v>1</v>
      </c>
      <c r="C34" s="35">
        <f t="shared" si="1"/>
        <v>33</v>
      </c>
      <c r="D34" s="34" t="str">
        <f ca="1">IF($B34&gt;rounds,"",OFFSET(AllPairings!D$1,startRow-1+$A34,0))</f>
        <v>B.08</v>
      </c>
      <c r="E34" s="34" t="str">
        <f ca="1">IF($B34&gt;rounds,"",OFFSET(AllPairings!E$1,startRow-1+$A34,0))</f>
        <v>I.08</v>
      </c>
      <c r="F34" s="65" t="e">
        <f ca="1">VLOOKUP($C34,OFFSET(ResultsInput!$B$2,($B34-1)*gamesPerRound,0,gamesPerRound,6),5,FALSE)</f>
        <v>#N/A</v>
      </c>
      <c r="G34" s="65" t="e">
        <f ca="1">VLOOKUP($C34,OFFSET(ResultsInput!$B$2,($B34-1)*gamesPerRound,0,gamesPerRound,6),6,FALSE)</f>
        <v>#N/A</v>
      </c>
      <c r="H34" s="78" t="str">
        <f t="shared" ca="1" si="2"/>
        <v>B.08</v>
      </c>
    </row>
    <row r="35" spans="1:8" x14ac:dyDescent="0.3">
      <c r="A35" s="64">
        <v>33</v>
      </c>
      <c r="B35" s="35">
        <f t="shared" si="0"/>
        <v>1</v>
      </c>
      <c r="C35" s="35">
        <f t="shared" si="1"/>
        <v>34</v>
      </c>
      <c r="D35" s="34" t="str">
        <f ca="1">IF($B35&gt;rounds,"",OFFSET(AllPairings!D$1,startRow-1+$A35,0))</f>
        <v>C.08</v>
      </c>
      <c r="E35" s="34" t="str">
        <f ca="1">IF($B35&gt;rounds,"",OFFSET(AllPairings!E$1,startRow-1+$A35,0))</f>
        <v>H.08</v>
      </c>
      <c r="F35" s="65" t="e">
        <f ca="1">VLOOKUP($C35,OFFSET(ResultsInput!$B$2,($B35-1)*gamesPerRound,0,gamesPerRound,6),5,FALSE)</f>
        <v>#N/A</v>
      </c>
      <c r="G35" s="65" t="e">
        <f ca="1">VLOOKUP($C35,OFFSET(ResultsInput!$B$2,($B35-1)*gamesPerRound,0,gamesPerRound,6),6,FALSE)</f>
        <v>#N/A</v>
      </c>
      <c r="H35" s="78" t="str">
        <f t="shared" ca="1" si="2"/>
        <v>C.08</v>
      </c>
    </row>
    <row r="36" spans="1:8" x14ac:dyDescent="0.3">
      <c r="A36" s="64">
        <v>34</v>
      </c>
      <c r="B36" s="35">
        <f t="shared" si="0"/>
        <v>1</v>
      </c>
      <c r="C36" s="35">
        <f t="shared" si="1"/>
        <v>35</v>
      </c>
      <c r="D36" s="34" t="str">
        <f ca="1">IF($B36&gt;rounds,"",OFFSET(AllPairings!D$1,startRow-1+$A36,0))</f>
        <v>D.08</v>
      </c>
      <c r="E36" s="34" t="str">
        <f ca="1">IF($B36&gt;rounds,"",OFFSET(AllPairings!E$1,startRow-1+$A36,0))</f>
        <v>G.08</v>
      </c>
      <c r="F36" s="65" t="e">
        <f ca="1">VLOOKUP($C36,OFFSET(ResultsInput!$B$2,($B36-1)*gamesPerRound,0,gamesPerRound,6),5,FALSE)</f>
        <v>#N/A</v>
      </c>
      <c r="G36" s="65" t="e">
        <f ca="1">VLOOKUP($C36,OFFSET(ResultsInput!$B$2,($B36-1)*gamesPerRound,0,gamesPerRound,6),6,FALSE)</f>
        <v>#N/A</v>
      </c>
      <c r="H36" s="78" t="str">
        <f t="shared" ca="1" si="2"/>
        <v>D.08</v>
      </c>
    </row>
    <row r="37" spans="1:8" x14ac:dyDescent="0.3">
      <c r="A37" s="64">
        <v>35</v>
      </c>
      <c r="B37" s="35">
        <f t="shared" si="0"/>
        <v>1</v>
      </c>
      <c r="C37" s="35">
        <f t="shared" si="1"/>
        <v>36</v>
      </c>
      <c r="D37" s="34" t="str">
        <f ca="1">IF($B37&gt;rounds,"",OFFSET(AllPairings!D$1,startRow-1+$A37,0))</f>
        <v>E.08</v>
      </c>
      <c r="E37" s="34" t="str">
        <f ca="1">IF($B37&gt;rounds,"",OFFSET(AllPairings!E$1,startRow-1+$A37,0))</f>
        <v>F.08</v>
      </c>
      <c r="F37" s="65" t="e">
        <f ca="1">VLOOKUP($C37,OFFSET(ResultsInput!$B$2,($B37-1)*gamesPerRound,0,gamesPerRound,6),5,FALSE)</f>
        <v>#N/A</v>
      </c>
      <c r="G37" s="65" t="e">
        <f ca="1">VLOOKUP($C37,OFFSET(ResultsInput!$B$2,($B37-1)*gamesPerRound,0,gamesPerRound,6),6,FALSE)</f>
        <v>#N/A</v>
      </c>
      <c r="H37" s="78" t="str">
        <f t="shared" ca="1" si="2"/>
        <v>E.08</v>
      </c>
    </row>
    <row r="38" spans="1:8" x14ac:dyDescent="0.3">
      <c r="A38" s="64">
        <v>36</v>
      </c>
      <c r="B38" s="35">
        <f t="shared" si="0"/>
        <v>1</v>
      </c>
      <c r="C38" s="35">
        <f t="shared" si="1"/>
        <v>37</v>
      </c>
      <c r="D38" s="34" t="str">
        <f ca="1">IF($B38&gt;rounds,"",OFFSET(AllPairings!D$1,startRow-1+$A38,0))</f>
        <v>I.09</v>
      </c>
      <c r="E38" s="34" t="str">
        <f ca="1">IF($B38&gt;rounds,"",OFFSET(AllPairings!E$1,startRow-1+$A38,0))</f>
        <v>B.09</v>
      </c>
      <c r="F38" s="65" t="e">
        <f ca="1">VLOOKUP($C38,OFFSET(ResultsInput!$B$2,($B38-1)*gamesPerRound,0,gamesPerRound,6),5,FALSE)</f>
        <v>#N/A</v>
      </c>
      <c r="G38" s="65" t="e">
        <f ca="1">VLOOKUP($C38,OFFSET(ResultsInput!$B$2,($B38-1)*gamesPerRound,0,gamesPerRound,6),6,FALSE)</f>
        <v>#N/A</v>
      </c>
      <c r="H38" s="78" t="str">
        <f t="shared" ca="1" si="2"/>
        <v>I.09</v>
      </c>
    </row>
    <row r="39" spans="1:8" x14ac:dyDescent="0.3">
      <c r="A39" s="64">
        <v>37</v>
      </c>
      <c r="B39" s="35">
        <f t="shared" si="0"/>
        <v>1</v>
      </c>
      <c r="C39" s="35">
        <f t="shared" si="1"/>
        <v>38</v>
      </c>
      <c r="D39" s="34" t="str">
        <f ca="1">IF($B39&gt;rounds,"",OFFSET(AllPairings!D$1,startRow-1+$A39,0))</f>
        <v>C.09</v>
      </c>
      <c r="E39" s="34" t="str">
        <f ca="1">IF($B39&gt;rounds,"",OFFSET(AllPairings!E$1,startRow-1+$A39,0))</f>
        <v>H.09</v>
      </c>
      <c r="F39" s="65" t="e">
        <f ca="1">VLOOKUP($C39,OFFSET(ResultsInput!$B$2,($B39-1)*gamesPerRound,0,gamesPerRound,6),5,FALSE)</f>
        <v>#N/A</v>
      </c>
      <c r="G39" s="65" t="e">
        <f ca="1">VLOOKUP($C39,OFFSET(ResultsInput!$B$2,($B39-1)*gamesPerRound,0,gamesPerRound,6),6,FALSE)</f>
        <v>#N/A</v>
      </c>
      <c r="H39" s="78" t="str">
        <f t="shared" ca="1" si="2"/>
        <v>C.09</v>
      </c>
    </row>
    <row r="40" spans="1:8" x14ac:dyDescent="0.3">
      <c r="A40" s="64">
        <v>38</v>
      </c>
      <c r="B40" s="35">
        <f t="shared" si="0"/>
        <v>1</v>
      </c>
      <c r="C40" s="35">
        <f t="shared" si="1"/>
        <v>39</v>
      </c>
      <c r="D40" s="34" t="str">
        <f ca="1">IF($B40&gt;rounds,"",OFFSET(AllPairings!D$1,startRow-1+$A40,0))</f>
        <v>G.09</v>
      </c>
      <c r="E40" s="34" t="str">
        <f ca="1">IF($B40&gt;rounds,"",OFFSET(AllPairings!E$1,startRow-1+$A40,0))</f>
        <v>D.09</v>
      </c>
      <c r="F40" s="65" t="e">
        <f ca="1">VLOOKUP($C40,OFFSET(ResultsInput!$B$2,($B40-1)*gamesPerRound,0,gamesPerRound,6),5,FALSE)</f>
        <v>#N/A</v>
      </c>
      <c r="G40" s="65" t="e">
        <f ca="1">VLOOKUP($C40,OFFSET(ResultsInput!$B$2,($B40-1)*gamesPerRound,0,gamesPerRound,6),6,FALSE)</f>
        <v>#N/A</v>
      </c>
      <c r="H40" s="78" t="str">
        <f t="shared" ca="1" si="2"/>
        <v>G.09</v>
      </c>
    </row>
    <row r="41" spans="1:8" x14ac:dyDescent="0.3">
      <c r="A41" s="64">
        <v>39</v>
      </c>
      <c r="B41" s="35">
        <f t="shared" si="0"/>
        <v>1</v>
      </c>
      <c r="C41" s="35">
        <f t="shared" si="1"/>
        <v>40</v>
      </c>
      <c r="D41" s="34" t="str">
        <f ca="1">IF($B41&gt;rounds,"",OFFSET(AllPairings!D$1,startRow-1+$A41,0))</f>
        <v>F.09</v>
      </c>
      <c r="E41" s="34" t="str">
        <f ca="1">IF($B41&gt;rounds,"",OFFSET(AllPairings!E$1,startRow-1+$A41,0))</f>
        <v>E.09</v>
      </c>
      <c r="F41" s="65" t="e">
        <f ca="1">VLOOKUP($C41,OFFSET(ResultsInput!$B$2,($B41-1)*gamesPerRound,0,gamesPerRound,6),5,FALSE)</f>
        <v>#N/A</v>
      </c>
      <c r="G41" s="65" t="e">
        <f ca="1">VLOOKUP($C41,OFFSET(ResultsInput!$B$2,($B41-1)*gamesPerRound,0,gamesPerRound,6),6,FALSE)</f>
        <v>#N/A</v>
      </c>
      <c r="H41" s="78" t="str">
        <f t="shared" ca="1" si="2"/>
        <v>F.09</v>
      </c>
    </row>
    <row r="42" spans="1:8" x14ac:dyDescent="0.3">
      <c r="A42" s="64">
        <v>40</v>
      </c>
      <c r="B42" s="35">
        <f t="shared" si="0"/>
        <v>1</v>
      </c>
      <c r="C42" s="35">
        <f t="shared" si="1"/>
        <v>41</v>
      </c>
      <c r="D42" s="34" t="str">
        <f ca="1">IF($B42&gt;rounds,"",OFFSET(AllPairings!D$1,startRow-1+$A42,0))</f>
        <v>F.10</v>
      </c>
      <c r="E42" s="34" t="str">
        <f ca="1">IF($B42&gt;rounds,"",OFFSET(AllPairings!E$1,startRow-1+$A42,0))</f>
        <v>A.09</v>
      </c>
      <c r="F42" s="65" t="e">
        <f ca="1">VLOOKUP($C42,OFFSET(ResultsInput!$B$2,($B42-1)*gamesPerRound,0,gamesPerRound,6),5,FALSE)</f>
        <v>#N/A</v>
      </c>
      <c r="G42" s="65" t="e">
        <f ca="1">VLOOKUP($C42,OFFSET(ResultsInput!$B$2,($B42-1)*gamesPerRound,0,gamesPerRound,6),6,FALSE)</f>
        <v>#N/A</v>
      </c>
      <c r="H42" s="78" t="str">
        <f t="shared" ca="1" si="2"/>
        <v>F.10</v>
      </c>
    </row>
    <row r="43" spans="1:8" x14ac:dyDescent="0.3">
      <c r="A43" s="64">
        <v>41</v>
      </c>
      <c r="B43" s="35">
        <f t="shared" si="0"/>
        <v>1</v>
      </c>
      <c r="C43" s="35">
        <f t="shared" si="1"/>
        <v>42</v>
      </c>
      <c r="D43" s="34" t="str">
        <f ca="1">IF($B43&gt;rounds,"",OFFSET(AllPairings!D$1,startRow-1+$A43,0))</f>
        <v>E.10</v>
      </c>
      <c r="E43" s="34" t="str">
        <f ca="1">IF($B43&gt;rounds,"",OFFSET(AllPairings!E$1,startRow-1+$A43,0))</f>
        <v>B.10</v>
      </c>
      <c r="F43" s="65" t="e">
        <f ca="1">VLOOKUP($C43,OFFSET(ResultsInput!$B$2,($B43-1)*gamesPerRound,0,gamesPerRound,6),5,FALSE)</f>
        <v>#N/A</v>
      </c>
      <c r="G43" s="65" t="e">
        <f ca="1">VLOOKUP($C43,OFFSET(ResultsInput!$B$2,($B43-1)*gamesPerRound,0,gamesPerRound,6),6,FALSE)</f>
        <v>#N/A</v>
      </c>
      <c r="H43" s="78" t="str">
        <f t="shared" ca="1" si="2"/>
        <v>E.10</v>
      </c>
    </row>
    <row r="44" spans="1:8" x14ac:dyDescent="0.3">
      <c r="A44" s="64">
        <v>42</v>
      </c>
      <c r="B44" s="35">
        <f t="shared" si="0"/>
        <v>1</v>
      </c>
      <c r="C44" s="35">
        <f t="shared" si="1"/>
        <v>43</v>
      </c>
      <c r="D44" s="34" t="str">
        <f ca="1">IF($B44&gt;rounds,"",OFFSET(AllPairings!D$1,startRow-1+$A44,0))</f>
        <v>D.10</v>
      </c>
      <c r="E44" s="34" t="str">
        <f ca="1">IF($B44&gt;rounds,"",OFFSET(AllPairings!E$1,startRow-1+$A44,0))</f>
        <v>C.10</v>
      </c>
      <c r="F44" s="65" t="e">
        <f ca="1">VLOOKUP($C44,OFFSET(ResultsInput!$B$2,($B44-1)*gamesPerRound,0,gamesPerRound,6),5,FALSE)</f>
        <v>#N/A</v>
      </c>
      <c r="G44" s="65" t="e">
        <f ca="1">VLOOKUP($C44,OFFSET(ResultsInput!$B$2,($B44-1)*gamesPerRound,0,gamesPerRound,6),6,FALSE)</f>
        <v>#N/A</v>
      </c>
      <c r="H44" s="78" t="str">
        <f t="shared" ca="1" si="2"/>
        <v>D.10</v>
      </c>
    </row>
    <row r="45" spans="1:8" x14ac:dyDescent="0.3">
      <c r="A45" s="64">
        <v>43</v>
      </c>
      <c r="B45" s="35">
        <f t="shared" si="0"/>
        <v>1</v>
      </c>
      <c r="C45" s="35">
        <f t="shared" si="1"/>
        <v>44</v>
      </c>
      <c r="D45" s="34" t="str">
        <f ca="1">IF($B45&gt;rounds,"",OFFSET(AllPairings!D$1,startRow-1+$A45,0))</f>
        <v>A.10</v>
      </c>
      <c r="E45" s="34" t="str">
        <f ca="1">IF($B45&gt;rounds,"",OFFSET(AllPairings!E$1,startRow-1+$A45,0))</f>
        <v>H.10</v>
      </c>
      <c r="F45" s="65" t="e">
        <f ca="1">VLOOKUP($C45,OFFSET(ResultsInput!$B$2,($B45-1)*gamesPerRound,0,gamesPerRound,6),5,FALSE)</f>
        <v>#N/A</v>
      </c>
      <c r="G45" s="65" t="e">
        <f ca="1">VLOOKUP($C45,OFFSET(ResultsInput!$B$2,($B45-1)*gamesPerRound,0,gamesPerRound,6),6,FALSE)</f>
        <v>#N/A</v>
      </c>
      <c r="H45" s="78" t="str">
        <f t="shared" ca="1" si="2"/>
        <v>A.10</v>
      </c>
    </row>
    <row r="46" spans="1:8" x14ac:dyDescent="0.3">
      <c r="A46" s="64">
        <v>44</v>
      </c>
      <c r="B46" s="35">
        <f t="shared" si="0"/>
        <v>1</v>
      </c>
      <c r="C46" s="35">
        <f t="shared" si="1"/>
        <v>45</v>
      </c>
      <c r="D46" s="34" t="str">
        <f ca="1">IF($B46&gt;rounds,"",OFFSET(AllPairings!D$1,startRow-1+$A46,0))</f>
        <v>G.10</v>
      </c>
      <c r="E46" s="34" t="str">
        <f ca="1">IF($B46&gt;rounds,"",OFFSET(AllPairings!E$1,startRow-1+$A46,0))</f>
        <v>I.10</v>
      </c>
      <c r="F46" s="65" t="e">
        <f ca="1">VLOOKUP($C46,OFFSET(ResultsInput!$B$2,($B46-1)*gamesPerRound,0,gamesPerRound,6),5,FALSE)</f>
        <v>#N/A</v>
      </c>
      <c r="G46" s="65" t="e">
        <f ca="1">VLOOKUP($C46,OFFSET(ResultsInput!$B$2,($B46-1)*gamesPerRound,0,gamesPerRound,6),6,FALSE)</f>
        <v>#N/A</v>
      </c>
      <c r="H46" s="78" t="str">
        <f t="shared" ca="1" si="2"/>
        <v>G.10</v>
      </c>
    </row>
    <row r="47" spans="1:8" x14ac:dyDescent="0.3">
      <c r="A47" s="64">
        <v>45</v>
      </c>
      <c r="B47" s="35">
        <f t="shared" si="0"/>
        <v>1</v>
      </c>
      <c r="C47" s="35">
        <f t="shared" si="1"/>
        <v>46</v>
      </c>
      <c r="D47" s="34" t="str">
        <f ca="1">IF($B47&gt;rounds,"",OFFSET(AllPairings!D$1,startRow-1+$A47,0))</f>
        <v>D.11</v>
      </c>
      <c r="E47" s="34" t="str">
        <f ca="1">IF($B47&gt;rounds,"",OFFSET(AllPairings!E$1,startRow-1+$A47,0))</f>
        <v>A.11</v>
      </c>
      <c r="F47" s="65" t="e">
        <f ca="1">VLOOKUP($C47,OFFSET(ResultsInput!$B$2,($B47-1)*gamesPerRound,0,gamesPerRound,6),5,FALSE)</f>
        <v>#N/A</v>
      </c>
      <c r="G47" s="65" t="e">
        <f ca="1">VLOOKUP($C47,OFFSET(ResultsInput!$B$2,($B47-1)*gamesPerRound,0,gamesPerRound,6),6,FALSE)</f>
        <v>#N/A</v>
      </c>
      <c r="H47" s="78" t="str">
        <f t="shared" ca="1" si="2"/>
        <v>D.11</v>
      </c>
    </row>
    <row r="48" spans="1:8" x14ac:dyDescent="0.3">
      <c r="A48" s="64">
        <v>46</v>
      </c>
      <c r="B48" s="35">
        <f t="shared" si="0"/>
        <v>1</v>
      </c>
      <c r="C48" s="35">
        <f t="shared" si="1"/>
        <v>47</v>
      </c>
      <c r="D48" s="34" t="str">
        <f ca="1">IF($B48&gt;rounds,"",OFFSET(AllPairings!D$1,startRow-1+$A48,0))</f>
        <v>C.11</v>
      </c>
      <c r="E48" s="34" t="str">
        <f ca="1">IF($B48&gt;rounds,"",OFFSET(AllPairings!E$1,startRow-1+$A48,0))</f>
        <v>E.11</v>
      </c>
      <c r="F48" s="65" t="e">
        <f ca="1">VLOOKUP($C48,OFFSET(ResultsInput!$B$2,($B48-1)*gamesPerRound,0,gamesPerRound,6),5,FALSE)</f>
        <v>#N/A</v>
      </c>
      <c r="G48" s="65" t="e">
        <f ca="1">VLOOKUP($C48,OFFSET(ResultsInput!$B$2,($B48-1)*gamesPerRound,0,gamesPerRound,6),6,FALSE)</f>
        <v>#N/A</v>
      </c>
      <c r="H48" s="78" t="str">
        <f t="shared" ca="1" si="2"/>
        <v>C.11</v>
      </c>
    </row>
    <row r="49" spans="1:8" x14ac:dyDescent="0.3">
      <c r="A49" s="64">
        <v>47</v>
      </c>
      <c r="B49" s="35">
        <f t="shared" si="0"/>
        <v>1</v>
      </c>
      <c r="C49" s="35">
        <f t="shared" si="1"/>
        <v>48</v>
      </c>
      <c r="D49" s="34" t="str">
        <f ca="1">IF($B49&gt;rounds,"",OFFSET(AllPairings!D$1,startRow-1+$A49,0))</f>
        <v>B.11</v>
      </c>
      <c r="E49" s="34" t="str">
        <f ca="1">IF($B49&gt;rounds,"",OFFSET(AllPairings!E$1,startRow-1+$A49,0))</f>
        <v>F.11</v>
      </c>
      <c r="F49" s="65" t="e">
        <f ca="1">VLOOKUP($C49,OFFSET(ResultsInput!$B$2,($B49-1)*gamesPerRound,0,gamesPerRound,6),5,FALSE)</f>
        <v>#N/A</v>
      </c>
      <c r="G49" s="65" t="e">
        <f ca="1">VLOOKUP($C49,OFFSET(ResultsInput!$B$2,($B49-1)*gamesPerRound,0,gamesPerRound,6),6,FALSE)</f>
        <v>#N/A</v>
      </c>
      <c r="H49" s="78" t="str">
        <f t="shared" ca="1" si="2"/>
        <v>B.11</v>
      </c>
    </row>
    <row r="50" spans="1:8" x14ac:dyDescent="0.3">
      <c r="A50" s="64">
        <v>48</v>
      </c>
      <c r="B50" s="35">
        <f t="shared" si="0"/>
        <v>1</v>
      </c>
      <c r="C50" s="35">
        <f t="shared" si="1"/>
        <v>49</v>
      </c>
      <c r="D50" s="34" t="str">
        <f ca="1">IF($B50&gt;rounds,"",OFFSET(AllPairings!D$1,startRow-1+$A50,0))</f>
        <v>I.11</v>
      </c>
      <c r="E50" s="34" t="str">
        <f ca="1">IF($B50&gt;rounds,"",OFFSET(AllPairings!E$1,startRow-1+$A50,0))</f>
        <v>H.11</v>
      </c>
      <c r="F50" s="65" t="e">
        <f ca="1">VLOOKUP($C50,OFFSET(ResultsInput!$B$2,($B50-1)*gamesPerRound,0,gamesPerRound,6),5,FALSE)</f>
        <v>#N/A</v>
      </c>
      <c r="G50" s="65" t="e">
        <f ca="1">VLOOKUP($C50,OFFSET(ResultsInput!$B$2,($B50-1)*gamesPerRound,0,gamesPerRound,6),6,FALSE)</f>
        <v>#N/A</v>
      </c>
      <c r="H50" s="78" t="str">
        <f t="shared" ca="1" si="2"/>
        <v>I.11</v>
      </c>
    </row>
    <row r="51" spans="1:8" x14ac:dyDescent="0.3">
      <c r="A51" s="64">
        <v>49</v>
      </c>
      <c r="B51" s="35">
        <f t="shared" si="0"/>
        <v>1</v>
      </c>
      <c r="C51" s="35">
        <f t="shared" si="1"/>
        <v>50</v>
      </c>
      <c r="D51" s="34" t="str">
        <f ca="1">IF($B51&gt;rounds,"",OFFSET(AllPairings!D$1,startRow-1+$A51,0))</f>
        <v>E.12</v>
      </c>
      <c r="E51" s="34" t="str">
        <f ca="1">IF($B51&gt;rounds,"",OFFSET(AllPairings!E$1,startRow-1+$A51,0))</f>
        <v>G.11</v>
      </c>
      <c r="F51" s="65" t="e">
        <f ca="1">VLOOKUP($C51,OFFSET(ResultsInput!$B$2,($B51-1)*gamesPerRound,0,gamesPerRound,6),5,FALSE)</f>
        <v>#N/A</v>
      </c>
      <c r="G51" s="65" t="e">
        <f ca="1">VLOOKUP($C51,OFFSET(ResultsInput!$B$2,($B51-1)*gamesPerRound,0,gamesPerRound,6),6,FALSE)</f>
        <v>#N/A</v>
      </c>
      <c r="H51" s="78" t="str">
        <f t="shared" ca="1" si="2"/>
        <v>E.12</v>
      </c>
    </row>
    <row r="52" spans="1:8" x14ac:dyDescent="0.3">
      <c r="A52" s="64">
        <v>50</v>
      </c>
      <c r="B52" s="35">
        <f t="shared" si="0"/>
        <v>1</v>
      </c>
      <c r="C52" s="35">
        <f t="shared" si="1"/>
        <v>51</v>
      </c>
      <c r="D52" s="34" t="str">
        <f ca="1">IF($B52&gt;rounds,"",OFFSET(AllPairings!D$1,startRow-1+$A52,0))</f>
        <v>C.12</v>
      </c>
      <c r="E52" s="34" t="str">
        <f ca="1">IF($B52&gt;rounds,"",OFFSET(AllPairings!E$1,startRow-1+$A52,0))</f>
        <v>A.12</v>
      </c>
      <c r="F52" s="65" t="e">
        <f ca="1">VLOOKUP($C52,OFFSET(ResultsInput!$B$2,($B52-1)*gamesPerRound,0,gamesPerRound,6),5,FALSE)</f>
        <v>#N/A</v>
      </c>
      <c r="G52" s="65" t="e">
        <f ca="1">VLOOKUP($C52,OFFSET(ResultsInput!$B$2,($B52-1)*gamesPerRound,0,gamesPerRound,6),6,FALSE)</f>
        <v>#N/A</v>
      </c>
      <c r="H52" s="78" t="str">
        <f t="shared" ca="1" si="2"/>
        <v>C.12</v>
      </c>
    </row>
    <row r="53" spans="1:8" x14ac:dyDescent="0.3">
      <c r="A53" s="64">
        <v>51</v>
      </c>
      <c r="B53" s="35">
        <f t="shared" si="0"/>
        <v>1</v>
      </c>
      <c r="C53" s="35">
        <f t="shared" si="1"/>
        <v>52</v>
      </c>
      <c r="D53" s="34" t="str">
        <f ca="1">IF($B53&gt;rounds,"",OFFSET(AllPairings!D$1,startRow-1+$A53,0))</f>
        <v>B.12</v>
      </c>
      <c r="E53" s="34" t="str">
        <f ca="1">IF($B53&gt;rounds,"",OFFSET(AllPairings!E$1,startRow-1+$A53,0))</f>
        <v>D.12</v>
      </c>
      <c r="F53" s="65" t="e">
        <f ca="1">VLOOKUP($C53,OFFSET(ResultsInput!$B$2,($B53-1)*gamesPerRound,0,gamesPerRound,6),5,FALSE)</f>
        <v>#N/A</v>
      </c>
      <c r="G53" s="65" t="e">
        <f ca="1">VLOOKUP($C53,OFFSET(ResultsInput!$B$2,($B53-1)*gamesPerRound,0,gamesPerRound,6),6,FALSE)</f>
        <v>#N/A</v>
      </c>
      <c r="H53" s="78" t="str">
        <f t="shared" ca="1" si="2"/>
        <v>B.12</v>
      </c>
    </row>
    <row r="54" spans="1:8" x14ac:dyDescent="0.3">
      <c r="A54" s="64">
        <v>52</v>
      </c>
      <c r="B54" s="35">
        <f t="shared" si="0"/>
        <v>1</v>
      </c>
      <c r="C54" s="35">
        <f t="shared" si="1"/>
        <v>53</v>
      </c>
      <c r="D54" s="34" t="str">
        <f ca="1">IF($B54&gt;rounds,"",OFFSET(AllPairings!D$1,startRow-1+$A54,0))</f>
        <v>F.12</v>
      </c>
      <c r="E54" s="34" t="str">
        <f ca="1">IF($B54&gt;rounds,"",OFFSET(AllPairings!E$1,startRow-1+$A54,0))</f>
        <v>I.12</v>
      </c>
      <c r="F54" s="65" t="e">
        <f ca="1">VLOOKUP($C54,OFFSET(ResultsInput!$B$2,($B54-1)*gamesPerRound,0,gamesPerRound,6),5,FALSE)</f>
        <v>#N/A</v>
      </c>
      <c r="G54" s="65" t="e">
        <f ca="1">VLOOKUP($C54,OFFSET(ResultsInput!$B$2,($B54-1)*gamesPerRound,0,gamesPerRound,6),6,FALSE)</f>
        <v>#N/A</v>
      </c>
      <c r="H54" s="78" t="str">
        <f t="shared" ca="1" si="2"/>
        <v>F.12</v>
      </c>
    </row>
    <row r="55" spans="1:8" x14ac:dyDescent="0.3">
      <c r="A55" s="64">
        <v>53</v>
      </c>
      <c r="B55" s="35">
        <f t="shared" si="0"/>
        <v>1</v>
      </c>
      <c r="C55" s="35">
        <f t="shared" si="1"/>
        <v>54</v>
      </c>
      <c r="D55" s="34" t="str">
        <f ca="1">IF($B55&gt;rounds,"",OFFSET(AllPairings!D$1,startRow-1+$A55,0))</f>
        <v>H.12</v>
      </c>
      <c r="E55" s="34" t="str">
        <f ca="1">IF($B55&gt;rounds,"",OFFSET(AllPairings!E$1,startRow-1+$A55,0))</f>
        <v>G.12</v>
      </c>
      <c r="F55" s="65" t="e">
        <f ca="1">VLOOKUP($C55,OFFSET(ResultsInput!$B$2,($B55-1)*gamesPerRound,0,gamesPerRound,6),5,FALSE)</f>
        <v>#N/A</v>
      </c>
      <c r="G55" s="65" t="e">
        <f ca="1">VLOOKUP($C55,OFFSET(ResultsInput!$B$2,($B55-1)*gamesPerRound,0,gamesPerRound,6),6,FALSE)</f>
        <v>#N/A</v>
      </c>
      <c r="H55" s="78" t="str">
        <f t="shared" ca="1" si="2"/>
        <v>H.12</v>
      </c>
    </row>
    <row r="56" spans="1:8" x14ac:dyDescent="0.3">
      <c r="A56" s="64">
        <v>54</v>
      </c>
      <c r="B56" s="35" t="str">
        <f t="shared" si="0"/>
        <v/>
      </c>
      <c r="C56" s="35">
        <f t="shared" si="1"/>
        <v>1</v>
      </c>
      <c r="D56" s="34" t="str">
        <f ca="1">IF($B56&gt;rounds,"",OFFSET(AllPairings!D$1,startRow-1+$A56,0))</f>
        <v/>
      </c>
      <c r="E56" s="34" t="str">
        <f ca="1">IF($B56&gt;rounds,"",OFFSET(AllPairings!E$1,startRow-1+$A56,0))</f>
        <v/>
      </c>
      <c r="F56" s="65" t="e">
        <f ca="1">VLOOKUP($C56,OFFSET(ResultsInput!$B$2,($B56-1)*gamesPerRound,0,gamesPerRound,6),5,FALSE)</f>
        <v>#VALUE!</v>
      </c>
      <c r="G56" s="65" t="e">
        <f ca="1">VLOOKUP($C56,OFFSET(ResultsInput!$B$2,($B56-1)*gamesPerRound,0,gamesPerRound,6),6,FALSE)</f>
        <v>#VALUE!</v>
      </c>
      <c r="H56" s="78" t="str">
        <f t="shared" ca="1" si="2"/>
        <v/>
      </c>
    </row>
    <row r="57" spans="1:8" x14ac:dyDescent="0.3">
      <c r="A57" s="64">
        <v>55</v>
      </c>
      <c r="B57" s="35" t="str">
        <f t="shared" si="0"/>
        <v/>
      </c>
      <c r="C57" s="35">
        <f t="shared" si="1"/>
        <v>2</v>
      </c>
      <c r="D57" s="34" t="str">
        <f ca="1">IF($B57&gt;rounds,"",OFFSET(AllPairings!D$1,startRow-1+$A57,0))</f>
        <v/>
      </c>
      <c r="E57" s="34" t="str">
        <f ca="1">IF($B57&gt;rounds,"",OFFSET(AllPairings!E$1,startRow-1+$A57,0))</f>
        <v/>
      </c>
      <c r="F57" s="65" t="e">
        <f ca="1">VLOOKUP($C57,OFFSET(ResultsInput!$B$2,($B57-1)*gamesPerRound,0,gamesPerRound,6),5,FALSE)</f>
        <v>#VALUE!</v>
      </c>
      <c r="G57" s="65" t="e">
        <f ca="1">VLOOKUP($C57,OFFSET(ResultsInput!$B$2,($B57-1)*gamesPerRound,0,gamesPerRound,6),6,FALSE)</f>
        <v>#VALUE!</v>
      </c>
      <c r="H57" s="78" t="str">
        <f t="shared" ca="1" si="2"/>
        <v/>
      </c>
    </row>
    <row r="58" spans="1:8" x14ac:dyDescent="0.3">
      <c r="A58" s="64">
        <v>56</v>
      </c>
      <c r="B58" s="35" t="str">
        <f t="shared" si="0"/>
        <v/>
      </c>
      <c r="C58" s="35">
        <f t="shared" si="1"/>
        <v>3</v>
      </c>
      <c r="D58" s="34" t="str">
        <f ca="1">IF($B58&gt;rounds,"",OFFSET(AllPairings!D$1,startRow-1+$A58,0))</f>
        <v/>
      </c>
      <c r="E58" s="34" t="str">
        <f ca="1">IF($B58&gt;rounds,"",OFFSET(AllPairings!E$1,startRow-1+$A58,0))</f>
        <v/>
      </c>
      <c r="F58" s="65" t="e">
        <f ca="1">VLOOKUP($C58,OFFSET(ResultsInput!$B$2,($B58-1)*gamesPerRound,0,gamesPerRound,6),5,FALSE)</f>
        <v>#VALUE!</v>
      </c>
      <c r="G58" s="65" t="e">
        <f ca="1">VLOOKUP($C58,OFFSET(ResultsInput!$B$2,($B58-1)*gamesPerRound,0,gamesPerRound,6),6,FALSE)</f>
        <v>#VALUE!</v>
      </c>
      <c r="H58" s="78" t="str">
        <f t="shared" ca="1" si="2"/>
        <v/>
      </c>
    </row>
    <row r="59" spans="1:8" x14ac:dyDescent="0.3">
      <c r="A59" s="64">
        <v>57</v>
      </c>
      <c r="B59" s="35" t="str">
        <f t="shared" si="0"/>
        <v/>
      </c>
      <c r="C59" s="35">
        <f t="shared" si="1"/>
        <v>4</v>
      </c>
      <c r="D59" s="34" t="str">
        <f ca="1">IF($B59&gt;rounds,"",OFFSET(AllPairings!D$1,startRow-1+$A59,0))</f>
        <v/>
      </c>
      <c r="E59" s="34" t="str">
        <f ca="1">IF($B59&gt;rounds,"",OFFSET(AllPairings!E$1,startRow-1+$A59,0))</f>
        <v/>
      </c>
      <c r="F59" s="65" t="e">
        <f ca="1">VLOOKUP($C59,OFFSET(ResultsInput!$B$2,($B59-1)*gamesPerRound,0,gamesPerRound,6),5,FALSE)</f>
        <v>#VALUE!</v>
      </c>
      <c r="G59" s="65" t="e">
        <f ca="1">VLOOKUP($C59,OFFSET(ResultsInput!$B$2,($B59-1)*gamesPerRound,0,gamesPerRound,6),6,FALSE)</f>
        <v>#VALUE!</v>
      </c>
      <c r="H59" s="78" t="str">
        <f t="shared" ca="1" si="2"/>
        <v/>
      </c>
    </row>
    <row r="60" spans="1:8" x14ac:dyDescent="0.3">
      <c r="A60" s="64">
        <v>58</v>
      </c>
      <c r="B60" s="35" t="str">
        <f t="shared" si="0"/>
        <v/>
      </c>
      <c r="C60" s="35">
        <f t="shared" si="1"/>
        <v>5</v>
      </c>
      <c r="D60" s="34" t="str">
        <f ca="1">IF($B60&gt;rounds,"",OFFSET(AllPairings!D$1,startRow-1+$A60,0))</f>
        <v/>
      </c>
      <c r="E60" s="34" t="str">
        <f ca="1">IF($B60&gt;rounds,"",OFFSET(AllPairings!E$1,startRow-1+$A60,0))</f>
        <v/>
      </c>
      <c r="F60" s="65" t="e">
        <f ca="1">VLOOKUP($C60,OFFSET(ResultsInput!$B$2,($B60-1)*gamesPerRound,0,gamesPerRound,6),5,FALSE)</f>
        <v>#VALUE!</v>
      </c>
      <c r="G60" s="65" t="e">
        <f ca="1">VLOOKUP($C60,OFFSET(ResultsInput!$B$2,($B60-1)*gamesPerRound,0,gamesPerRound,6),6,FALSE)</f>
        <v>#VALUE!</v>
      </c>
      <c r="H60" s="78" t="str">
        <f t="shared" ca="1" si="2"/>
        <v/>
      </c>
    </row>
    <row r="61" spans="1:8" x14ac:dyDescent="0.3">
      <c r="A61" s="64">
        <v>59</v>
      </c>
      <c r="B61" s="35" t="str">
        <f t="shared" si="0"/>
        <v/>
      </c>
      <c r="C61" s="35">
        <f t="shared" si="1"/>
        <v>6</v>
      </c>
      <c r="D61" s="34" t="str">
        <f ca="1">IF($B61&gt;rounds,"",OFFSET(AllPairings!D$1,startRow-1+$A61,0))</f>
        <v/>
      </c>
      <c r="E61" s="34" t="str">
        <f ca="1">IF($B61&gt;rounds,"",OFFSET(AllPairings!E$1,startRow-1+$A61,0))</f>
        <v/>
      </c>
      <c r="F61" s="65" t="e">
        <f ca="1">VLOOKUP($C61,OFFSET(ResultsInput!$B$2,($B61-1)*gamesPerRound,0,gamesPerRound,6),5,FALSE)</f>
        <v>#VALUE!</v>
      </c>
      <c r="G61" s="65" t="e">
        <f ca="1">VLOOKUP($C61,OFFSET(ResultsInput!$B$2,($B61-1)*gamesPerRound,0,gamesPerRound,6),6,FALSE)</f>
        <v>#VALUE!</v>
      </c>
      <c r="H61" s="78" t="str">
        <f t="shared" ca="1" si="2"/>
        <v/>
      </c>
    </row>
    <row r="62" spans="1:8" x14ac:dyDescent="0.3">
      <c r="A62" s="64">
        <v>60</v>
      </c>
      <c r="B62" s="35" t="str">
        <f t="shared" si="0"/>
        <v/>
      </c>
      <c r="C62" s="35">
        <f t="shared" si="1"/>
        <v>7</v>
      </c>
      <c r="D62" s="34" t="str">
        <f ca="1">IF($B62&gt;rounds,"",OFFSET(AllPairings!D$1,startRow-1+$A62,0))</f>
        <v/>
      </c>
      <c r="E62" s="34" t="str">
        <f ca="1">IF($B62&gt;rounds,"",OFFSET(AllPairings!E$1,startRow-1+$A62,0))</f>
        <v/>
      </c>
      <c r="F62" s="65" t="e">
        <f ca="1">VLOOKUP($C62,OFFSET(ResultsInput!$B$2,($B62-1)*gamesPerRound,0,gamesPerRound,6),5,FALSE)</f>
        <v>#VALUE!</v>
      </c>
      <c r="G62" s="65" t="e">
        <f ca="1">VLOOKUP($C62,OFFSET(ResultsInput!$B$2,($B62-1)*gamesPerRound,0,gamesPerRound,6),6,FALSE)</f>
        <v>#VALUE!</v>
      </c>
      <c r="H62" s="78" t="str">
        <f t="shared" ca="1" si="2"/>
        <v/>
      </c>
    </row>
    <row r="63" spans="1:8" x14ac:dyDescent="0.3">
      <c r="A63" s="64">
        <v>61</v>
      </c>
      <c r="B63" s="35" t="str">
        <f t="shared" si="0"/>
        <v/>
      </c>
      <c r="C63" s="35">
        <f t="shared" si="1"/>
        <v>8</v>
      </c>
      <c r="D63" s="34" t="str">
        <f ca="1">IF($B63&gt;rounds,"",OFFSET(AllPairings!D$1,startRow-1+$A63,0))</f>
        <v/>
      </c>
      <c r="E63" s="34" t="str">
        <f ca="1">IF($B63&gt;rounds,"",OFFSET(AllPairings!E$1,startRow-1+$A63,0))</f>
        <v/>
      </c>
      <c r="F63" s="65" t="e">
        <f ca="1">VLOOKUP($C63,OFFSET(ResultsInput!$B$2,($B63-1)*gamesPerRound,0,gamesPerRound,6),5,FALSE)</f>
        <v>#VALUE!</v>
      </c>
      <c r="G63" s="65" t="e">
        <f ca="1">VLOOKUP($C63,OFFSET(ResultsInput!$B$2,($B63-1)*gamesPerRound,0,gamesPerRound,6),6,FALSE)</f>
        <v>#VALUE!</v>
      </c>
      <c r="H63" s="78" t="str">
        <f t="shared" ca="1" si="2"/>
        <v/>
      </c>
    </row>
    <row r="64" spans="1:8" x14ac:dyDescent="0.3">
      <c r="A64" s="64">
        <v>62</v>
      </c>
      <c r="B64" s="35" t="str">
        <f t="shared" si="0"/>
        <v/>
      </c>
      <c r="C64" s="35">
        <f t="shared" si="1"/>
        <v>9</v>
      </c>
      <c r="D64" s="34" t="str">
        <f ca="1">IF($B64&gt;rounds,"",OFFSET(AllPairings!D$1,startRow-1+$A64,0))</f>
        <v/>
      </c>
      <c r="E64" s="34" t="str">
        <f ca="1">IF($B64&gt;rounds,"",OFFSET(AllPairings!E$1,startRow-1+$A64,0))</f>
        <v/>
      </c>
      <c r="F64" s="65" t="e">
        <f ca="1">VLOOKUP($C64,OFFSET(ResultsInput!$B$2,($B64-1)*gamesPerRound,0,gamesPerRound,6),5,FALSE)</f>
        <v>#VALUE!</v>
      </c>
      <c r="G64" s="65" t="e">
        <f ca="1">VLOOKUP($C64,OFFSET(ResultsInput!$B$2,($B64-1)*gamesPerRound,0,gamesPerRound,6),6,FALSE)</f>
        <v>#VALUE!</v>
      </c>
      <c r="H64" s="78" t="str">
        <f t="shared" ca="1" si="2"/>
        <v/>
      </c>
    </row>
    <row r="65" spans="1:8" x14ac:dyDescent="0.3">
      <c r="A65" s="64">
        <v>63</v>
      </c>
      <c r="B65" s="35" t="str">
        <f t="shared" si="0"/>
        <v/>
      </c>
      <c r="C65" s="35">
        <f t="shared" si="1"/>
        <v>10</v>
      </c>
      <c r="D65" s="34" t="str">
        <f ca="1">IF($B65&gt;rounds,"",OFFSET(AllPairings!D$1,startRow-1+$A65,0))</f>
        <v/>
      </c>
      <c r="E65" s="34" t="str">
        <f ca="1">IF($B65&gt;rounds,"",OFFSET(AllPairings!E$1,startRow-1+$A65,0))</f>
        <v/>
      </c>
      <c r="F65" s="65" t="e">
        <f ca="1">VLOOKUP($C65,OFFSET(ResultsInput!$B$2,($B65-1)*gamesPerRound,0,gamesPerRound,6),5,FALSE)</f>
        <v>#VALUE!</v>
      </c>
      <c r="G65" s="65" t="e">
        <f ca="1">VLOOKUP($C65,OFFSET(ResultsInput!$B$2,($B65-1)*gamesPerRound,0,gamesPerRound,6),6,FALSE)</f>
        <v>#VALUE!</v>
      </c>
      <c r="H65" s="78" t="str">
        <f t="shared" ca="1" si="2"/>
        <v/>
      </c>
    </row>
    <row r="66" spans="1:8" x14ac:dyDescent="0.3">
      <c r="A66" s="64">
        <v>64</v>
      </c>
      <c r="B66" s="35" t="str">
        <f t="shared" ref="B66:B129" si="3">IF(INT(A66/gamesPerRound)&lt;rounds,1+INT(A66/gamesPerRound),"")</f>
        <v/>
      </c>
      <c r="C66" s="35">
        <f t="shared" ref="C66:C129" si="4">1+MOD(A66,gamesPerRound)</f>
        <v>11</v>
      </c>
      <c r="D66" s="34" t="str">
        <f ca="1">IF($B66&gt;rounds,"",OFFSET(AllPairings!D$1,startRow-1+$A66,0))</f>
        <v/>
      </c>
      <c r="E66" s="34" t="str">
        <f ca="1">IF($B66&gt;rounds,"",OFFSET(AllPairings!E$1,startRow-1+$A66,0))</f>
        <v/>
      </c>
      <c r="F66" s="65" t="e">
        <f ca="1">VLOOKUP($C66,OFFSET(ResultsInput!$B$2,($B66-1)*gamesPerRound,0,gamesPerRound,6),5,FALSE)</f>
        <v>#VALUE!</v>
      </c>
      <c r="G66" s="65" t="e">
        <f ca="1">VLOOKUP($C66,OFFSET(ResultsInput!$B$2,($B66-1)*gamesPerRound,0,gamesPerRound,6),6,FALSE)</f>
        <v>#VALUE!</v>
      </c>
      <c r="H66" s="78" t="str">
        <f t="shared" ref="H66:H129" ca="1" si="5">D66</f>
        <v/>
      </c>
    </row>
    <row r="67" spans="1:8" x14ac:dyDescent="0.3">
      <c r="A67" s="64">
        <v>65</v>
      </c>
      <c r="B67" s="35" t="str">
        <f t="shared" si="3"/>
        <v/>
      </c>
      <c r="C67" s="35">
        <f t="shared" si="4"/>
        <v>12</v>
      </c>
      <c r="D67" s="34" t="str">
        <f ca="1">IF($B67&gt;rounds,"",OFFSET(AllPairings!D$1,startRow-1+$A67,0))</f>
        <v/>
      </c>
      <c r="E67" s="34" t="str">
        <f ca="1">IF($B67&gt;rounds,"",OFFSET(AllPairings!E$1,startRow-1+$A67,0))</f>
        <v/>
      </c>
      <c r="F67" s="65" t="e">
        <f ca="1">VLOOKUP($C67,OFFSET(ResultsInput!$B$2,($B67-1)*gamesPerRound,0,gamesPerRound,6),5,FALSE)</f>
        <v>#VALUE!</v>
      </c>
      <c r="G67" s="65" t="e">
        <f ca="1">VLOOKUP($C67,OFFSET(ResultsInput!$B$2,($B67-1)*gamesPerRound,0,gamesPerRound,6),6,FALSE)</f>
        <v>#VALUE!</v>
      </c>
      <c r="H67" s="78" t="str">
        <f t="shared" ca="1" si="5"/>
        <v/>
      </c>
    </row>
    <row r="68" spans="1:8" x14ac:dyDescent="0.3">
      <c r="A68" s="64">
        <v>66</v>
      </c>
      <c r="B68" s="35" t="str">
        <f t="shared" si="3"/>
        <v/>
      </c>
      <c r="C68" s="35">
        <f t="shared" si="4"/>
        <v>13</v>
      </c>
      <c r="D68" s="34" t="str">
        <f ca="1">IF($B68&gt;rounds,"",OFFSET(AllPairings!D$1,startRow-1+$A68,0))</f>
        <v/>
      </c>
      <c r="E68" s="34" t="str">
        <f ca="1">IF($B68&gt;rounds,"",OFFSET(AllPairings!E$1,startRow-1+$A68,0))</f>
        <v/>
      </c>
      <c r="F68" s="65" t="e">
        <f ca="1">VLOOKUP($C68,OFFSET(ResultsInput!$B$2,($B68-1)*gamesPerRound,0,gamesPerRound,6),5,FALSE)</f>
        <v>#VALUE!</v>
      </c>
      <c r="G68" s="65" t="e">
        <f ca="1">VLOOKUP($C68,OFFSET(ResultsInput!$B$2,($B68-1)*gamesPerRound,0,gamesPerRound,6),6,FALSE)</f>
        <v>#VALUE!</v>
      </c>
      <c r="H68" s="78" t="str">
        <f t="shared" ca="1" si="5"/>
        <v/>
      </c>
    </row>
    <row r="69" spans="1:8" x14ac:dyDescent="0.3">
      <c r="A69" s="64">
        <v>67</v>
      </c>
      <c r="B69" s="35" t="str">
        <f t="shared" si="3"/>
        <v/>
      </c>
      <c r="C69" s="35">
        <f t="shared" si="4"/>
        <v>14</v>
      </c>
      <c r="D69" s="34" t="str">
        <f ca="1">IF($B69&gt;rounds,"",OFFSET(AllPairings!D$1,startRow-1+$A69,0))</f>
        <v/>
      </c>
      <c r="E69" s="34" t="str">
        <f ca="1">IF($B69&gt;rounds,"",OFFSET(AllPairings!E$1,startRow-1+$A69,0))</f>
        <v/>
      </c>
      <c r="F69" s="65" t="e">
        <f ca="1">VLOOKUP($C69,OFFSET(ResultsInput!$B$2,($B69-1)*gamesPerRound,0,gamesPerRound,6),5,FALSE)</f>
        <v>#VALUE!</v>
      </c>
      <c r="G69" s="65" t="e">
        <f ca="1">VLOOKUP($C69,OFFSET(ResultsInput!$B$2,($B69-1)*gamesPerRound,0,gamesPerRound,6),6,FALSE)</f>
        <v>#VALUE!</v>
      </c>
      <c r="H69" s="78" t="str">
        <f t="shared" ca="1" si="5"/>
        <v/>
      </c>
    </row>
    <row r="70" spans="1:8" x14ac:dyDescent="0.3">
      <c r="A70" s="64">
        <v>68</v>
      </c>
      <c r="B70" s="35" t="str">
        <f t="shared" si="3"/>
        <v/>
      </c>
      <c r="C70" s="35">
        <f t="shared" si="4"/>
        <v>15</v>
      </c>
      <c r="D70" s="34" t="str">
        <f ca="1">IF($B70&gt;rounds,"",OFFSET(AllPairings!D$1,startRow-1+$A70,0))</f>
        <v/>
      </c>
      <c r="E70" s="34" t="str">
        <f ca="1">IF($B70&gt;rounds,"",OFFSET(AllPairings!E$1,startRow-1+$A70,0))</f>
        <v/>
      </c>
      <c r="F70" s="65" t="e">
        <f ca="1">VLOOKUP($C70,OFFSET(ResultsInput!$B$2,($B70-1)*gamesPerRound,0,gamesPerRound,6),5,FALSE)</f>
        <v>#VALUE!</v>
      </c>
      <c r="G70" s="65" t="e">
        <f ca="1">VLOOKUP($C70,OFFSET(ResultsInput!$B$2,($B70-1)*gamesPerRound,0,gamesPerRound,6),6,FALSE)</f>
        <v>#VALUE!</v>
      </c>
      <c r="H70" s="78" t="str">
        <f t="shared" ca="1" si="5"/>
        <v/>
      </c>
    </row>
    <row r="71" spans="1:8" x14ac:dyDescent="0.3">
      <c r="A71" s="64">
        <v>69</v>
      </c>
      <c r="B71" s="35" t="str">
        <f t="shared" si="3"/>
        <v/>
      </c>
      <c r="C71" s="35">
        <f t="shared" si="4"/>
        <v>16</v>
      </c>
      <c r="D71" s="34" t="str">
        <f ca="1">IF($B71&gt;rounds,"",OFFSET(AllPairings!D$1,startRow-1+$A71,0))</f>
        <v/>
      </c>
      <c r="E71" s="34" t="str">
        <f ca="1">IF($B71&gt;rounds,"",OFFSET(AllPairings!E$1,startRow-1+$A71,0))</f>
        <v/>
      </c>
      <c r="F71" s="65" t="e">
        <f ca="1">VLOOKUP($C71,OFFSET(ResultsInput!$B$2,($B71-1)*gamesPerRound,0,gamesPerRound,6),5,FALSE)</f>
        <v>#VALUE!</v>
      </c>
      <c r="G71" s="65" t="e">
        <f ca="1">VLOOKUP($C71,OFFSET(ResultsInput!$B$2,($B71-1)*gamesPerRound,0,gamesPerRound,6),6,FALSE)</f>
        <v>#VALUE!</v>
      </c>
      <c r="H71" s="78" t="str">
        <f t="shared" ca="1" si="5"/>
        <v/>
      </c>
    </row>
    <row r="72" spans="1:8" x14ac:dyDescent="0.3">
      <c r="A72" s="64">
        <v>70</v>
      </c>
      <c r="B72" s="35" t="str">
        <f t="shared" si="3"/>
        <v/>
      </c>
      <c r="C72" s="35">
        <f t="shared" si="4"/>
        <v>17</v>
      </c>
      <c r="D72" s="34" t="str">
        <f ca="1">IF($B72&gt;rounds,"",OFFSET(AllPairings!D$1,startRow-1+$A72,0))</f>
        <v/>
      </c>
      <c r="E72" s="34" t="str">
        <f ca="1">IF($B72&gt;rounds,"",OFFSET(AllPairings!E$1,startRow-1+$A72,0))</f>
        <v/>
      </c>
      <c r="F72" s="65" t="e">
        <f ca="1">VLOOKUP($C72,OFFSET(ResultsInput!$B$2,($B72-1)*gamesPerRound,0,gamesPerRound,6),5,FALSE)</f>
        <v>#VALUE!</v>
      </c>
      <c r="G72" s="65" t="e">
        <f ca="1">VLOOKUP($C72,OFFSET(ResultsInput!$B$2,($B72-1)*gamesPerRound,0,gamesPerRound,6),6,FALSE)</f>
        <v>#VALUE!</v>
      </c>
      <c r="H72" s="78" t="str">
        <f t="shared" ca="1" si="5"/>
        <v/>
      </c>
    </row>
    <row r="73" spans="1:8" x14ac:dyDescent="0.3">
      <c r="A73" s="64">
        <v>71</v>
      </c>
      <c r="B73" s="35" t="str">
        <f t="shared" si="3"/>
        <v/>
      </c>
      <c r="C73" s="35">
        <f t="shared" si="4"/>
        <v>18</v>
      </c>
      <c r="D73" s="34" t="str">
        <f ca="1">IF($B73&gt;rounds,"",OFFSET(AllPairings!D$1,startRow-1+$A73,0))</f>
        <v/>
      </c>
      <c r="E73" s="34" t="str">
        <f ca="1">IF($B73&gt;rounds,"",OFFSET(AllPairings!E$1,startRow-1+$A73,0))</f>
        <v/>
      </c>
      <c r="F73" s="65" t="e">
        <f ca="1">VLOOKUP($C73,OFFSET(ResultsInput!$B$2,($B73-1)*gamesPerRound,0,gamesPerRound,6),5,FALSE)</f>
        <v>#VALUE!</v>
      </c>
      <c r="G73" s="65" t="e">
        <f ca="1">VLOOKUP($C73,OFFSET(ResultsInput!$B$2,($B73-1)*gamesPerRound,0,gamesPerRound,6),6,FALSE)</f>
        <v>#VALUE!</v>
      </c>
      <c r="H73" s="78" t="str">
        <f t="shared" ca="1" si="5"/>
        <v/>
      </c>
    </row>
    <row r="74" spans="1:8" x14ac:dyDescent="0.3">
      <c r="A74" s="64">
        <v>72</v>
      </c>
      <c r="B74" s="35" t="str">
        <f t="shared" si="3"/>
        <v/>
      </c>
      <c r="C74" s="35">
        <f t="shared" si="4"/>
        <v>19</v>
      </c>
      <c r="D74" s="34" t="str">
        <f ca="1">IF($B74&gt;rounds,"",OFFSET(AllPairings!D$1,startRow-1+$A74,0))</f>
        <v/>
      </c>
      <c r="E74" s="34" t="str">
        <f ca="1">IF($B74&gt;rounds,"",OFFSET(AllPairings!E$1,startRow-1+$A74,0))</f>
        <v/>
      </c>
      <c r="F74" s="65" t="e">
        <f ca="1">VLOOKUP($C74,OFFSET(ResultsInput!$B$2,($B74-1)*gamesPerRound,0,gamesPerRound,6),5,FALSE)</f>
        <v>#VALUE!</v>
      </c>
      <c r="G74" s="65" t="e">
        <f ca="1">VLOOKUP($C74,OFFSET(ResultsInput!$B$2,($B74-1)*gamesPerRound,0,gamesPerRound,6),6,FALSE)</f>
        <v>#VALUE!</v>
      </c>
      <c r="H74" s="78" t="str">
        <f t="shared" ca="1" si="5"/>
        <v/>
      </c>
    </row>
    <row r="75" spans="1:8" x14ac:dyDescent="0.3">
      <c r="A75" s="64">
        <v>73</v>
      </c>
      <c r="B75" s="35" t="str">
        <f t="shared" si="3"/>
        <v/>
      </c>
      <c r="C75" s="35">
        <f t="shared" si="4"/>
        <v>20</v>
      </c>
      <c r="D75" s="34" t="str">
        <f ca="1">IF($B75&gt;rounds,"",OFFSET(AllPairings!D$1,startRow-1+$A75,0))</f>
        <v/>
      </c>
      <c r="E75" s="34" t="str">
        <f ca="1">IF($B75&gt;rounds,"",OFFSET(AllPairings!E$1,startRow-1+$A75,0))</f>
        <v/>
      </c>
      <c r="F75" s="65" t="e">
        <f ca="1">VLOOKUP($C75,OFFSET(ResultsInput!$B$2,($B75-1)*gamesPerRound,0,gamesPerRound,6),5,FALSE)</f>
        <v>#VALUE!</v>
      </c>
      <c r="G75" s="65" t="e">
        <f ca="1">VLOOKUP($C75,OFFSET(ResultsInput!$B$2,($B75-1)*gamesPerRound,0,gamesPerRound,6),6,FALSE)</f>
        <v>#VALUE!</v>
      </c>
      <c r="H75" s="78" t="str">
        <f t="shared" ca="1" si="5"/>
        <v/>
      </c>
    </row>
    <row r="76" spans="1:8" x14ac:dyDescent="0.3">
      <c r="A76" s="64">
        <v>74</v>
      </c>
      <c r="B76" s="35" t="str">
        <f t="shared" si="3"/>
        <v/>
      </c>
      <c r="C76" s="35">
        <f t="shared" si="4"/>
        <v>21</v>
      </c>
      <c r="D76" s="34" t="str">
        <f ca="1">IF($B76&gt;rounds,"",OFFSET(AllPairings!D$1,startRow-1+$A76,0))</f>
        <v/>
      </c>
      <c r="E76" s="34" t="str">
        <f ca="1">IF($B76&gt;rounds,"",OFFSET(AllPairings!E$1,startRow-1+$A76,0))</f>
        <v/>
      </c>
      <c r="F76" s="65" t="e">
        <f ca="1">VLOOKUP($C76,OFFSET(ResultsInput!$B$2,($B76-1)*gamesPerRound,0,gamesPerRound,6),5,FALSE)</f>
        <v>#VALUE!</v>
      </c>
      <c r="G76" s="65" t="e">
        <f ca="1">VLOOKUP($C76,OFFSET(ResultsInput!$B$2,($B76-1)*gamesPerRound,0,gamesPerRound,6),6,FALSE)</f>
        <v>#VALUE!</v>
      </c>
      <c r="H76" s="78" t="str">
        <f t="shared" ca="1" si="5"/>
        <v/>
      </c>
    </row>
    <row r="77" spans="1:8" x14ac:dyDescent="0.3">
      <c r="A77" s="64">
        <v>75</v>
      </c>
      <c r="B77" s="35" t="str">
        <f t="shared" si="3"/>
        <v/>
      </c>
      <c r="C77" s="35">
        <f t="shared" si="4"/>
        <v>22</v>
      </c>
      <c r="D77" s="34" t="str">
        <f ca="1">IF($B77&gt;rounds,"",OFFSET(AllPairings!D$1,startRow-1+$A77,0))</f>
        <v/>
      </c>
      <c r="E77" s="34" t="str">
        <f ca="1">IF($B77&gt;rounds,"",OFFSET(AllPairings!E$1,startRow-1+$A77,0))</f>
        <v/>
      </c>
      <c r="F77" s="65" t="e">
        <f ca="1">VLOOKUP($C77,OFFSET(ResultsInput!$B$2,($B77-1)*gamesPerRound,0,gamesPerRound,6),5,FALSE)</f>
        <v>#VALUE!</v>
      </c>
      <c r="G77" s="65" t="e">
        <f ca="1">VLOOKUP($C77,OFFSET(ResultsInput!$B$2,($B77-1)*gamesPerRound,0,gamesPerRound,6),6,FALSE)</f>
        <v>#VALUE!</v>
      </c>
      <c r="H77" s="78" t="str">
        <f t="shared" ca="1" si="5"/>
        <v/>
      </c>
    </row>
    <row r="78" spans="1:8" x14ac:dyDescent="0.3">
      <c r="A78" s="64">
        <v>76</v>
      </c>
      <c r="B78" s="35" t="str">
        <f t="shared" si="3"/>
        <v/>
      </c>
      <c r="C78" s="35">
        <f t="shared" si="4"/>
        <v>23</v>
      </c>
      <c r="D78" s="34" t="str">
        <f ca="1">IF($B78&gt;rounds,"",OFFSET(AllPairings!D$1,startRow-1+$A78,0))</f>
        <v/>
      </c>
      <c r="E78" s="34" t="str">
        <f ca="1">IF($B78&gt;rounds,"",OFFSET(AllPairings!E$1,startRow-1+$A78,0))</f>
        <v/>
      </c>
      <c r="F78" s="65" t="e">
        <f ca="1">VLOOKUP($C78,OFFSET(ResultsInput!$B$2,($B78-1)*gamesPerRound,0,gamesPerRound,6),5,FALSE)</f>
        <v>#VALUE!</v>
      </c>
      <c r="G78" s="65" t="e">
        <f ca="1">VLOOKUP($C78,OFFSET(ResultsInput!$B$2,($B78-1)*gamesPerRound,0,gamesPerRound,6),6,FALSE)</f>
        <v>#VALUE!</v>
      </c>
      <c r="H78" s="78" t="str">
        <f t="shared" ca="1" si="5"/>
        <v/>
      </c>
    </row>
    <row r="79" spans="1:8" x14ac:dyDescent="0.3">
      <c r="A79" s="64">
        <v>77</v>
      </c>
      <c r="B79" s="35" t="str">
        <f t="shared" si="3"/>
        <v/>
      </c>
      <c r="C79" s="35">
        <f t="shared" si="4"/>
        <v>24</v>
      </c>
      <c r="D79" s="34" t="str">
        <f ca="1">IF($B79&gt;rounds,"",OFFSET(AllPairings!D$1,startRow-1+$A79,0))</f>
        <v/>
      </c>
      <c r="E79" s="34" t="str">
        <f ca="1">IF($B79&gt;rounds,"",OFFSET(AllPairings!E$1,startRow-1+$A79,0))</f>
        <v/>
      </c>
      <c r="F79" s="65" t="e">
        <f ca="1">VLOOKUP($C79,OFFSET(ResultsInput!$B$2,($B79-1)*gamesPerRound,0,gamesPerRound,6),5,FALSE)</f>
        <v>#VALUE!</v>
      </c>
      <c r="G79" s="65" t="e">
        <f ca="1">VLOOKUP($C79,OFFSET(ResultsInput!$B$2,($B79-1)*gamesPerRound,0,gamesPerRound,6),6,FALSE)</f>
        <v>#VALUE!</v>
      </c>
      <c r="H79" s="78" t="str">
        <f t="shared" ca="1" si="5"/>
        <v/>
      </c>
    </row>
    <row r="80" spans="1:8" x14ac:dyDescent="0.3">
      <c r="A80" s="64">
        <v>78</v>
      </c>
      <c r="B80" s="35" t="str">
        <f t="shared" si="3"/>
        <v/>
      </c>
      <c r="C80" s="35">
        <f t="shared" si="4"/>
        <v>25</v>
      </c>
      <c r="D80" s="34" t="str">
        <f ca="1">IF($B80&gt;rounds,"",OFFSET(AllPairings!D$1,startRow-1+$A80,0))</f>
        <v/>
      </c>
      <c r="E80" s="34" t="str">
        <f ca="1">IF($B80&gt;rounds,"",OFFSET(AllPairings!E$1,startRow-1+$A80,0))</f>
        <v/>
      </c>
      <c r="F80" s="65" t="e">
        <f ca="1">VLOOKUP($C80,OFFSET(ResultsInput!$B$2,($B80-1)*gamesPerRound,0,gamesPerRound,6),5,FALSE)</f>
        <v>#VALUE!</v>
      </c>
      <c r="G80" s="65" t="e">
        <f ca="1">VLOOKUP($C80,OFFSET(ResultsInput!$B$2,($B80-1)*gamesPerRound,0,gamesPerRound,6),6,FALSE)</f>
        <v>#VALUE!</v>
      </c>
      <c r="H80" s="78" t="str">
        <f t="shared" ca="1" si="5"/>
        <v/>
      </c>
    </row>
    <row r="81" spans="1:8" x14ac:dyDescent="0.3">
      <c r="A81" s="64">
        <v>79</v>
      </c>
      <c r="B81" s="35" t="str">
        <f t="shared" si="3"/>
        <v/>
      </c>
      <c r="C81" s="35">
        <f t="shared" si="4"/>
        <v>26</v>
      </c>
      <c r="D81" s="34" t="str">
        <f ca="1">IF($B81&gt;rounds,"",OFFSET(AllPairings!D$1,startRow-1+$A81,0))</f>
        <v/>
      </c>
      <c r="E81" s="34" t="str">
        <f ca="1">IF($B81&gt;rounds,"",OFFSET(AllPairings!E$1,startRow-1+$A81,0))</f>
        <v/>
      </c>
      <c r="F81" s="65" t="e">
        <f ca="1">VLOOKUP($C81,OFFSET(ResultsInput!$B$2,($B81-1)*gamesPerRound,0,gamesPerRound,6),5,FALSE)</f>
        <v>#VALUE!</v>
      </c>
      <c r="G81" s="65" t="e">
        <f ca="1">VLOOKUP($C81,OFFSET(ResultsInput!$B$2,($B81-1)*gamesPerRound,0,gamesPerRound,6),6,FALSE)</f>
        <v>#VALUE!</v>
      </c>
      <c r="H81" s="78" t="str">
        <f t="shared" ca="1" si="5"/>
        <v/>
      </c>
    </row>
    <row r="82" spans="1:8" x14ac:dyDescent="0.3">
      <c r="A82" s="64">
        <v>80</v>
      </c>
      <c r="B82" s="35" t="str">
        <f t="shared" si="3"/>
        <v/>
      </c>
      <c r="C82" s="35">
        <f t="shared" si="4"/>
        <v>27</v>
      </c>
      <c r="D82" s="34" t="str">
        <f ca="1">IF($B82&gt;rounds,"",OFFSET(AllPairings!D$1,startRow-1+$A82,0))</f>
        <v/>
      </c>
      <c r="E82" s="34" t="str">
        <f ca="1">IF($B82&gt;rounds,"",OFFSET(AllPairings!E$1,startRow-1+$A82,0))</f>
        <v/>
      </c>
      <c r="F82" s="65" t="e">
        <f ca="1">VLOOKUP($C82,OFFSET(ResultsInput!$B$2,($B82-1)*gamesPerRound,0,gamesPerRound,6),5,FALSE)</f>
        <v>#VALUE!</v>
      </c>
      <c r="G82" s="65" t="e">
        <f ca="1">VLOOKUP($C82,OFFSET(ResultsInput!$B$2,($B82-1)*gamesPerRound,0,gamesPerRound,6),6,FALSE)</f>
        <v>#VALUE!</v>
      </c>
      <c r="H82" s="78" t="str">
        <f t="shared" ca="1" si="5"/>
        <v/>
      </c>
    </row>
    <row r="83" spans="1:8" x14ac:dyDescent="0.3">
      <c r="A83" s="64">
        <v>81</v>
      </c>
      <c r="B83" s="35" t="str">
        <f t="shared" si="3"/>
        <v/>
      </c>
      <c r="C83" s="35">
        <f t="shared" si="4"/>
        <v>28</v>
      </c>
      <c r="D83" s="34" t="str">
        <f ca="1">IF($B83&gt;rounds,"",OFFSET(AllPairings!D$1,startRow-1+$A83,0))</f>
        <v/>
      </c>
      <c r="E83" s="34" t="str">
        <f ca="1">IF($B83&gt;rounds,"",OFFSET(AllPairings!E$1,startRow-1+$A83,0))</f>
        <v/>
      </c>
      <c r="F83" s="65" t="e">
        <f ca="1">VLOOKUP($C83,OFFSET(ResultsInput!$B$2,($B83-1)*gamesPerRound,0,gamesPerRound,6),5,FALSE)</f>
        <v>#VALUE!</v>
      </c>
      <c r="G83" s="65" t="e">
        <f ca="1">VLOOKUP($C83,OFFSET(ResultsInput!$B$2,($B83-1)*gamesPerRound,0,gamesPerRound,6),6,FALSE)</f>
        <v>#VALUE!</v>
      </c>
      <c r="H83" s="78" t="str">
        <f t="shared" ca="1" si="5"/>
        <v/>
      </c>
    </row>
    <row r="84" spans="1:8" x14ac:dyDescent="0.3">
      <c r="A84" s="64">
        <v>82</v>
      </c>
      <c r="B84" s="35" t="str">
        <f t="shared" si="3"/>
        <v/>
      </c>
      <c r="C84" s="35">
        <f t="shared" si="4"/>
        <v>29</v>
      </c>
      <c r="D84" s="34" t="str">
        <f ca="1">IF($B84&gt;rounds,"",OFFSET(AllPairings!D$1,startRow-1+$A84,0))</f>
        <v/>
      </c>
      <c r="E84" s="34" t="str">
        <f ca="1">IF($B84&gt;rounds,"",OFFSET(AllPairings!E$1,startRow-1+$A84,0))</f>
        <v/>
      </c>
      <c r="F84" s="65" t="e">
        <f ca="1">VLOOKUP($C84,OFFSET(ResultsInput!$B$2,($B84-1)*gamesPerRound,0,gamesPerRound,6),5,FALSE)</f>
        <v>#VALUE!</v>
      </c>
      <c r="G84" s="65" t="e">
        <f ca="1">VLOOKUP($C84,OFFSET(ResultsInput!$B$2,($B84-1)*gamesPerRound,0,gamesPerRound,6),6,FALSE)</f>
        <v>#VALUE!</v>
      </c>
      <c r="H84" s="78" t="str">
        <f t="shared" ca="1" si="5"/>
        <v/>
      </c>
    </row>
    <row r="85" spans="1:8" x14ac:dyDescent="0.3">
      <c r="A85" s="64">
        <v>83</v>
      </c>
      <c r="B85" s="35" t="str">
        <f t="shared" si="3"/>
        <v/>
      </c>
      <c r="C85" s="35">
        <f t="shared" si="4"/>
        <v>30</v>
      </c>
      <c r="D85" s="34" t="str">
        <f ca="1">IF($B85&gt;rounds,"",OFFSET(AllPairings!D$1,startRow-1+$A85,0))</f>
        <v/>
      </c>
      <c r="E85" s="34" t="str">
        <f ca="1">IF($B85&gt;rounds,"",OFFSET(AllPairings!E$1,startRow-1+$A85,0))</f>
        <v/>
      </c>
      <c r="F85" s="65" t="e">
        <f ca="1">VLOOKUP($C85,OFFSET(ResultsInput!$B$2,($B85-1)*gamesPerRound,0,gamesPerRound,6),5,FALSE)</f>
        <v>#VALUE!</v>
      </c>
      <c r="G85" s="65" t="e">
        <f ca="1">VLOOKUP($C85,OFFSET(ResultsInput!$B$2,($B85-1)*gamesPerRound,0,gamesPerRound,6),6,FALSE)</f>
        <v>#VALUE!</v>
      </c>
      <c r="H85" s="78" t="str">
        <f t="shared" ca="1" si="5"/>
        <v/>
      </c>
    </row>
    <row r="86" spans="1:8" x14ac:dyDescent="0.3">
      <c r="A86" s="64">
        <v>84</v>
      </c>
      <c r="B86" s="35" t="str">
        <f t="shared" si="3"/>
        <v/>
      </c>
      <c r="C86" s="35">
        <f t="shared" si="4"/>
        <v>31</v>
      </c>
      <c r="D86" s="34" t="str">
        <f ca="1">IF($B86&gt;rounds,"",OFFSET(AllPairings!D$1,startRow-1+$A86,0))</f>
        <v/>
      </c>
      <c r="E86" s="34" t="str">
        <f ca="1">IF($B86&gt;rounds,"",OFFSET(AllPairings!E$1,startRow-1+$A86,0))</f>
        <v/>
      </c>
      <c r="F86" s="65" t="e">
        <f ca="1">VLOOKUP($C86,OFFSET(ResultsInput!$B$2,($B86-1)*gamesPerRound,0,gamesPerRound,6),5,FALSE)</f>
        <v>#VALUE!</v>
      </c>
      <c r="G86" s="65" t="e">
        <f ca="1">VLOOKUP($C86,OFFSET(ResultsInput!$B$2,($B86-1)*gamesPerRound,0,gamesPerRound,6),6,FALSE)</f>
        <v>#VALUE!</v>
      </c>
      <c r="H86" s="78" t="str">
        <f t="shared" ca="1" si="5"/>
        <v/>
      </c>
    </row>
    <row r="87" spans="1:8" x14ac:dyDescent="0.3">
      <c r="A87" s="64">
        <v>85</v>
      </c>
      <c r="B87" s="35" t="str">
        <f t="shared" si="3"/>
        <v/>
      </c>
      <c r="C87" s="35">
        <f t="shared" si="4"/>
        <v>32</v>
      </c>
      <c r="D87" s="34" t="str">
        <f ca="1">IF($B87&gt;rounds,"",OFFSET(AllPairings!D$1,startRow-1+$A87,0))</f>
        <v/>
      </c>
      <c r="E87" s="34" t="str">
        <f ca="1">IF($B87&gt;rounds,"",OFFSET(AllPairings!E$1,startRow-1+$A87,0))</f>
        <v/>
      </c>
      <c r="F87" s="65" t="e">
        <f ca="1">VLOOKUP($C87,OFFSET(ResultsInput!$B$2,($B87-1)*gamesPerRound,0,gamesPerRound,6),5,FALSE)</f>
        <v>#VALUE!</v>
      </c>
      <c r="G87" s="65" t="e">
        <f ca="1">VLOOKUP($C87,OFFSET(ResultsInput!$B$2,($B87-1)*gamesPerRound,0,gamesPerRound,6),6,FALSE)</f>
        <v>#VALUE!</v>
      </c>
      <c r="H87" s="78" t="str">
        <f t="shared" ca="1" si="5"/>
        <v/>
      </c>
    </row>
    <row r="88" spans="1:8" x14ac:dyDescent="0.3">
      <c r="A88" s="64">
        <v>86</v>
      </c>
      <c r="B88" s="35" t="str">
        <f t="shared" si="3"/>
        <v/>
      </c>
      <c r="C88" s="35">
        <f t="shared" si="4"/>
        <v>33</v>
      </c>
      <c r="D88" s="34" t="str">
        <f ca="1">IF($B88&gt;rounds,"",OFFSET(AllPairings!D$1,startRow-1+$A88,0))</f>
        <v/>
      </c>
      <c r="E88" s="34" t="str">
        <f ca="1">IF($B88&gt;rounds,"",OFFSET(AllPairings!E$1,startRow-1+$A88,0))</f>
        <v/>
      </c>
      <c r="F88" s="65" t="e">
        <f ca="1">VLOOKUP($C88,OFFSET(ResultsInput!$B$2,($B88-1)*gamesPerRound,0,gamesPerRound,6),5,FALSE)</f>
        <v>#VALUE!</v>
      </c>
      <c r="G88" s="65" t="e">
        <f ca="1">VLOOKUP($C88,OFFSET(ResultsInput!$B$2,($B88-1)*gamesPerRound,0,gamesPerRound,6),6,FALSE)</f>
        <v>#VALUE!</v>
      </c>
      <c r="H88" s="78" t="str">
        <f t="shared" ca="1" si="5"/>
        <v/>
      </c>
    </row>
    <row r="89" spans="1:8" x14ac:dyDescent="0.3">
      <c r="A89" s="64">
        <v>87</v>
      </c>
      <c r="B89" s="35" t="str">
        <f t="shared" si="3"/>
        <v/>
      </c>
      <c r="C89" s="35">
        <f t="shared" si="4"/>
        <v>34</v>
      </c>
      <c r="D89" s="34" t="str">
        <f ca="1">IF($B89&gt;rounds,"",OFFSET(AllPairings!D$1,startRow-1+$A89,0))</f>
        <v/>
      </c>
      <c r="E89" s="34" t="str">
        <f ca="1">IF($B89&gt;rounds,"",OFFSET(AllPairings!E$1,startRow-1+$A89,0))</f>
        <v/>
      </c>
      <c r="F89" s="65" t="e">
        <f ca="1">VLOOKUP($C89,OFFSET(ResultsInput!$B$2,($B89-1)*gamesPerRound,0,gamesPerRound,6),5,FALSE)</f>
        <v>#VALUE!</v>
      </c>
      <c r="G89" s="65" t="e">
        <f ca="1">VLOOKUP($C89,OFFSET(ResultsInput!$B$2,($B89-1)*gamesPerRound,0,gamesPerRound,6),6,FALSE)</f>
        <v>#VALUE!</v>
      </c>
      <c r="H89" s="78" t="str">
        <f t="shared" ca="1" si="5"/>
        <v/>
      </c>
    </row>
    <row r="90" spans="1:8" x14ac:dyDescent="0.3">
      <c r="A90" s="64">
        <v>88</v>
      </c>
      <c r="B90" s="35" t="str">
        <f t="shared" si="3"/>
        <v/>
      </c>
      <c r="C90" s="35">
        <f t="shared" si="4"/>
        <v>35</v>
      </c>
      <c r="D90" s="34" t="str">
        <f ca="1">IF($B90&gt;rounds,"",OFFSET(AllPairings!D$1,startRow-1+$A90,0))</f>
        <v/>
      </c>
      <c r="E90" s="34" t="str">
        <f ca="1">IF($B90&gt;rounds,"",OFFSET(AllPairings!E$1,startRow-1+$A90,0))</f>
        <v/>
      </c>
      <c r="F90" s="65" t="e">
        <f ca="1">VLOOKUP($C90,OFFSET(ResultsInput!$B$2,($B90-1)*gamesPerRound,0,gamesPerRound,6),5,FALSE)</f>
        <v>#VALUE!</v>
      </c>
      <c r="G90" s="65" t="e">
        <f ca="1">VLOOKUP($C90,OFFSET(ResultsInput!$B$2,($B90-1)*gamesPerRound,0,gamesPerRound,6),6,FALSE)</f>
        <v>#VALUE!</v>
      </c>
      <c r="H90" s="78" t="str">
        <f t="shared" ca="1" si="5"/>
        <v/>
      </c>
    </row>
    <row r="91" spans="1:8" x14ac:dyDescent="0.3">
      <c r="A91" s="64">
        <v>89</v>
      </c>
      <c r="B91" s="35" t="str">
        <f t="shared" si="3"/>
        <v/>
      </c>
      <c r="C91" s="35">
        <f t="shared" si="4"/>
        <v>36</v>
      </c>
      <c r="D91" s="34" t="str">
        <f ca="1">IF($B91&gt;rounds,"",OFFSET(AllPairings!D$1,startRow-1+$A91,0))</f>
        <v/>
      </c>
      <c r="E91" s="34" t="str">
        <f ca="1">IF($B91&gt;rounds,"",OFFSET(AllPairings!E$1,startRow-1+$A91,0))</f>
        <v/>
      </c>
      <c r="F91" s="65" t="e">
        <f ca="1">VLOOKUP($C91,OFFSET(ResultsInput!$B$2,($B91-1)*gamesPerRound,0,gamesPerRound,6),5,FALSE)</f>
        <v>#VALUE!</v>
      </c>
      <c r="G91" s="65" t="e">
        <f ca="1">VLOOKUP($C91,OFFSET(ResultsInput!$B$2,($B91-1)*gamesPerRound,0,gamesPerRound,6),6,FALSE)</f>
        <v>#VALUE!</v>
      </c>
      <c r="H91" s="78" t="str">
        <f t="shared" ca="1" si="5"/>
        <v/>
      </c>
    </row>
    <row r="92" spans="1:8" x14ac:dyDescent="0.3">
      <c r="A92" s="64">
        <v>90</v>
      </c>
      <c r="B92" s="35" t="str">
        <f t="shared" si="3"/>
        <v/>
      </c>
      <c r="C92" s="35">
        <f t="shared" si="4"/>
        <v>37</v>
      </c>
      <c r="D92" s="34" t="str">
        <f ca="1">IF($B92&gt;rounds,"",OFFSET(AllPairings!D$1,startRow-1+$A92,0))</f>
        <v/>
      </c>
      <c r="E92" s="34" t="str">
        <f ca="1">IF($B92&gt;rounds,"",OFFSET(AllPairings!E$1,startRow-1+$A92,0))</f>
        <v/>
      </c>
      <c r="F92" s="65" t="e">
        <f ca="1">VLOOKUP($C92,OFFSET(ResultsInput!$B$2,($B92-1)*gamesPerRound,0,gamesPerRound,6),5,FALSE)</f>
        <v>#VALUE!</v>
      </c>
      <c r="G92" s="65" t="e">
        <f ca="1">VLOOKUP($C92,OFFSET(ResultsInput!$B$2,($B92-1)*gamesPerRound,0,gamesPerRound,6),6,FALSE)</f>
        <v>#VALUE!</v>
      </c>
      <c r="H92" s="78" t="str">
        <f t="shared" ca="1" si="5"/>
        <v/>
      </c>
    </row>
    <row r="93" spans="1:8" x14ac:dyDescent="0.3">
      <c r="A93" s="64">
        <v>91</v>
      </c>
      <c r="B93" s="35" t="str">
        <f t="shared" si="3"/>
        <v/>
      </c>
      <c r="C93" s="35">
        <f t="shared" si="4"/>
        <v>38</v>
      </c>
      <c r="D93" s="34" t="str">
        <f ca="1">IF($B93&gt;rounds,"",OFFSET(AllPairings!D$1,startRow-1+$A93,0))</f>
        <v/>
      </c>
      <c r="E93" s="34" t="str">
        <f ca="1">IF($B93&gt;rounds,"",OFFSET(AllPairings!E$1,startRow-1+$A93,0))</f>
        <v/>
      </c>
      <c r="F93" s="65" t="e">
        <f ca="1">VLOOKUP($C93,OFFSET(ResultsInput!$B$2,($B93-1)*gamesPerRound,0,gamesPerRound,6),5,FALSE)</f>
        <v>#VALUE!</v>
      </c>
      <c r="G93" s="65" t="e">
        <f ca="1">VLOOKUP($C93,OFFSET(ResultsInput!$B$2,($B93-1)*gamesPerRound,0,gamesPerRound,6),6,FALSE)</f>
        <v>#VALUE!</v>
      </c>
      <c r="H93" s="78" t="str">
        <f t="shared" ca="1" si="5"/>
        <v/>
      </c>
    </row>
    <row r="94" spans="1:8" x14ac:dyDescent="0.3">
      <c r="A94" s="64">
        <v>92</v>
      </c>
      <c r="B94" s="35" t="str">
        <f t="shared" si="3"/>
        <v/>
      </c>
      <c r="C94" s="35">
        <f t="shared" si="4"/>
        <v>39</v>
      </c>
      <c r="D94" s="34" t="str">
        <f ca="1">IF($B94&gt;rounds,"",OFFSET(AllPairings!D$1,startRow-1+$A94,0))</f>
        <v/>
      </c>
      <c r="E94" s="34" t="str">
        <f ca="1">IF($B94&gt;rounds,"",OFFSET(AllPairings!E$1,startRow-1+$A94,0))</f>
        <v/>
      </c>
      <c r="F94" s="65" t="e">
        <f ca="1">VLOOKUP($C94,OFFSET(ResultsInput!$B$2,($B94-1)*gamesPerRound,0,gamesPerRound,6),5,FALSE)</f>
        <v>#VALUE!</v>
      </c>
      <c r="G94" s="65" t="e">
        <f ca="1">VLOOKUP($C94,OFFSET(ResultsInput!$B$2,($B94-1)*gamesPerRound,0,gamesPerRound,6),6,FALSE)</f>
        <v>#VALUE!</v>
      </c>
      <c r="H94" s="78" t="str">
        <f t="shared" ca="1" si="5"/>
        <v/>
      </c>
    </row>
    <row r="95" spans="1:8" x14ac:dyDescent="0.3">
      <c r="A95" s="64">
        <v>93</v>
      </c>
      <c r="B95" s="35" t="str">
        <f t="shared" si="3"/>
        <v/>
      </c>
      <c r="C95" s="35">
        <f t="shared" si="4"/>
        <v>40</v>
      </c>
      <c r="D95" s="34" t="str">
        <f ca="1">IF($B95&gt;rounds,"",OFFSET(AllPairings!D$1,startRow-1+$A95,0))</f>
        <v/>
      </c>
      <c r="E95" s="34" t="str">
        <f ca="1">IF($B95&gt;rounds,"",OFFSET(AllPairings!E$1,startRow-1+$A95,0))</f>
        <v/>
      </c>
      <c r="F95" s="65" t="e">
        <f ca="1">VLOOKUP($C95,OFFSET(ResultsInput!$B$2,($B95-1)*gamesPerRound,0,gamesPerRound,6),5,FALSE)</f>
        <v>#VALUE!</v>
      </c>
      <c r="G95" s="65" t="e">
        <f ca="1">VLOOKUP($C95,OFFSET(ResultsInput!$B$2,($B95-1)*gamesPerRound,0,gamesPerRound,6),6,FALSE)</f>
        <v>#VALUE!</v>
      </c>
      <c r="H95" s="78" t="str">
        <f t="shared" ca="1" si="5"/>
        <v/>
      </c>
    </row>
    <row r="96" spans="1:8" x14ac:dyDescent="0.3">
      <c r="A96" s="64">
        <v>94</v>
      </c>
      <c r="B96" s="35" t="str">
        <f t="shared" si="3"/>
        <v/>
      </c>
      <c r="C96" s="35">
        <f t="shared" si="4"/>
        <v>41</v>
      </c>
      <c r="D96" s="34" t="str">
        <f ca="1">IF($B96&gt;rounds,"",OFFSET(AllPairings!D$1,startRow-1+$A96,0))</f>
        <v/>
      </c>
      <c r="E96" s="34" t="str">
        <f ca="1">IF($B96&gt;rounds,"",OFFSET(AllPairings!E$1,startRow-1+$A96,0))</f>
        <v/>
      </c>
      <c r="F96" s="65" t="e">
        <f ca="1">VLOOKUP($C96,OFFSET(ResultsInput!$B$2,($B96-1)*gamesPerRound,0,gamesPerRound,6),5,FALSE)</f>
        <v>#VALUE!</v>
      </c>
      <c r="G96" s="65" t="e">
        <f ca="1">VLOOKUP($C96,OFFSET(ResultsInput!$B$2,($B96-1)*gamesPerRound,0,gamesPerRound,6),6,FALSE)</f>
        <v>#VALUE!</v>
      </c>
      <c r="H96" s="78" t="str">
        <f t="shared" ca="1" si="5"/>
        <v/>
      </c>
    </row>
    <row r="97" spans="1:8" x14ac:dyDescent="0.3">
      <c r="A97" s="64">
        <v>95</v>
      </c>
      <c r="B97" s="35" t="str">
        <f t="shared" si="3"/>
        <v/>
      </c>
      <c r="C97" s="35">
        <f t="shared" si="4"/>
        <v>42</v>
      </c>
      <c r="D97" s="34" t="str">
        <f ca="1">IF($B97&gt;rounds,"",OFFSET(AllPairings!D$1,startRow-1+$A97,0))</f>
        <v/>
      </c>
      <c r="E97" s="34" t="str">
        <f ca="1">IF($B97&gt;rounds,"",OFFSET(AllPairings!E$1,startRow-1+$A97,0))</f>
        <v/>
      </c>
      <c r="F97" s="65" t="e">
        <f ca="1">VLOOKUP($C97,OFFSET(ResultsInput!$B$2,($B97-1)*gamesPerRound,0,gamesPerRound,6),5,FALSE)</f>
        <v>#VALUE!</v>
      </c>
      <c r="G97" s="65" t="e">
        <f ca="1">VLOOKUP($C97,OFFSET(ResultsInput!$B$2,($B97-1)*gamesPerRound,0,gamesPerRound,6),6,FALSE)</f>
        <v>#VALUE!</v>
      </c>
      <c r="H97" s="78" t="str">
        <f t="shared" ca="1" si="5"/>
        <v/>
      </c>
    </row>
    <row r="98" spans="1:8" x14ac:dyDescent="0.3">
      <c r="A98" s="64">
        <v>96</v>
      </c>
      <c r="B98" s="35" t="str">
        <f t="shared" si="3"/>
        <v/>
      </c>
      <c r="C98" s="35">
        <f t="shared" si="4"/>
        <v>43</v>
      </c>
      <c r="D98" s="34" t="str">
        <f ca="1">IF($B98&gt;rounds,"",OFFSET(AllPairings!D$1,startRow-1+$A98,0))</f>
        <v/>
      </c>
      <c r="E98" s="34" t="str">
        <f ca="1">IF($B98&gt;rounds,"",OFFSET(AllPairings!E$1,startRow-1+$A98,0))</f>
        <v/>
      </c>
      <c r="F98" s="65" t="e">
        <f ca="1">VLOOKUP($C98,OFFSET(ResultsInput!$B$2,($B98-1)*gamesPerRound,0,gamesPerRound,6),5,FALSE)</f>
        <v>#VALUE!</v>
      </c>
      <c r="G98" s="65" t="e">
        <f ca="1">VLOOKUP($C98,OFFSET(ResultsInput!$B$2,($B98-1)*gamesPerRound,0,gamesPerRound,6),6,FALSE)</f>
        <v>#VALUE!</v>
      </c>
      <c r="H98" s="78" t="str">
        <f t="shared" ca="1" si="5"/>
        <v/>
      </c>
    </row>
    <row r="99" spans="1:8" x14ac:dyDescent="0.3">
      <c r="A99" s="64">
        <v>97</v>
      </c>
      <c r="B99" s="35" t="str">
        <f t="shared" si="3"/>
        <v/>
      </c>
      <c r="C99" s="35">
        <f t="shared" si="4"/>
        <v>44</v>
      </c>
      <c r="D99" s="34" t="str">
        <f ca="1">IF($B99&gt;rounds,"",OFFSET(AllPairings!D$1,startRow-1+$A99,0))</f>
        <v/>
      </c>
      <c r="E99" s="34" t="str">
        <f ca="1">IF($B99&gt;rounds,"",OFFSET(AllPairings!E$1,startRow-1+$A99,0))</f>
        <v/>
      </c>
      <c r="F99" s="65" t="e">
        <f ca="1">VLOOKUP($C99,OFFSET(ResultsInput!$B$2,($B99-1)*gamesPerRound,0,gamesPerRound,6),5,FALSE)</f>
        <v>#VALUE!</v>
      </c>
      <c r="G99" s="65" t="e">
        <f ca="1">VLOOKUP($C99,OFFSET(ResultsInput!$B$2,($B99-1)*gamesPerRound,0,gamesPerRound,6),6,FALSE)</f>
        <v>#VALUE!</v>
      </c>
      <c r="H99" s="78" t="str">
        <f t="shared" ca="1" si="5"/>
        <v/>
      </c>
    </row>
    <row r="100" spans="1:8" x14ac:dyDescent="0.3">
      <c r="A100" s="64">
        <v>98</v>
      </c>
      <c r="B100" s="35" t="str">
        <f t="shared" si="3"/>
        <v/>
      </c>
      <c r="C100" s="35">
        <f t="shared" si="4"/>
        <v>45</v>
      </c>
      <c r="D100" s="34" t="str">
        <f ca="1">IF($B100&gt;rounds,"",OFFSET(AllPairings!D$1,startRow-1+$A100,0))</f>
        <v/>
      </c>
      <c r="E100" s="34" t="str">
        <f ca="1">IF($B100&gt;rounds,"",OFFSET(AllPairings!E$1,startRow-1+$A100,0))</f>
        <v/>
      </c>
      <c r="F100" s="65" t="e">
        <f ca="1">VLOOKUP($C100,OFFSET(ResultsInput!$B$2,($B100-1)*gamesPerRound,0,gamesPerRound,6),5,FALSE)</f>
        <v>#VALUE!</v>
      </c>
      <c r="G100" s="65" t="e">
        <f ca="1">VLOOKUP($C100,OFFSET(ResultsInput!$B$2,($B100-1)*gamesPerRound,0,gamesPerRound,6),6,FALSE)</f>
        <v>#VALUE!</v>
      </c>
      <c r="H100" s="78" t="str">
        <f t="shared" ca="1" si="5"/>
        <v/>
      </c>
    </row>
    <row r="101" spans="1:8" x14ac:dyDescent="0.3">
      <c r="A101" s="64">
        <v>99</v>
      </c>
      <c r="B101" s="35" t="str">
        <f t="shared" si="3"/>
        <v/>
      </c>
      <c r="C101" s="35">
        <f t="shared" si="4"/>
        <v>46</v>
      </c>
      <c r="D101" s="34" t="str">
        <f ca="1">IF($B101&gt;rounds,"",OFFSET(AllPairings!D$1,startRow-1+$A101,0))</f>
        <v/>
      </c>
      <c r="E101" s="34" t="str">
        <f ca="1">IF($B101&gt;rounds,"",OFFSET(AllPairings!E$1,startRow-1+$A101,0))</f>
        <v/>
      </c>
      <c r="F101" s="65" t="e">
        <f ca="1">VLOOKUP($C101,OFFSET(ResultsInput!$B$2,($B101-1)*gamesPerRound,0,gamesPerRound,6),5,FALSE)</f>
        <v>#VALUE!</v>
      </c>
      <c r="G101" s="65" t="e">
        <f ca="1">VLOOKUP($C101,OFFSET(ResultsInput!$B$2,($B101-1)*gamesPerRound,0,gamesPerRound,6),6,FALSE)</f>
        <v>#VALUE!</v>
      </c>
      <c r="H101" s="78" t="str">
        <f t="shared" ca="1" si="5"/>
        <v/>
      </c>
    </row>
    <row r="102" spans="1:8" x14ac:dyDescent="0.3">
      <c r="A102" s="64">
        <v>100</v>
      </c>
      <c r="B102" s="35" t="str">
        <f t="shared" si="3"/>
        <v/>
      </c>
      <c r="C102" s="35">
        <f t="shared" si="4"/>
        <v>47</v>
      </c>
      <c r="D102" s="34" t="str">
        <f ca="1">IF($B102&gt;rounds,"",OFFSET(AllPairings!D$1,startRow-1+$A102,0))</f>
        <v/>
      </c>
      <c r="E102" s="34" t="str">
        <f ca="1">IF($B102&gt;rounds,"",OFFSET(AllPairings!E$1,startRow-1+$A102,0))</f>
        <v/>
      </c>
      <c r="F102" s="65" t="e">
        <f ca="1">VLOOKUP($C102,OFFSET(ResultsInput!$B$2,($B102-1)*gamesPerRound,0,gamesPerRound,6),5,FALSE)</f>
        <v>#VALUE!</v>
      </c>
      <c r="G102" s="65" t="e">
        <f ca="1">VLOOKUP($C102,OFFSET(ResultsInput!$B$2,($B102-1)*gamesPerRound,0,gamesPerRound,6),6,FALSE)</f>
        <v>#VALUE!</v>
      </c>
      <c r="H102" s="78" t="str">
        <f t="shared" ca="1" si="5"/>
        <v/>
      </c>
    </row>
    <row r="103" spans="1:8" x14ac:dyDescent="0.3">
      <c r="A103" s="64">
        <v>101</v>
      </c>
      <c r="B103" s="35" t="str">
        <f t="shared" si="3"/>
        <v/>
      </c>
      <c r="C103" s="35">
        <f t="shared" si="4"/>
        <v>48</v>
      </c>
      <c r="D103" s="34" t="str">
        <f ca="1">IF($B103&gt;rounds,"",OFFSET(AllPairings!D$1,startRow-1+$A103,0))</f>
        <v/>
      </c>
      <c r="E103" s="34" t="str">
        <f ca="1">IF($B103&gt;rounds,"",OFFSET(AllPairings!E$1,startRow-1+$A103,0))</f>
        <v/>
      </c>
      <c r="F103" s="65" t="e">
        <f ca="1">VLOOKUP($C103,OFFSET(ResultsInput!$B$2,($B103-1)*gamesPerRound,0,gamesPerRound,6),5,FALSE)</f>
        <v>#VALUE!</v>
      </c>
      <c r="G103" s="65" t="e">
        <f ca="1">VLOOKUP($C103,OFFSET(ResultsInput!$B$2,($B103-1)*gamesPerRound,0,gamesPerRound,6),6,FALSE)</f>
        <v>#VALUE!</v>
      </c>
      <c r="H103" s="78" t="str">
        <f t="shared" ca="1" si="5"/>
        <v/>
      </c>
    </row>
    <row r="104" spans="1:8" x14ac:dyDescent="0.3">
      <c r="A104" s="64">
        <v>102</v>
      </c>
      <c r="B104" s="35" t="str">
        <f t="shared" si="3"/>
        <v/>
      </c>
      <c r="C104" s="35">
        <f t="shared" si="4"/>
        <v>49</v>
      </c>
      <c r="D104" s="34" t="str">
        <f ca="1">IF($B104&gt;rounds,"",OFFSET(AllPairings!D$1,startRow-1+$A104,0))</f>
        <v/>
      </c>
      <c r="E104" s="34" t="str">
        <f ca="1">IF($B104&gt;rounds,"",OFFSET(AllPairings!E$1,startRow-1+$A104,0))</f>
        <v/>
      </c>
      <c r="F104" s="65" t="e">
        <f ca="1">VLOOKUP($C104,OFFSET(ResultsInput!$B$2,($B104-1)*gamesPerRound,0,gamesPerRound,6),5,FALSE)</f>
        <v>#VALUE!</v>
      </c>
      <c r="G104" s="65" t="e">
        <f ca="1">VLOOKUP($C104,OFFSET(ResultsInput!$B$2,($B104-1)*gamesPerRound,0,gamesPerRound,6),6,FALSE)</f>
        <v>#VALUE!</v>
      </c>
      <c r="H104" s="78" t="str">
        <f t="shared" ca="1" si="5"/>
        <v/>
      </c>
    </row>
    <row r="105" spans="1:8" x14ac:dyDescent="0.3">
      <c r="A105" s="64">
        <v>103</v>
      </c>
      <c r="B105" s="35" t="str">
        <f t="shared" si="3"/>
        <v/>
      </c>
      <c r="C105" s="35">
        <f t="shared" si="4"/>
        <v>50</v>
      </c>
      <c r="D105" s="34" t="str">
        <f ca="1">IF($B105&gt;rounds,"",OFFSET(AllPairings!D$1,startRow-1+$A105,0))</f>
        <v/>
      </c>
      <c r="E105" s="34" t="str">
        <f ca="1">IF($B105&gt;rounds,"",OFFSET(AllPairings!E$1,startRow-1+$A105,0))</f>
        <v/>
      </c>
      <c r="F105" s="65" t="e">
        <f ca="1">VLOOKUP($C105,OFFSET(ResultsInput!$B$2,($B105-1)*gamesPerRound,0,gamesPerRound,6),5,FALSE)</f>
        <v>#VALUE!</v>
      </c>
      <c r="G105" s="65" t="e">
        <f ca="1">VLOOKUP($C105,OFFSET(ResultsInput!$B$2,($B105-1)*gamesPerRound,0,gamesPerRound,6),6,FALSE)</f>
        <v>#VALUE!</v>
      </c>
      <c r="H105" s="78" t="str">
        <f t="shared" ca="1" si="5"/>
        <v/>
      </c>
    </row>
    <row r="106" spans="1:8" x14ac:dyDescent="0.3">
      <c r="A106" s="64">
        <v>104</v>
      </c>
      <c r="B106" s="35" t="str">
        <f t="shared" si="3"/>
        <v/>
      </c>
      <c r="C106" s="35">
        <f t="shared" si="4"/>
        <v>51</v>
      </c>
      <c r="D106" s="34" t="str">
        <f ca="1">IF($B106&gt;rounds,"",OFFSET(AllPairings!D$1,startRow-1+$A106,0))</f>
        <v/>
      </c>
      <c r="E106" s="34" t="str">
        <f ca="1">IF($B106&gt;rounds,"",OFFSET(AllPairings!E$1,startRow-1+$A106,0))</f>
        <v/>
      </c>
      <c r="F106" s="65" t="e">
        <f ca="1">VLOOKUP($C106,OFFSET(ResultsInput!$B$2,($B106-1)*gamesPerRound,0,gamesPerRound,6),5,FALSE)</f>
        <v>#VALUE!</v>
      </c>
      <c r="G106" s="65" t="e">
        <f ca="1">VLOOKUP($C106,OFFSET(ResultsInput!$B$2,($B106-1)*gamesPerRound,0,gamesPerRound,6),6,FALSE)</f>
        <v>#VALUE!</v>
      </c>
      <c r="H106" s="78" t="str">
        <f t="shared" ca="1" si="5"/>
        <v/>
      </c>
    </row>
    <row r="107" spans="1:8" x14ac:dyDescent="0.3">
      <c r="A107" s="64">
        <v>105</v>
      </c>
      <c r="B107" s="35" t="str">
        <f t="shared" si="3"/>
        <v/>
      </c>
      <c r="C107" s="35">
        <f t="shared" si="4"/>
        <v>52</v>
      </c>
      <c r="D107" s="34" t="str">
        <f ca="1">IF($B107&gt;rounds,"",OFFSET(AllPairings!D$1,startRow-1+$A107,0))</f>
        <v/>
      </c>
      <c r="E107" s="34" t="str">
        <f ca="1">IF($B107&gt;rounds,"",OFFSET(AllPairings!E$1,startRow-1+$A107,0))</f>
        <v/>
      </c>
      <c r="F107" s="65" t="e">
        <f ca="1">VLOOKUP($C107,OFFSET(ResultsInput!$B$2,($B107-1)*gamesPerRound,0,gamesPerRound,6),5,FALSE)</f>
        <v>#VALUE!</v>
      </c>
      <c r="G107" s="65" t="e">
        <f ca="1">VLOOKUP($C107,OFFSET(ResultsInput!$B$2,($B107-1)*gamesPerRound,0,gamesPerRound,6),6,FALSE)</f>
        <v>#VALUE!</v>
      </c>
      <c r="H107" s="78" t="str">
        <f t="shared" ca="1" si="5"/>
        <v/>
      </c>
    </row>
    <row r="108" spans="1:8" x14ac:dyDescent="0.3">
      <c r="A108" s="64">
        <v>106</v>
      </c>
      <c r="B108" s="35" t="str">
        <f t="shared" si="3"/>
        <v/>
      </c>
      <c r="C108" s="35">
        <f t="shared" si="4"/>
        <v>53</v>
      </c>
      <c r="D108" s="34" t="str">
        <f ca="1">IF($B108&gt;rounds,"",OFFSET(AllPairings!D$1,startRow-1+$A108,0))</f>
        <v/>
      </c>
      <c r="E108" s="34" t="str">
        <f ca="1">IF($B108&gt;rounds,"",OFFSET(AllPairings!E$1,startRow-1+$A108,0))</f>
        <v/>
      </c>
      <c r="F108" s="65" t="e">
        <f ca="1">VLOOKUP($C108,OFFSET(ResultsInput!$B$2,($B108-1)*gamesPerRound,0,gamesPerRound,6),5,FALSE)</f>
        <v>#VALUE!</v>
      </c>
      <c r="G108" s="65" t="e">
        <f ca="1">VLOOKUP($C108,OFFSET(ResultsInput!$B$2,($B108-1)*gamesPerRound,0,gamesPerRound,6),6,FALSE)</f>
        <v>#VALUE!</v>
      </c>
      <c r="H108" s="78" t="str">
        <f t="shared" ca="1" si="5"/>
        <v/>
      </c>
    </row>
    <row r="109" spans="1:8" x14ac:dyDescent="0.3">
      <c r="A109" s="64">
        <v>107</v>
      </c>
      <c r="B109" s="35" t="str">
        <f t="shared" si="3"/>
        <v/>
      </c>
      <c r="C109" s="35">
        <f t="shared" si="4"/>
        <v>54</v>
      </c>
      <c r="D109" s="34" t="str">
        <f ca="1">IF($B109&gt;rounds,"",OFFSET(AllPairings!D$1,startRow-1+$A109,0))</f>
        <v/>
      </c>
      <c r="E109" s="34" t="str">
        <f ca="1">IF($B109&gt;rounds,"",OFFSET(AllPairings!E$1,startRow-1+$A109,0))</f>
        <v/>
      </c>
      <c r="F109" s="65" t="e">
        <f ca="1">VLOOKUP($C109,OFFSET(ResultsInput!$B$2,($B109-1)*gamesPerRound,0,gamesPerRound,6),5,FALSE)</f>
        <v>#VALUE!</v>
      </c>
      <c r="G109" s="65" t="e">
        <f ca="1">VLOOKUP($C109,OFFSET(ResultsInput!$B$2,($B109-1)*gamesPerRound,0,gamesPerRound,6),6,FALSE)</f>
        <v>#VALUE!</v>
      </c>
      <c r="H109" s="78" t="str">
        <f t="shared" ca="1" si="5"/>
        <v/>
      </c>
    </row>
    <row r="110" spans="1:8" x14ac:dyDescent="0.3">
      <c r="A110" s="64">
        <v>108</v>
      </c>
      <c r="B110" s="35" t="str">
        <f t="shared" si="3"/>
        <v/>
      </c>
      <c r="C110" s="35">
        <f t="shared" si="4"/>
        <v>1</v>
      </c>
      <c r="D110" s="34" t="str">
        <f ca="1">IF($B110&gt;rounds,"",OFFSET(AllPairings!D$1,startRow-1+$A110,0))</f>
        <v/>
      </c>
      <c r="E110" s="34" t="str">
        <f ca="1">IF($B110&gt;rounds,"",OFFSET(AllPairings!E$1,startRow-1+$A110,0))</f>
        <v/>
      </c>
      <c r="F110" s="65" t="e">
        <f ca="1">VLOOKUP($C110,OFFSET(ResultsInput!$B$2,($B110-1)*gamesPerRound,0,gamesPerRound,6),5,FALSE)</f>
        <v>#VALUE!</v>
      </c>
      <c r="G110" s="65" t="e">
        <f ca="1">VLOOKUP($C110,OFFSET(ResultsInput!$B$2,($B110-1)*gamesPerRound,0,gamesPerRound,6),6,FALSE)</f>
        <v>#VALUE!</v>
      </c>
      <c r="H110" s="78" t="str">
        <f t="shared" ca="1" si="5"/>
        <v/>
      </c>
    </row>
    <row r="111" spans="1:8" x14ac:dyDescent="0.3">
      <c r="A111" s="64">
        <v>109</v>
      </c>
      <c r="B111" s="35" t="str">
        <f t="shared" si="3"/>
        <v/>
      </c>
      <c r="C111" s="35">
        <f t="shared" si="4"/>
        <v>2</v>
      </c>
      <c r="D111" s="34" t="str">
        <f ca="1">IF($B111&gt;rounds,"",OFFSET(AllPairings!D$1,startRow-1+$A111,0))</f>
        <v/>
      </c>
      <c r="E111" s="34" t="str">
        <f ca="1">IF($B111&gt;rounds,"",OFFSET(AllPairings!E$1,startRow-1+$A111,0))</f>
        <v/>
      </c>
      <c r="F111" s="65" t="e">
        <f ca="1">VLOOKUP($C111,OFFSET(ResultsInput!$B$2,($B111-1)*gamesPerRound,0,gamesPerRound,6),5,FALSE)</f>
        <v>#VALUE!</v>
      </c>
      <c r="G111" s="65" t="e">
        <f ca="1">VLOOKUP($C111,OFFSET(ResultsInput!$B$2,($B111-1)*gamesPerRound,0,gamesPerRound,6),6,FALSE)</f>
        <v>#VALUE!</v>
      </c>
      <c r="H111" s="78" t="str">
        <f t="shared" ca="1" si="5"/>
        <v/>
      </c>
    </row>
    <row r="112" spans="1:8" x14ac:dyDescent="0.3">
      <c r="A112" s="64">
        <v>110</v>
      </c>
      <c r="B112" s="35" t="str">
        <f t="shared" si="3"/>
        <v/>
      </c>
      <c r="C112" s="35">
        <f t="shared" si="4"/>
        <v>3</v>
      </c>
      <c r="D112" s="34" t="str">
        <f ca="1">IF($B112&gt;rounds,"",OFFSET(AllPairings!D$1,startRow-1+$A112,0))</f>
        <v/>
      </c>
      <c r="E112" s="34" t="str">
        <f ca="1">IF($B112&gt;rounds,"",OFFSET(AllPairings!E$1,startRow-1+$A112,0))</f>
        <v/>
      </c>
      <c r="F112" s="65" t="e">
        <f ca="1">VLOOKUP($C112,OFFSET(ResultsInput!$B$2,($B112-1)*gamesPerRound,0,gamesPerRound,6),5,FALSE)</f>
        <v>#VALUE!</v>
      </c>
      <c r="G112" s="65" t="e">
        <f ca="1">VLOOKUP($C112,OFFSET(ResultsInput!$B$2,($B112-1)*gamesPerRound,0,gamesPerRound,6),6,FALSE)</f>
        <v>#VALUE!</v>
      </c>
      <c r="H112" s="78" t="str">
        <f t="shared" ca="1" si="5"/>
        <v/>
      </c>
    </row>
    <row r="113" spans="1:8" x14ac:dyDescent="0.3">
      <c r="A113" s="64">
        <v>111</v>
      </c>
      <c r="B113" s="35" t="str">
        <f t="shared" si="3"/>
        <v/>
      </c>
      <c r="C113" s="35">
        <f t="shared" si="4"/>
        <v>4</v>
      </c>
      <c r="D113" s="34" t="str">
        <f ca="1">IF($B113&gt;rounds,"",OFFSET(AllPairings!D$1,startRow-1+$A113,0))</f>
        <v/>
      </c>
      <c r="E113" s="34" t="str">
        <f ca="1">IF($B113&gt;rounds,"",OFFSET(AllPairings!E$1,startRow-1+$A113,0))</f>
        <v/>
      </c>
      <c r="F113" s="65" t="e">
        <f ca="1">VLOOKUP($C113,OFFSET(ResultsInput!$B$2,($B113-1)*gamesPerRound,0,gamesPerRound,6),5,FALSE)</f>
        <v>#VALUE!</v>
      </c>
      <c r="G113" s="65" t="e">
        <f ca="1">VLOOKUP($C113,OFFSET(ResultsInput!$B$2,($B113-1)*gamesPerRound,0,gamesPerRound,6),6,FALSE)</f>
        <v>#VALUE!</v>
      </c>
      <c r="H113" s="78" t="str">
        <f t="shared" ca="1" si="5"/>
        <v/>
      </c>
    </row>
    <row r="114" spans="1:8" x14ac:dyDescent="0.3">
      <c r="A114" s="64">
        <v>112</v>
      </c>
      <c r="B114" s="35" t="str">
        <f t="shared" si="3"/>
        <v/>
      </c>
      <c r="C114" s="35">
        <f t="shared" si="4"/>
        <v>5</v>
      </c>
      <c r="D114" s="34" t="str">
        <f ca="1">IF($B114&gt;rounds,"",OFFSET(AllPairings!D$1,startRow-1+$A114,0))</f>
        <v/>
      </c>
      <c r="E114" s="34" t="str">
        <f ca="1">IF($B114&gt;rounds,"",OFFSET(AllPairings!E$1,startRow-1+$A114,0))</f>
        <v/>
      </c>
      <c r="F114" s="65" t="e">
        <f ca="1">VLOOKUP($C114,OFFSET(ResultsInput!$B$2,($B114-1)*gamesPerRound,0,gamesPerRound,6),5,FALSE)</f>
        <v>#VALUE!</v>
      </c>
      <c r="G114" s="65" t="e">
        <f ca="1">VLOOKUP($C114,OFFSET(ResultsInput!$B$2,($B114-1)*gamesPerRound,0,gamesPerRound,6),6,FALSE)</f>
        <v>#VALUE!</v>
      </c>
      <c r="H114" s="78" t="str">
        <f t="shared" ca="1" si="5"/>
        <v/>
      </c>
    </row>
    <row r="115" spans="1:8" x14ac:dyDescent="0.3">
      <c r="A115" s="64">
        <v>113</v>
      </c>
      <c r="B115" s="35" t="str">
        <f t="shared" si="3"/>
        <v/>
      </c>
      <c r="C115" s="35">
        <f t="shared" si="4"/>
        <v>6</v>
      </c>
      <c r="D115" s="34" t="str">
        <f ca="1">IF($B115&gt;rounds,"",OFFSET(AllPairings!D$1,startRow-1+$A115,0))</f>
        <v/>
      </c>
      <c r="E115" s="34" t="str">
        <f ca="1">IF($B115&gt;rounds,"",OFFSET(AllPairings!E$1,startRow-1+$A115,0))</f>
        <v/>
      </c>
      <c r="F115" s="65" t="e">
        <f ca="1">VLOOKUP($C115,OFFSET(ResultsInput!$B$2,($B115-1)*gamesPerRound,0,gamesPerRound,6),5,FALSE)</f>
        <v>#VALUE!</v>
      </c>
      <c r="G115" s="65" t="e">
        <f ca="1">VLOOKUP($C115,OFFSET(ResultsInput!$B$2,($B115-1)*gamesPerRound,0,gamesPerRound,6),6,FALSE)</f>
        <v>#VALUE!</v>
      </c>
      <c r="H115" s="78" t="str">
        <f t="shared" ca="1" si="5"/>
        <v/>
      </c>
    </row>
    <row r="116" spans="1:8" x14ac:dyDescent="0.3">
      <c r="A116" s="64">
        <v>114</v>
      </c>
      <c r="B116" s="35" t="str">
        <f t="shared" si="3"/>
        <v/>
      </c>
      <c r="C116" s="35">
        <f t="shared" si="4"/>
        <v>7</v>
      </c>
      <c r="D116" s="34" t="str">
        <f ca="1">IF($B116&gt;rounds,"",OFFSET(AllPairings!D$1,startRow-1+$A116,0))</f>
        <v/>
      </c>
      <c r="E116" s="34" t="str">
        <f ca="1">IF($B116&gt;rounds,"",OFFSET(AllPairings!E$1,startRow-1+$A116,0))</f>
        <v/>
      </c>
      <c r="F116" s="65" t="e">
        <f ca="1">VLOOKUP($C116,OFFSET(ResultsInput!$B$2,($B116-1)*gamesPerRound,0,gamesPerRound,6),5,FALSE)</f>
        <v>#VALUE!</v>
      </c>
      <c r="G116" s="65" t="e">
        <f ca="1">VLOOKUP($C116,OFFSET(ResultsInput!$B$2,($B116-1)*gamesPerRound,0,gamesPerRound,6),6,FALSE)</f>
        <v>#VALUE!</v>
      </c>
      <c r="H116" s="78" t="str">
        <f t="shared" ca="1" si="5"/>
        <v/>
      </c>
    </row>
    <row r="117" spans="1:8" x14ac:dyDescent="0.3">
      <c r="A117" s="64">
        <v>115</v>
      </c>
      <c r="B117" s="35" t="str">
        <f t="shared" si="3"/>
        <v/>
      </c>
      <c r="C117" s="35">
        <f t="shared" si="4"/>
        <v>8</v>
      </c>
      <c r="D117" s="34" t="str">
        <f ca="1">IF($B117&gt;rounds,"",OFFSET(AllPairings!D$1,startRow-1+$A117,0))</f>
        <v/>
      </c>
      <c r="E117" s="34" t="str">
        <f ca="1">IF($B117&gt;rounds,"",OFFSET(AllPairings!E$1,startRow-1+$A117,0))</f>
        <v/>
      </c>
      <c r="F117" s="65" t="e">
        <f ca="1">VLOOKUP($C117,OFFSET(ResultsInput!$B$2,($B117-1)*gamesPerRound,0,gamesPerRound,6),5,FALSE)</f>
        <v>#VALUE!</v>
      </c>
      <c r="G117" s="65" t="e">
        <f ca="1">VLOOKUP($C117,OFFSET(ResultsInput!$B$2,($B117-1)*gamesPerRound,0,gamesPerRound,6),6,FALSE)</f>
        <v>#VALUE!</v>
      </c>
      <c r="H117" s="78" t="str">
        <f t="shared" ca="1" si="5"/>
        <v/>
      </c>
    </row>
    <row r="118" spans="1:8" x14ac:dyDescent="0.3">
      <c r="A118" s="64">
        <v>116</v>
      </c>
      <c r="B118" s="35" t="str">
        <f t="shared" si="3"/>
        <v/>
      </c>
      <c r="C118" s="35">
        <f t="shared" si="4"/>
        <v>9</v>
      </c>
      <c r="D118" s="34" t="str">
        <f ca="1">IF($B118&gt;rounds,"",OFFSET(AllPairings!D$1,startRow-1+$A118,0))</f>
        <v/>
      </c>
      <c r="E118" s="34" t="str">
        <f ca="1">IF($B118&gt;rounds,"",OFFSET(AllPairings!E$1,startRow-1+$A118,0))</f>
        <v/>
      </c>
      <c r="F118" s="65" t="e">
        <f ca="1">VLOOKUP($C118,OFFSET(ResultsInput!$B$2,($B118-1)*gamesPerRound,0,gamesPerRound,6),5,FALSE)</f>
        <v>#VALUE!</v>
      </c>
      <c r="G118" s="65" t="e">
        <f ca="1">VLOOKUP($C118,OFFSET(ResultsInput!$B$2,($B118-1)*gamesPerRound,0,gamesPerRound,6),6,FALSE)</f>
        <v>#VALUE!</v>
      </c>
      <c r="H118" s="78" t="str">
        <f t="shared" ca="1" si="5"/>
        <v/>
      </c>
    </row>
    <row r="119" spans="1:8" x14ac:dyDescent="0.3">
      <c r="A119" s="64">
        <v>117</v>
      </c>
      <c r="B119" s="35" t="str">
        <f t="shared" si="3"/>
        <v/>
      </c>
      <c r="C119" s="35">
        <f t="shared" si="4"/>
        <v>10</v>
      </c>
      <c r="D119" s="34" t="str">
        <f ca="1">IF($B119&gt;rounds,"",OFFSET(AllPairings!D$1,startRow-1+$A119,0))</f>
        <v/>
      </c>
      <c r="E119" s="34" t="str">
        <f ca="1">IF($B119&gt;rounds,"",OFFSET(AllPairings!E$1,startRow-1+$A119,0))</f>
        <v/>
      </c>
      <c r="F119" s="65" t="e">
        <f ca="1">VLOOKUP($C119,OFFSET(ResultsInput!$B$2,($B119-1)*gamesPerRound,0,gamesPerRound,6),5,FALSE)</f>
        <v>#VALUE!</v>
      </c>
      <c r="G119" s="65" t="e">
        <f ca="1">VLOOKUP($C119,OFFSET(ResultsInput!$B$2,($B119-1)*gamesPerRound,0,gamesPerRound,6),6,FALSE)</f>
        <v>#VALUE!</v>
      </c>
      <c r="H119" s="78" t="str">
        <f t="shared" ca="1" si="5"/>
        <v/>
      </c>
    </row>
    <row r="120" spans="1:8" x14ac:dyDescent="0.3">
      <c r="A120" s="64">
        <v>118</v>
      </c>
      <c r="B120" s="35" t="str">
        <f t="shared" si="3"/>
        <v/>
      </c>
      <c r="C120" s="35">
        <f t="shared" si="4"/>
        <v>11</v>
      </c>
      <c r="D120" s="34" t="str">
        <f ca="1">IF($B120&gt;rounds,"",OFFSET(AllPairings!D$1,startRow-1+$A120,0))</f>
        <v/>
      </c>
      <c r="E120" s="34" t="str">
        <f ca="1">IF($B120&gt;rounds,"",OFFSET(AllPairings!E$1,startRow-1+$A120,0))</f>
        <v/>
      </c>
      <c r="F120" s="65" t="e">
        <f ca="1">VLOOKUP($C120,OFFSET(ResultsInput!$B$2,($B120-1)*gamesPerRound,0,gamesPerRound,6),5,FALSE)</f>
        <v>#VALUE!</v>
      </c>
      <c r="G120" s="65" t="e">
        <f ca="1">VLOOKUP($C120,OFFSET(ResultsInput!$B$2,($B120-1)*gamesPerRound,0,gamesPerRound,6),6,FALSE)</f>
        <v>#VALUE!</v>
      </c>
      <c r="H120" s="78" t="str">
        <f t="shared" ca="1" si="5"/>
        <v/>
      </c>
    </row>
    <row r="121" spans="1:8" x14ac:dyDescent="0.3">
      <c r="A121" s="64">
        <v>119</v>
      </c>
      <c r="B121" s="35" t="str">
        <f t="shared" si="3"/>
        <v/>
      </c>
      <c r="C121" s="35">
        <f t="shared" si="4"/>
        <v>12</v>
      </c>
      <c r="D121" s="34" t="str">
        <f ca="1">IF($B121&gt;rounds,"",OFFSET(AllPairings!D$1,startRow-1+$A121,0))</f>
        <v/>
      </c>
      <c r="E121" s="34" t="str">
        <f ca="1">IF($B121&gt;rounds,"",OFFSET(AllPairings!E$1,startRow-1+$A121,0))</f>
        <v/>
      </c>
      <c r="F121" s="65" t="e">
        <f ca="1">VLOOKUP($C121,OFFSET(ResultsInput!$B$2,($B121-1)*gamesPerRound,0,gamesPerRound,6),5,FALSE)</f>
        <v>#VALUE!</v>
      </c>
      <c r="G121" s="65" t="e">
        <f ca="1">VLOOKUP($C121,OFFSET(ResultsInput!$B$2,($B121-1)*gamesPerRound,0,gamesPerRound,6),6,FALSE)</f>
        <v>#VALUE!</v>
      </c>
      <c r="H121" s="78" t="str">
        <f t="shared" ca="1" si="5"/>
        <v/>
      </c>
    </row>
    <row r="122" spans="1:8" x14ac:dyDescent="0.3">
      <c r="A122" s="64">
        <v>120</v>
      </c>
      <c r="B122" s="35" t="str">
        <f t="shared" si="3"/>
        <v/>
      </c>
      <c r="C122" s="35">
        <f t="shared" si="4"/>
        <v>13</v>
      </c>
      <c r="D122" s="34" t="str">
        <f ca="1">IF($B122&gt;rounds,"",OFFSET(AllPairings!D$1,startRow-1+$A122,0))</f>
        <v/>
      </c>
      <c r="E122" s="34" t="str">
        <f ca="1">IF($B122&gt;rounds,"",OFFSET(AllPairings!E$1,startRow-1+$A122,0))</f>
        <v/>
      </c>
      <c r="F122" s="65" t="e">
        <f ca="1">VLOOKUP($C122,OFFSET(ResultsInput!$B$2,($B122-1)*gamesPerRound,0,gamesPerRound,6),5,FALSE)</f>
        <v>#VALUE!</v>
      </c>
      <c r="G122" s="65" t="e">
        <f ca="1">VLOOKUP($C122,OFFSET(ResultsInput!$B$2,($B122-1)*gamesPerRound,0,gamesPerRound,6),6,FALSE)</f>
        <v>#VALUE!</v>
      </c>
      <c r="H122" s="78" t="str">
        <f t="shared" ca="1" si="5"/>
        <v/>
      </c>
    </row>
    <row r="123" spans="1:8" x14ac:dyDescent="0.3">
      <c r="A123" s="64">
        <v>121</v>
      </c>
      <c r="B123" s="35" t="str">
        <f t="shared" si="3"/>
        <v/>
      </c>
      <c r="C123" s="35">
        <f t="shared" si="4"/>
        <v>14</v>
      </c>
      <c r="D123" s="34" t="str">
        <f ca="1">IF($B123&gt;rounds,"",OFFSET(AllPairings!D$1,startRow-1+$A123,0))</f>
        <v/>
      </c>
      <c r="E123" s="34" t="str">
        <f ca="1">IF($B123&gt;rounds,"",OFFSET(AllPairings!E$1,startRow-1+$A123,0))</f>
        <v/>
      </c>
      <c r="F123" s="65" t="e">
        <f ca="1">VLOOKUP($C123,OFFSET(ResultsInput!$B$2,($B123-1)*gamesPerRound,0,gamesPerRound,6),5,FALSE)</f>
        <v>#VALUE!</v>
      </c>
      <c r="G123" s="65" t="e">
        <f ca="1">VLOOKUP($C123,OFFSET(ResultsInput!$B$2,($B123-1)*gamesPerRound,0,gamesPerRound,6),6,FALSE)</f>
        <v>#VALUE!</v>
      </c>
      <c r="H123" s="78" t="str">
        <f t="shared" ca="1" si="5"/>
        <v/>
      </c>
    </row>
    <row r="124" spans="1:8" x14ac:dyDescent="0.3">
      <c r="A124" s="64">
        <v>122</v>
      </c>
      <c r="B124" s="35" t="str">
        <f t="shared" si="3"/>
        <v/>
      </c>
      <c r="C124" s="35">
        <f t="shared" si="4"/>
        <v>15</v>
      </c>
      <c r="D124" s="34" t="str">
        <f ca="1">IF($B124&gt;rounds,"",OFFSET(AllPairings!D$1,startRow-1+$A124,0))</f>
        <v/>
      </c>
      <c r="E124" s="34" t="str">
        <f ca="1">IF($B124&gt;rounds,"",OFFSET(AllPairings!E$1,startRow-1+$A124,0))</f>
        <v/>
      </c>
      <c r="F124" s="65" t="e">
        <f ca="1">VLOOKUP($C124,OFFSET(ResultsInput!$B$2,($B124-1)*gamesPerRound,0,gamesPerRound,6),5,FALSE)</f>
        <v>#VALUE!</v>
      </c>
      <c r="G124" s="65" t="e">
        <f ca="1">VLOOKUP($C124,OFFSET(ResultsInput!$B$2,($B124-1)*gamesPerRound,0,gamesPerRound,6),6,FALSE)</f>
        <v>#VALUE!</v>
      </c>
      <c r="H124" s="78" t="str">
        <f t="shared" ca="1" si="5"/>
        <v/>
      </c>
    </row>
    <row r="125" spans="1:8" x14ac:dyDescent="0.3">
      <c r="A125" s="64">
        <v>123</v>
      </c>
      <c r="B125" s="35" t="str">
        <f t="shared" si="3"/>
        <v/>
      </c>
      <c r="C125" s="35">
        <f t="shared" si="4"/>
        <v>16</v>
      </c>
      <c r="D125" s="34" t="str">
        <f ca="1">IF($B125&gt;rounds,"",OFFSET(AllPairings!D$1,startRow-1+$A125,0))</f>
        <v/>
      </c>
      <c r="E125" s="34" t="str">
        <f ca="1">IF($B125&gt;rounds,"",OFFSET(AllPairings!E$1,startRow-1+$A125,0))</f>
        <v/>
      </c>
      <c r="F125" s="65" t="e">
        <f ca="1">VLOOKUP($C125,OFFSET(ResultsInput!$B$2,($B125-1)*gamesPerRound,0,gamesPerRound,6),5,FALSE)</f>
        <v>#VALUE!</v>
      </c>
      <c r="G125" s="65" t="e">
        <f ca="1">VLOOKUP($C125,OFFSET(ResultsInput!$B$2,($B125-1)*gamesPerRound,0,gamesPerRound,6),6,FALSE)</f>
        <v>#VALUE!</v>
      </c>
      <c r="H125" s="78" t="str">
        <f t="shared" ca="1" si="5"/>
        <v/>
      </c>
    </row>
    <row r="126" spans="1:8" x14ac:dyDescent="0.3">
      <c r="A126" s="64">
        <v>124</v>
      </c>
      <c r="B126" s="35" t="str">
        <f t="shared" si="3"/>
        <v/>
      </c>
      <c r="C126" s="35">
        <f t="shared" si="4"/>
        <v>17</v>
      </c>
      <c r="D126" s="34" t="str">
        <f ca="1">IF($B126&gt;rounds,"",OFFSET(AllPairings!D$1,startRow-1+$A126,0))</f>
        <v/>
      </c>
      <c r="E126" s="34" t="str">
        <f ca="1">IF($B126&gt;rounds,"",OFFSET(AllPairings!E$1,startRow-1+$A126,0))</f>
        <v/>
      </c>
      <c r="F126" s="65" t="e">
        <f ca="1">VLOOKUP($C126,OFFSET(ResultsInput!$B$2,($B126-1)*gamesPerRound,0,gamesPerRound,6),5,FALSE)</f>
        <v>#VALUE!</v>
      </c>
      <c r="G126" s="65" t="e">
        <f ca="1">VLOOKUP($C126,OFFSET(ResultsInput!$B$2,($B126-1)*gamesPerRound,0,gamesPerRound,6),6,FALSE)</f>
        <v>#VALUE!</v>
      </c>
      <c r="H126" s="78" t="str">
        <f t="shared" ca="1" si="5"/>
        <v/>
      </c>
    </row>
    <row r="127" spans="1:8" x14ac:dyDescent="0.3">
      <c r="A127" s="64">
        <v>125</v>
      </c>
      <c r="B127" s="35" t="str">
        <f t="shared" si="3"/>
        <v/>
      </c>
      <c r="C127" s="35">
        <f t="shared" si="4"/>
        <v>18</v>
      </c>
      <c r="D127" s="34" t="str">
        <f ca="1">IF($B127&gt;rounds,"",OFFSET(AllPairings!D$1,startRow-1+$A127,0))</f>
        <v/>
      </c>
      <c r="E127" s="34" t="str">
        <f ca="1">IF($B127&gt;rounds,"",OFFSET(AllPairings!E$1,startRow-1+$A127,0))</f>
        <v/>
      </c>
      <c r="F127" s="65" t="e">
        <f ca="1">VLOOKUP($C127,OFFSET(ResultsInput!$B$2,($B127-1)*gamesPerRound,0,gamesPerRound,6),5,FALSE)</f>
        <v>#VALUE!</v>
      </c>
      <c r="G127" s="65" t="e">
        <f ca="1">VLOOKUP($C127,OFFSET(ResultsInput!$B$2,($B127-1)*gamesPerRound,0,gamesPerRound,6),6,FALSE)</f>
        <v>#VALUE!</v>
      </c>
      <c r="H127" s="78" t="str">
        <f t="shared" ca="1" si="5"/>
        <v/>
      </c>
    </row>
    <row r="128" spans="1:8" x14ac:dyDescent="0.3">
      <c r="A128" s="64">
        <v>126</v>
      </c>
      <c r="B128" s="35" t="str">
        <f t="shared" si="3"/>
        <v/>
      </c>
      <c r="C128" s="35">
        <f t="shared" si="4"/>
        <v>19</v>
      </c>
      <c r="D128" s="34" t="str">
        <f ca="1">IF($B128&gt;rounds,"",OFFSET(AllPairings!D$1,startRow-1+$A128,0))</f>
        <v/>
      </c>
      <c r="E128" s="34" t="str">
        <f ca="1">IF($B128&gt;rounds,"",OFFSET(AllPairings!E$1,startRow-1+$A128,0))</f>
        <v/>
      </c>
      <c r="F128" s="65" t="e">
        <f ca="1">VLOOKUP($C128,OFFSET(ResultsInput!$B$2,($B128-1)*gamesPerRound,0,gamesPerRound,6),5,FALSE)</f>
        <v>#VALUE!</v>
      </c>
      <c r="G128" s="65" t="e">
        <f ca="1">VLOOKUP($C128,OFFSET(ResultsInput!$B$2,($B128-1)*gamesPerRound,0,gamesPerRound,6),6,FALSE)</f>
        <v>#VALUE!</v>
      </c>
      <c r="H128" s="78" t="str">
        <f t="shared" ca="1" si="5"/>
        <v/>
      </c>
    </row>
    <row r="129" spans="1:8" x14ac:dyDescent="0.3">
      <c r="A129" s="64">
        <v>127</v>
      </c>
      <c r="B129" s="35" t="str">
        <f t="shared" si="3"/>
        <v/>
      </c>
      <c r="C129" s="35">
        <f t="shared" si="4"/>
        <v>20</v>
      </c>
      <c r="D129" s="34" t="str">
        <f ca="1">IF($B129&gt;rounds,"",OFFSET(AllPairings!D$1,startRow-1+$A129,0))</f>
        <v/>
      </c>
      <c r="E129" s="34" t="str">
        <f ca="1">IF($B129&gt;rounds,"",OFFSET(AllPairings!E$1,startRow-1+$A129,0))</f>
        <v/>
      </c>
      <c r="F129" s="65" t="e">
        <f ca="1">VLOOKUP($C129,OFFSET(ResultsInput!$B$2,($B129-1)*gamesPerRound,0,gamesPerRound,6),5,FALSE)</f>
        <v>#VALUE!</v>
      </c>
      <c r="G129" s="65" t="e">
        <f ca="1">VLOOKUP($C129,OFFSET(ResultsInput!$B$2,($B129-1)*gamesPerRound,0,gamesPerRound,6),6,FALSE)</f>
        <v>#VALUE!</v>
      </c>
      <c r="H129" s="78" t="str">
        <f t="shared" ca="1" si="5"/>
        <v/>
      </c>
    </row>
    <row r="130" spans="1:8" x14ac:dyDescent="0.3">
      <c r="A130" s="64">
        <v>128</v>
      </c>
      <c r="B130" s="35" t="str">
        <f t="shared" ref="B130:B193" si="6">IF(INT(A130/gamesPerRound)&lt;rounds,1+INT(A130/gamesPerRound),"")</f>
        <v/>
      </c>
      <c r="C130" s="35">
        <f t="shared" ref="C130:C193" si="7">1+MOD(A130,gamesPerRound)</f>
        <v>21</v>
      </c>
      <c r="D130" s="34" t="str">
        <f ca="1">IF($B130&gt;rounds,"",OFFSET(AllPairings!D$1,startRow-1+$A130,0))</f>
        <v/>
      </c>
      <c r="E130" s="34" t="str">
        <f ca="1">IF($B130&gt;rounds,"",OFFSET(AllPairings!E$1,startRow-1+$A130,0))</f>
        <v/>
      </c>
      <c r="F130" s="65" t="e">
        <f ca="1">VLOOKUP($C130,OFFSET(ResultsInput!$B$2,($B130-1)*gamesPerRound,0,gamesPerRound,6),5,FALSE)</f>
        <v>#VALUE!</v>
      </c>
      <c r="G130" s="65" t="e">
        <f ca="1">VLOOKUP($C130,OFFSET(ResultsInput!$B$2,($B130-1)*gamesPerRound,0,gamesPerRound,6),6,FALSE)</f>
        <v>#VALUE!</v>
      </c>
      <c r="H130" s="78" t="str">
        <f t="shared" ref="H130:H193" ca="1" si="8">D130</f>
        <v/>
      </c>
    </row>
    <row r="131" spans="1:8" x14ac:dyDescent="0.3">
      <c r="A131" s="64">
        <v>129</v>
      </c>
      <c r="B131" s="35" t="str">
        <f t="shared" si="6"/>
        <v/>
      </c>
      <c r="C131" s="35">
        <f t="shared" si="7"/>
        <v>22</v>
      </c>
      <c r="D131" s="34" t="str">
        <f ca="1">IF($B131&gt;rounds,"",OFFSET(AllPairings!D$1,startRow-1+$A131,0))</f>
        <v/>
      </c>
      <c r="E131" s="34" t="str">
        <f ca="1">IF($B131&gt;rounds,"",OFFSET(AllPairings!E$1,startRow-1+$A131,0))</f>
        <v/>
      </c>
      <c r="F131" s="65" t="e">
        <f ca="1">VLOOKUP($C131,OFFSET(ResultsInput!$B$2,($B131-1)*gamesPerRound,0,gamesPerRound,6),5,FALSE)</f>
        <v>#VALUE!</v>
      </c>
      <c r="G131" s="65" t="e">
        <f ca="1">VLOOKUP($C131,OFFSET(ResultsInput!$B$2,($B131-1)*gamesPerRound,0,gamesPerRound,6),6,FALSE)</f>
        <v>#VALUE!</v>
      </c>
      <c r="H131" s="78" t="str">
        <f t="shared" ca="1" si="8"/>
        <v/>
      </c>
    </row>
    <row r="132" spans="1:8" x14ac:dyDescent="0.3">
      <c r="A132" s="64">
        <v>130</v>
      </c>
      <c r="B132" s="35" t="str">
        <f t="shared" si="6"/>
        <v/>
      </c>
      <c r="C132" s="35">
        <f t="shared" si="7"/>
        <v>23</v>
      </c>
      <c r="D132" s="34" t="str">
        <f ca="1">IF($B132&gt;rounds,"",OFFSET(AllPairings!D$1,startRow-1+$A132,0))</f>
        <v/>
      </c>
      <c r="E132" s="34" t="str">
        <f ca="1">IF($B132&gt;rounds,"",OFFSET(AllPairings!E$1,startRow-1+$A132,0))</f>
        <v/>
      </c>
      <c r="F132" s="65" t="e">
        <f ca="1">VLOOKUP($C132,OFFSET(ResultsInput!$B$2,($B132-1)*gamesPerRound,0,gamesPerRound,6),5,FALSE)</f>
        <v>#VALUE!</v>
      </c>
      <c r="G132" s="65" t="e">
        <f ca="1">VLOOKUP($C132,OFFSET(ResultsInput!$B$2,($B132-1)*gamesPerRound,0,gamesPerRound,6),6,FALSE)</f>
        <v>#VALUE!</v>
      </c>
      <c r="H132" s="78" t="str">
        <f t="shared" ca="1" si="8"/>
        <v/>
      </c>
    </row>
    <row r="133" spans="1:8" x14ac:dyDescent="0.3">
      <c r="A133" s="64">
        <v>131</v>
      </c>
      <c r="B133" s="35" t="str">
        <f t="shared" si="6"/>
        <v/>
      </c>
      <c r="C133" s="35">
        <f t="shared" si="7"/>
        <v>24</v>
      </c>
      <c r="D133" s="34" t="str">
        <f ca="1">IF($B133&gt;rounds,"",OFFSET(AllPairings!D$1,startRow-1+$A133,0))</f>
        <v/>
      </c>
      <c r="E133" s="34" t="str">
        <f ca="1">IF($B133&gt;rounds,"",OFFSET(AllPairings!E$1,startRow-1+$A133,0))</f>
        <v/>
      </c>
      <c r="F133" s="65" t="e">
        <f ca="1">VLOOKUP($C133,OFFSET(ResultsInput!$B$2,($B133-1)*gamesPerRound,0,gamesPerRound,6),5,FALSE)</f>
        <v>#VALUE!</v>
      </c>
      <c r="G133" s="65" t="e">
        <f ca="1">VLOOKUP($C133,OFFSET(ResultsInput!$B$2,($B133-1)*gamesPerRound,0,gamesPerRound,6),6,FALSE)</f>
        <v>#VALUE!</v>
      </c>
      <c r="H133" s="78" t="str">
        <f t="shared" ca="1" si="8"/>
        <v/>
      </c>
    </row>
    <row r="134" spans="1:8" x14ac:dyDescent="0.3">
      <c r="A134" s="64">
        <v>132</v>
      </c>
      <c r="B134" s="35" t="str">
        <f t="shared" si="6"/>
        <v/>
      </c>
      <c r="C134" s="35">
        <f t="shared" si="7"/>
        <v>25</v>
      </c>
      <c r="D134" s="34" t="str">
        <f ca="1">IF($B134&gt;rounds,"",OFFSET(AllPairings!D$1,startRow-1+$A134,0))</f>
        <v/>
      </c>
      <c r="E134" s="34" t="str">
        <f ca="1">IF($B134&gt;rounds,"",OFFSET(AllPairings!E$1,startRow-1+$A134,0))</f>
        <v/>
      </c>
      <c r="F134" s="65" t="e">
        <f ca="1">VLOOKUP($C134,OFFSET(ResultsInput!$B$2,($B134-1)*gamesPerRound,0,gamesPerRound,6),5,FALSE)</f>
        <v>#VALUE!</v>
      </c>
      <c r="G134" s="65" t="e">
        <f ca="1">VLOOKUP($C134,OFFSET(ResultsInput!$B$2,($B134-1)*gamesPerRound,0,gamesPerRound,6),6,FALSE)</f>
        <v>#VALUE!</v>
      </c>
      <c r="H134" s="78" t="str">
        <f t="shared" ca="1" si="8"/>
        <v/>
      </c>
    </row>
    <row r="135" spans="1:8" x14ac:dyDescent="0.3">
      <c r="A135" s="64">
        <v>133</v>
      </c>
      <c r="B135" s="35" t="str">
        <f t="shared" si="6"/>
        <v/>
      </c>
      <c r="C135" s="35">
        <f t="shared" si="7"/>
        <v>26</v>
      </c>
      <c r="D135" s="34" t="str">
        <f ca="1">IF($B135&gt;rounds,"",OFFSET(AllPairings!D$1,startRow-1+$A135,0))</f>
        <v/>
      </c>
      <c r="E135" s="34" t="str">
        <f ca="1">IF($B135&gt;rounds,"",OFFSET(AllPairings!E$1,startRow-1+$A135,0))</f>
        <v/>
      </c>
      <c r="F135" s="65" t="e">
        <f ca="1">VLOOKUP($C135,OFFSET(ResultsInput!$B$2,($B135-1)*gamesPerRound,0,gamesPerRound,6),5,FALSE)</f>
        <v>#VALUE!</v>
      </c>
      <c r="G135" s="65" t="e">
        <f ca="1">VLOOKUP($C135,OFFSET(ResultsInput!$B$2,($B135-1)*gamesPerRound,0,gamesPerRound,6),6,FALSE)</f>
        <v>#VALUE!</v>
      </c>
      <c r="H135" s="78" t="str">
        <f t="shared" ca="1" si="8"/>
        <v/>
      </c>
    </row>
    <row r="136" spans="1:8" x14ac:dyDescent="0.3">
      <c r="A136" s="64">
        <v>134</v>
      </c>
      <c r="B136" s="35" t="str">
        <f t="shared" si="6"/>
        <v/>
      </c>
      <c r="C136" s="35">
        <f t="shared" si="7"/>
        <v>27</v>
      </c>
      <c r="D136" s="34" t="str">
        <f ca="1">IF($B136&gt;rounds,"",OFFSET(AllPairings!D$1,startRow-1+$A136,0))</f>
        <v/>
      </c>
      <c r="E136" s="34" t="str">
        <f ca="1">IF($B136&gt;rounds,"",OFFSET(AllPairings!E$1,startRow-1+$A136,0))</f>
        <v/>
      </c>
      <c r="F136" s="65" t="e">
        <f ca="1">VLOOKUP($C136,OFFSET(ResultsInput!$B$2,($B136-1)*gamesPerRound,0,gamesPerRound,6),5,FALSE)</f>
        <v>#VALUE!</v>
      </c>
      <c r="G136" s="65" t="e">
        <f ca="1">VLOOKUP($C136,OFFSET(ResultsInput!$B$2,($B136-1)*gamesPerRound,0,gamesPerRound,6),6,FALSE)</f>
        <v>#VALUE!</v>
      </c>
      <c r="H136" s="78" t="str">
        <f t="shared" ca="1" si="8"/>
        <v/>
      </c>
    </row>
    <row r="137" spans="1:8" x14ac:dyDescent="0.3">
      <c r="A137" s="64">
        <v>135</v>
      </c>
      <c r="B137" s="35" t="str">
        <f t="shared" si="6"/>
        <v/>
      </c>
      <c r="C137" s="35">
        <f t="shared" si="7"/>
        <v>28</v>
      </c>
      <c r="D137" s="34" t="str">
        <f ca="1">IF($B137&gt;rounds,"",OFFSET(AllPairings!D$1,startRow-1+$A137,0))</f>
        <v/>
      </c>
      <c r="E137" s="34" t="str">
        <f ca="1">IF($B137&gt;rounds,"",OFFSET(AllPairings!E$1,startRow-1+$A137,0))</f>
        <v/>
      </c>
      <c r="F137" s="65" t="e">
        <f ca="1">VLOOKUP($C137,OFFSET(ResultsInput!$B$2,($B137-1)*gamesPerRound,0,gamesPerRound,6),5,FALSE)</f>
        <v>#VALUE!</v>
      </c>
      <c r="G137" s="65" t="e">
        <f ca="1">VLOOKUP($C137,OFFSET(ResultsInput!$B$2,($B137-1)*gamesPerRound,0,gamesPerRound,6),6,FALSE)</f>
        <v>#VALUE!</v>
      </c>
      <c r="H137" s="78" t="str">
        <f t="shared" ca="1" si="8"/>
        <v/>
      </c>
    </row>
    <row r="138" spans="1:8" x14ac:dyDescent="0.3">
      <c r="A138" s="64">
        <v>136</v>
      </c>
      <c r="B138" s="35" t="str">
        <f t="shared" si="6"/>
        <v/>
      </c>
      <c r="C138" s="35">
        <f t="shared" si="7"/>
        <v>29</v>
      </c>
      <c r="D138" s="34" t="str">
        <f ca="1">IF($B138&gt;rounds,"",OFFSET(AllPairings!D$1,startRow-1+$A138,0))</f>
        <v/>
      </c>
      <c r="E138" s="34" t="str">
        <f ca="1">IF($B138&gt;rounds,"",OFFSET(AllPairings!E$1,startRow-1+$A138,0))</f>
        <v/>
      </c>
      <c r="F138" s="65" t="e">
        <f ca="1">VLOOKUP($C138,OFFSET(ResultsInput!$B$2,($B138-1)*gamesPerRound,0,gamesPerRound,6),5,FALSE)</f>
        <v>#VALUE!</v>
      </c>
      <c r="G138" s="65" t="e">
        <f ca="1">VLOOKUP($C138,OFFSET(ResultsInput!$B$2,($B138-1)*gamesPerRound,0,gamesPerRound,6),6,FALSE)</f>
        <v>#VALUE!</v>
      </c>
      <c r="H138" s="78" t="str">
        <f t="shared" ca="1" si="8"/>
        <v/>
      </c>
    </row>
    <row r="139" spans="1:8" x14ac:dyDescent="0.3">
      <c r="A139" s="64">
        <v>137</v>
      </c>
      <c r="B139" s="35" t="str">
        <f t="shared" si="6"/>
        <v/>
      </c>
      <c r="C139" s="35">
        <f t="shared" si="7"/>
        <v>30</v>
      </c>
      <c r="D139" s="34" t="str">
        <f ca="1">IF($B139&gt;rounds,"",OFFSET(AllPairings!D$1,startRow-1+$A139,0))</f>
        <v/>
      </c>
      <c r="E139" s="34" t="str">
        <f ca="1">IF($B139&gt;rounds,"",OFFSET(AllPairings!E$1,startRow-1+$A139,0))</f>
        <v/>
      </c>
      <c r="F139" s="65" t="e">
        <f ca="1">VLOOKUP($C139,OFFSET(ResultsInput!$B$2,($B139-1)*gamesPerRound,0,gamesPerRound,6),5,FALSE)</f>
        <v>#VALUE!</v>
      </c>
      <c r="G139" s="65" t="e">
        <f ca="1">VLOOKUP($C139,OFFSET(ResultsInput!$B$2,($B139-1)*gamesPerRound,0,gamesPerRound,6),6,FALSE)</f>
        <v>#VALUE!</v>
      </c>
      <c r="H139" s="78" t="str">
        <f t="shared" ca="1" si="8"/>
        <v/>
      </c>
    </row>
    <row r="140" spans="1:8" x14ac:dyDescent="0.3">
      <c r="A140" s="64">
        <v>138</v>
      </c>
      <c r="B140" s="35" t="str">
        <f t="shared" si="6"/>
        <v/>
      </c>
      <c r="C140" s="35">
        <f t="shared" si="7"/>
        <v>31</v>
      </c>
      <c r="D140" s="34" t="str">
        <f ca="1">IF($B140&gt;rounds,"",OFFSET(AllPairings!D$1,startRow-1+$A140,0))</f>
        <v/>
      </c>
      <c r="E140" s="34" t="str">
        <f ca="1">IF($B140&gt;rounds,"",OFFSET(AllPairings!E$1,startRow-1+$A140,0))</f>
        <v/>
      </c>
      <c r="F140" s="65" t="e">
        <f ca="1">VLOOKUP($C140,OFFSET(ResultsInput!$B$2,($B140-1)*gamesPerRound,0,gamesPerRound,6),5,FALSE)</f>
        <v>#VALUE!</v>
      </c>
      <c r="G140" s="65" t="e">
        <f ca="1">VLOOKUP($C140,OFFSET(ResultsInput!$B$2,($B140-1)*gamesPerRound,0,gamesPerRound,6),6,FALSE)</f>
        <v>#VALUE!</v>
      </c>
      <c r="H140" s="78" t="str">
        <f t="shared" ca="1" si="8"/>
        <v/>
      </c>
    </row>
    <row r="141" spans="1:8" x14ac:dyDescent="0.3">
      <c r="A141" s="64">
        <v>139</v>
      </c>
      <c r="B141" s="35" t="str">
        <f t="shared" si="6"/>
        <v/>
      </c>
      <c r="C141" s="35">
        <f t="shared" si="7"/>
        <v>32</v>
      </c>
      <c r="D141" s="34" t="str">
        <f ca="1">IF($B141&gt;rounds,"",OFFSET(AllPairings!D$1,startRow-1+$A141,0))</f>
        <v/>
      </c>
      <c r="E141" s="34" t="str">
        <f ca="1">IF($B141&gt;rounds,"",OFFSET(AllPairings!E$1,startRow-1+$A141,0))</f>
        <v/>
      </c>
      <c r="F141" s="65" t="e">
        <f ca="1">VLOOKUP($C141,OFFSET(ResultsInput!$B$2,($B141-1)*gamesPerRound,0,gamesPerRound,6),5,FALSE)</f>
        <v>#VALUE!</v>
      </c>
      <c r="G141" s="65" t="e">
        <f ca="1">VLOOKUP($C141,OFFSET(ResultsInput!$B$2,($B141-1)*gamesPerRound,0,gamesPerRound,6),6,FALSE)</f>
        <v>#VALUE!</v>
      </c>
      <c r="H141" s="78" t="str">
        <f t="shared" ca="1" si="8"/>
        <v/>
      </c>
    </row>
    <row r="142" spans="1:8" x14ac:dyDescent="0.3">
      <c r="A142" s="64">
        <v>140</v>
      </c>
      <c r="B142" s="35" t="str">
        <f t="shared" si="6"/>
        <v/>
      </c>
      <c r="C142" s="35">
        <f t="shared" si="7"/>
        <v>33</v>
      </c>
      <c r="D142" s="34" t="str">
        <f ca="1">IF($B142&gt;rounds,"",OFFSET(AllPairings!D$1,startRow-1+$A142,0))</f>
        <v/>
      </c>
      <c r="E142" s="34" t="str">
        <f ca="1">IF($B142&gt;rounds,"",OFFSET(AllPairings!E$1,startRow-1+$A142,0))</f>
        <v/>
      </c>
      <c r="F142" s="65" t="e">
        <f ca="1">VLOOKUP($C142,OFFSET(ResultsInput!$B$2,($B142-1)*gamesPerRound,0,gamesPerRound,6),5,FALSE)</f>
        <v>#VALUE!</v>
      </c>
      <c r="G142" s="65" t="e">
        <f ca="1">VLOOKUP($C142,OFFSET(ResultsInput!$B$2,($B142-1)*gamesPerRound,0,gamesPerRound,6),6,FALSE)</f>
        <v>#VALUE!</v>
      </c>
      <c r="H142" s="78" t="str">
        <f t="shared" ca="1" si="8"/>
        <v/>
      </c>
    </row>
    <row r="143" spans="1:8" x14ac:dyDescent="0.3">
      <c r="A143" s="64">
        <v>141</v>
      </c>
      <c r="B143" s="35" t="str">
        <f t="shared" si="6"/>
        <v/>
      </c>
      <c r="C143" s="35">
        <f t="shared" si="7"/>
        <v>34</v>
      </c>
      <c r="D143" s="34" t="str">
        <f ca="1">IF($B143&gt;rounds,"",OFFSET(AllPairings!D$1,startRow-1+$A143,0))</f>
        <v/>
      </c>
      <c r="E143" s="34" t="str">
        <f ca="1">IF($B143&gt;rounds,"",OFFSET(AllPairings!E$1,startRow-1+$A143,0))</f>
        <v/>
      </c>
      <c r="F143" s="65" t="e">
        <f ca="1">VLOOKUP($C143,OFFSET(ResultsInput!$B$2,($B143-1)*gamesPerRound,0,gamesPerRound,6),5,FALSE)</f>
        <v>#VALUE!</v>
      </c>
      <c r="G143" s="65" t="e">
        <f ca="1">VLOOKUP($C143,OFFSET(ResultsInput!$B$2,($B143-1)*gamesPerRound,0,gamesPerRound,6),6,FALSE)</f>
        <v>#VALUE!</v>
      </c>
      <c r="H143" s="78" t="str">
        <f t="shared" ca="1" si="8"/>
        <v/>
      </c>
    </row>
    <row r="144" spans="1:8" x14ac:dyDescent="0.3">
      <c r="A144" s="64">
        <v>142</v>
      </c>
      <c r="B144" s="35" t="str">
        <f t="shared" si="6"/>
        <v/>
      </c>
      <c r="C144" s="35">
        <f t="shared" si="7"/>
        <v>35</v>
      </c>
      <c r="D144" s="34" t="str">
        <f ca="1">IF($B144&gt;rounds,"",OFFSET(AllPairings!D$1,startRow-1+$A144,0))</f>
        <v/>
      </c>
      <c r="E144" s="34" t="str">
        <f ca="1">IF($B144&gt;rounds,"",OFFSET(AllPairings!E$1,startRow-1+$A144,0))</f>
        <v/>
      </c>
      <c r="F144" s="65" t="e">
        <f ca="1">VLOOKUP($C144,OFFSET(ResultsInput!$B$2,($B144-1)*gamesPerRound,0,gamesPerRound,6),5,FALSE)</f>
        <v>#VALUE!</v>
      </c>
      <c r="G144" s="65" t="e">
        <f ca="1">VLOOKUP($C144,OFFSET(ResultsInput!$B$2,($B144-1)*gamesPerRound,0,gamesPerRound,6),6,FALSE)</f>
        <v>#VALUE!</v>
      </c>
      <c r="H144" s="78" t="str">
        <f t="shared" ca="1" si="8"/>
        <v/>
      </c>
    </row>
    <row r="145" spans="1:8" x14ac:dyDescent="0.3">
      <c r="A145" s="64">
        <v>143</v>
      </c>
      <c r="B145" s="35" t="str">
        <f t="shared" si="6"/>
        <v/>
      </c>
      <c r="C145" s="35">
        <f t="shared" si="7"/>
        <v>36</v>
      </c>
      <c r="D145" s="34" t="str">
        <f ca="1">IF($B145&gt;rounds,"",OFFSET(AllPairings!D$1,startRow-1+$A145,0))</f>
        <v/>
      </c>
      <c r="E145" s="34" t="str">
        <f ca="1">IF($B145&gt;rounds,"",OFFSET(AllPairings!E$1,startRow-1+$A145,0))</f>
        <v/>
      </c>
      <c r="F145" s="65" t="e">
        <f ca="1">VLOOKUP($C145,OFFSET(ResultsInput!$B$2,($B145-1)*gamesPerRound,0,gamesPerRound,6),5,FALSE)</f>
        <v>#VALUE!</v>
      </c>
      <c r="G145" s="65" t="e">
        <f ca="1">VLOOKUP($C145,OFFSET(ResultsInput!$B$2,($B145-1)*gamesPerRound,0,gamesPerRound,6),6,FALSE)</f>
        <v>#VALUE!</v>
      </c>
      <c r="H145" s="78" t="str">
        <f t="shared" ca="1" si="8"/>
        <v/>
      </c>
    </row>
    <row r="146" spans="1:8" x14ac:dyDescent="0.3">
      <c r="A146" s="64">
        <v>144</v>
      </c>
      <c r="B146" s="35" t="str">
        <f t="shared" si="6"/>
        <v/>
      </c>
      <c r="C146" s="35">
        <f t="shared" si="7"/>
        <v>37</v>
      </c>
      <c r="D146" s="34" t="str">
        <f ca="1">IF($B146&gt;rounds,"",OFFSET(AllPairings!D$1,startRow-1+$A146,0))</f>
        <v/>
      </c>
      <c r="E146" s="34" t="str">
        <f ca="1">IF($B146&gt;rounds,"",OFFSET(AllPairings!E$1,startRow-1+$A146,0))</f>
        <v/>
      </c>
      <c r="F146" s="65" t="e">
        <f ca="1">VLOOKUP($C146,OFFSET(ResultsInput!$B$2,($B146-1)*gamesPerRound,0,gamesPerRound,6),5,FALSE)</f>
        <v>#VALUE!</v>
      </c>
      <c r="G146" s="65" t="e">
        <f ca="1">VLOOKUP($C146,OFFSET(ResultsInput!$B$2,($B146-1)*gamesPerRound,0,gamesPerRound,6),6,FALSE)</f>
        <v>#VALUE!</v>
      </c>
      <c r="H146" s="78" t="str">
        <f t="shared" ca="1" si="8"/>
        <v/>
      </c>
    </row>
    <row r="147" spans="1:8" x14ac:dyDescent="0.3">
      <c r="A147" s="64">
        <v>145</v>
      </c>
      <c r="B147" s="35" t="str">
        <f t="shared" si="6"/>
        <v/>
      </c>
      <c r="C147" s="35">
        <f t="shared" si="7"/>
        <v>38</v>
      </c>
      <c r="D147" s="34" t="str">
        <f ca="1">IF($B147&gt;rounds,"",OFFSET(AllPairings!D$1,startRow-1+$A147,0))</f>
        <v/>
      </c>
      <c r="E147" s="34" t="str">
        <f ca="1">IF($B147&gt;rounds,"",OFFSET(AllPairings!E$1,startRow-1+$A147,0))</f>
        <v/>
      </c>
      <c r="F147" s="65" t="e">
        <f ca="1">VLOOKUP($C147,OFFSET(ResultsInput!$B$2,($B147-1)*gamesPerRound,0,gamesPerRound,6),5,FALSE)</f>
        <v>#VALUE!</v>
      </c>
      <c r="G147" s="65" t="e">
        <f ca="1">VLOOKUP($C147,OFFSET(ResultsInput!$B$2,($B147-1)*gamesPerRound,0,gamesPerRound,6),6,FALSE)</f>
        <v>#VALUE!</v>
      </c>
      <c r="H147" s="78" t="str">
        <f t="shared" ca="1" si="8"/>
        <v/>
      </c>
    </row>
    <row r="148" spans="1:8" x14ac:dyDescent="0.3">
      <c r="A148" s="64">
        <v>146</v>
      </c>
      <c r="B148" s="35" t="str">
        <f t="shared" si="6"/>
        <v/>
      </c>
      <c r="C148" s="35">
        <f t="shared" si="7"/>
        <v>39</v>
      </c>
      <c r="D148" s="34" t="str">
        <f ca="1">IF($B148&gt;rounds,"",OFFSET(AllPairings!D$1,startRow-1+$A148,0))</f>
        <v/>
      </c>
      <c r="E148" s="34" t="str">
        <f ca="1">IF($B148&gt;rounds,"",OFFSET(AllPairings!E$1,startRow-1+$A148,0))</f>
        <v/>
      </c>
      <c r="F148" s="65" t="e">
        <f ca="1">VLOOKUP($C148,OFFSET(ResultsInput!$B$2,($B148-1)*gamesPerRound,0,gamesPerRound,6),5,FALSE)</f>
        <v>#VALUE!</v>
      </c>
      <c r="G148" s="65" t="e">
        <f ca="1">VLOOKUP($C148,OFFSET(ResultsInput!$B$2,($B148-1)*gamesPerRound,0,gamesPerRound,6),6,FALSE)</f>
        <v>#VALUE!</v>
      </c>
      <c r="H148" s="78" t="str">
        <f t="shared" ca="1" si="8"/>
        <v/>
      </c>
    </row>
    <row r="149" spans="1:8" x14ac:dyDescent="0.3">
      <c r="A149" s="64">
        <v>147</v>
      </c>
      <c r="B149" s="35" t="str">
        <f t="shared" si="6"/>
        <v/>
      </c>
      <c r="C149" s="35">
        <f t="shared" si="7"/>
        <v>40</v>
      </c>
      <c r="D149" s="34" t="str">
        <f ca="1">IF($B149&gt;rounds,"",OFFSET(AllPairings!D$1,startRow-1+$A149,0))</f>
        <v/>
      </c>
      <c r="E149" s="34" t="str">
        <f ca="1">IF($B149&gt;rounds,"",OFFSET(AllPairings!E$1,startRow-1+$A149,0))</f>
        <v/>
      </c>
      <c r="F149" s="65" t="e">
        <f ca="1">VLOOKUP($C149,OFFSET(ResultsInput!$B$2,($B149-1)*gamesPerRound,0,gamesPerRound,6),5,FALSE)</f>
        <v>#VALUE!</v>
      </c>
      <c r="G149" s="65" t="e">
        <f ca="1">VLOOKUP($C149,OFFSET(ResultsInput!$B$2,($B149-1)*gamesPerRound,0,gamesPerRound,6),6,FALSE)</f>
        <v>#VALUE!</v>
      </c>
      <c r="H149" s="78" t="str">
        <f t="shared" ca="1" si="8"/>
        <v/>
      </c>
    </row>
    <row r="150" spans="1:8" x14ac:dyDescent="0.3">
      <c r="A150" s="64">
        <v>148</v>
      </c>
      <c r="B150" s="35" t="str">
        <f t="shared" si="6"/>
        <v/>
      </c>
      <c r="C150" s="35">
        <f t="shared" si="7"/>
        <v>41</v>
      </c>
      <c r="D150" s="34" t="str">
        <f ca="1">IF($B150&gt;rounds,"",OFFSET(AllPairings!D$1,startRow-1+$A150,0))</f>
        <v/>
      </c>
      <c r="E150" s="34" t="str">
        <f ca="1">IF($B150&gt;rounds,"",OFFSET(AllPairings!E$1,startRow-1+$A150,0))</f>
        <v/>
      </c>
      <c r="F150" s="65" t="e">
        <f ca="1">VLOOKUP($C150,OFFSET(ResultsInput!$B$2,($B150-1)*gamesPerRound,0,gamesPerRound,6),5,FALSE)</f>
        <v>#VALUE!</v>
      </c>
      <c r="G150" s="65" t="e">
        <f ca="1">VLOOKUP($C150,OFFSET(ResultsInput!$B$2,($B150-1)*gamesPerRound,0,gamesPerRound,6),6,FALSE)</f>
        <v>#VALUE!</v>
      </c>
      <c r="H150" s="78" t="str">
        <f t="shared" ca="1" si="8"/>
        <v/>
      </c>
    </row>
    <row r="151" spans="1:8" x14ac:dyDescent="0.3">
      <c r="A151" s="64">
        <v>149</v>
      </c>
      <c r="B151" s="35" t="str">
        <f t="shared" si="6"/>
        <v/>
      </c>
      <c r="C151" s="35">
        <f t="shared" si="7"/>
        <v>42</v>
      </c>
      <c r="D151" s="34" t="str">
        <f ca="1">IF($B151&gt;rounds,"",OFFSET(AllPairings!D$1,startRow-1+$A151,0))</f>
        <v/>
      </c>
      <c r="E151" s="34" t="str">
        <f ca="1">IF($B151&gt;rounds,"",OFFSET(AllPairings!E$1,startRow-1+$A151,0))</f>
        <v/>
      </c>
      <c r="F151" s="65" t="e">
        <f ca="1">VLOOKUP($C151,OFFSET(ResultsInput!$B$2,($B151-1)*gamesPerRound,0,gamesPerRound,6),5,FALSE)</f>
        <v>#VALUE!</v>
      </c>
      <c r="G151" s="65" t="e">
        <f ca="1">VLOOKUP($C151,OFFSET(ResultsInput!$B$2,($B151-1)*gamesPerRound,0,gamesPerRound,6),6,FALSE)</f>
        <v>#VALUE!</v>
      </c>
      <c r="H151" s="78" t="str">
        <f t="shared" ca="1" si="8"/>
        <v/>
      </c>
    </row>
    <row r="152" spans="1:8" x14ac:dyDescent="0.3">
      <c r="A152" s="64">
        <v>150</v>
      </c>
      <c r="B152" s="35" t="str">
        <f t="shared" si="6"/>
        <v/>
      </c>
      <c r="C152" s="35">
        <f t="shared" si="7"/>
        <v>43</v>
      </c>
      <c r="D152" s="34" t="str">
        <f ca="1">IF($B152&gt;rounds,"",OFFSET(AllPairings!D$1,startRow-1+$A152,0))</f>
        <v/>
      </c>
      <c r="E152" s="34" t="str">
        <f ca="1">IF($B152&gt;rounds,"",OFFSET(AllPairings!E$1,startRow-1+$A152,0))</f>
        <v/>
      </c>
      <c r="F152" s="65" t="e">
        <f ca="1">VLOOKUP($C152,OFFSET(ResultsInput!$B$2,($B152-1)*gamesPerRound,0,gamesPerRound,6),5,FALSE)</f>
        <v>#VALUE!</v>
      </c>
      <c r="G152" s="65" t="e">
        <f ca="1">VLOOKUP($C152,OFFSET(ResultsInput!$B$2,($B152-1)*gamesPerRound,0,gamesPerRound,6),6,FALSE)</f>
        <v>#VALUE!</v>
      </c>
      <c r="H152" s="78" t="str">
        <f t="shared" ca="1" si="8"/>
        <v/>
      </c>
    </row>
    <row r="153" spans="1:8" x14ac:dyDescent="0.3">
      <c r="A153" s="64">
        <v>151</v>
      </c>
      <c r="B153" s="35" t="str">
        <f t="shared" si="6"/>
        <v/>
      </c>
      <c r="C153" s="35">
        <f t="shared" si="7"/>
        <v>44</v>
      </c>
      <c r="D153" s="34" t="str">
        <f ca="1">IF($B153&gt;rounds,"",OFFSET(AllPairings!D$1,startRow-1+$A153,0))</f>
        <v/>
      </c>
      <c r="E153" s="34" t="str">
        <f ca="1">IF($B153&gt;rounds,"",OFFSET(AllPairings!E$1,startRow-1+$A153,0))</f>
        <v/>
      </c>
      <c r="F153" s="65" t="e">
        <f ca="1">VLOOKUP($C153,OFFSET(ResultsInput!$B$2,($B153-1)*gamesPerRound,0,gamesPerRound,6),5,FALSE)</f>
        <v>#VALUE!</v>
      </c>
      <c r="G153" s="65" t="e">
        <f ca="1">VLOOKUP($C153,OFFSET(ResultsInput!$B$2,($B153-1)*gamesPerRound,0,gamesPerRound,6),6,FALSE)</f>
        <v>#VALUE!</v>
      </c>
      <c r="H153" s="78" t="str">
        <f t="shared" ca="1" si="8"/>
        <v/>
      </c>
    </row>
    <row r="154" spans="1:8" x14ac:dyDescent="0.3">
      <c r="A154" s="64">
        <v>152</v>
      </c>
      <c r="B154" s="35" t="str">
        <f t="shared" si="6"/>
        <v/>
      </c>
      <c r="C154" s="35">
        <f t="shared" si="7"/>
        <v>45</v>
      </c>
      <c r="D154" s="34" t="str">
        <f ca="1">IF($B154&gt;rounds,"",OFFSET(AllPairings!D$1,startRow-1+$A154,0))</f>
        <v/>
      </c>
      <c r="E154" s="34" t="str">
        <f ca="1">IF($B154&gt;rounds,"",OFFSET(AllPairings!E$1,startRow-1+$A154,0))</f>
        <v/>
      </c>
      <c r="F154" s="65" t="e">
        <f ca="1">VLOOKUP($C154,OFFSET(ResultsInput!$B$2,($B154-1)*gamesPerRound,0,gamesPerRound,6),5,FALSE)</f>
        <v>#VALUE!</v>
      </c>
      <c r="G154" s="65" t="e">
        <f ca="1">VLOOKUP($C154,OFFSET(ResultsInput!$B$2,($B154-1)*gamesPerRound,0,gamesPerRound,6),6,FALSE)</f>
        <v>#VALUE!</v>
      </c>
      <c r="H154" s="78" t="str">
        <f t="shared" ca="1" si="8"/>
        <v/>
      </c>
    </row>
    <row r="155" spans="1:8" x14ac:dyDescent="0.3">
      <c r="A155" s="64">
        <v>153</v>
      </c>
      <c r="B155" s="35" t="str">
        <f t="shared" si="6"/>
        <v/>
      </c>
      <c r="C155" s="35">
        <f t="shared" si="7"/>
        <v>46</v>
      </c>
      <c r="D155" s="34" t="str">
        <f ca="1">IF($B155&gt;rounds,"",OFFSET(AllPairings!D$1,startRow-1+$A155,0))</f>
        <v/>
      </c>
      <c r="E155" s="34" t="str">
        <f ca="1">IF($B155&gt;rounds,"",OFFSET(AllPairings!E$1,startRow-1+$A155,0))</f>
        <v/>
      </c>
      <c r="F155" s="65" t="e">
        <f ca="1">VLOOKUP($C155,OFFSET(ResultsInput!$B$2,($B155-1)*gamesPerRound,0,gamesPerRound,6),5,FALSE)</f>
        <v>#VALUE!</v>
      </c>
      <c r="G155" s="65" t="e">
        <f ca="1">VLOOKUP($C155,OFFSET(ResultsInput!$B$2,($B155-1)*gamesPerRound,0,gamesPerRound,6),6,FALSE)</f>
        <v>#VALUE!</v>
      </c>
      <c r="H155" s="78" t="str">
        <f t="shared" ca="1" si="8"/>
        <v/>
      </c>
    </row>
    <row r="156" spans="1:8" x14ac:dyDescent="0.3">
      <c r="A156" s="64">
        <v>154</v>
      </c>
      <c r="B156" s="35" t="str">
        <f t="shared" si="6"/>
        <v/>
      </c>
      <c r="C156" s="35">
        <f t="shared" si="7"/>
        <v>47</v>
      </c>
      <c r="D156" s="34" t="str">
        <f ca="1">IF($B156&gt;rounds,"",OFFSET(AllPairings!D$1,startRow-1+$A156,0))</f>
        <v/>
      </c>
      <c r="E156" s="34" t="str">
        <f ca="1">IF($B156&gt;rounds,"",OFFSET(AllPairings!E$1,startRow-1+$A156,0))</f>
        <v/>
      </c>
      <c r="F156" s="65" t="e">
        <f ca="1">VLOOKUP($C156,OFFSET(ResultsInput!$B$2,($B156-1)*gamesPerRound,0,gamesPerRound,6),5,FALSE)</f>
        <v>#VALUE!</v>
      </c>
      <c r="G156" s="65" t="e">
        <f ca="1">VLOOKUP($C156,OFFSET(ResultsInput!$B$2,($B156-1)*gamesPerRound,0,gamesPerRound,6),6,FALSE)</f>
        <v>#VALUE!</v>
      </c>
      <c r="H156" s="78" t="str">
        <f t="shared" ca="1" si="8"/>
        <v/>
      </c>
    </row>
    <row r="157" spans="1:8" x14ac:dyDescent="0.3">
      <c r="A157" s="64">
        <v>155</v>
      </c>
      <c r="B157" s="35" t="str">
        <f t="shared" si="6"/>
        <v/>
      </c>
      <c r="C157" s="35">
        <f t="shared" si="7"/>
        <v>48</v>
      </c>
      <c r="D157" s="34" t="str">
        <f ca="1">IF($B157&gt;rounds,"",OFFSET(AllPairings!D$1,startRow-1+$A157,0))</f>
        <v/>
      </c>
      <c r="E157" s="34" t="str">
        <f ca="1">IF($B157&gt;rounds,"",OFFSET(AllPairings!E$1,startRow-1+$A157,0))</f>
        <v/>
      </c>
      <c r="F157" s="65" t="e">
        <f ca="1">VLOOKUP($C157,OFFSET(ResultsInput!$B$2,($B157-1)*gamesPerRound,0,gamesPerRound,6),5,FALSE)</f>
        <v>#VALUE!</v>
      </c>
      <c r="G157" s="65" t="e">
        <f ca="1">VLOOKUP($C157,OFFSET(ResultsInput!$B$2,($B157-1)*gamesPerRound,0,gamesPerRound,6),6,FALSE)</f>
        <v>#VALUE!</v>
      </c>
      <c r="H157" s="78" t="str">
        <f t="shared" ca="1" si="8"/>
        <v/>
      </c>
    </row>
    <row r="158" spans="1:8" x14ac:dyDescent="0.3">
      <c r="A158" s="64">
        <v>156</v>
      </c>
      <c r="B158" s="35" t="str">
        <f t="shared" si="6"/>
        <v/>
      </c>
      <c r="C158" s="35">
        <f t="shared" si="7"/>
        <v>49</v>
      </c>
      <c r="D158" s="34" t="str">
        <f ca="1">IF($B158&gt;rounds,"",OFFSET(AllPairings!D$1,startRow-1+$A158,0))</f>
        <v/>
      </c>
      <c r="E158" s="34" t="str">
        <f ca="1">IF($B158&gt;rounds,"",OFFSET(AllPairings!E$1,startRow-1+$A158,0))</f>
        <v/>
      </c>
      <c r="F158" s="65" t="e">
        <f ca="1">VLOOKUP($C158,OFFSET(ResultsInput!$B$2,($B158-1)*gamesPerRound,0,gamesPerRound,6),5,FALSE)</f>
        <v>#VALUE!</v>
      </c>
      <c r="G158" s="65" t="e">
        <f ca="1">VLOOKUP($C158,OFFSET(ResultsInput!$B$2,($B158-1)*gamesPerRound,0,gamesPerRound,6),6,FALSE)</f>
        <v>#VALUE!</v>
      </c>
      <c r="H158" s="78" t="str">
        <f t="shared" ca="1" si="8"/>
        <v/>
      </c>
    </row>
    <row r="159" spans="1:8" x14ac:dyDescent="0.3">
      <c r="A159" s="64">
        <v>157</v>
      </c>
      <c r="B159" s="35" t="str">
        <f t="shared" si="6"/>
        <v/>
      </c>
      <c r="C159" s="35">
        <f t="shared" si="7"/>
        <v>50</v>
      </c>
      <c r="D159" s="34" t="str">
        <f ca="1">IF($B159&gt;rounds,"",OFFSET(AllPairings!D$1,startRow-1+$A159,0))</f>
        <v/>
      </c>
      <c r="E159" s="34" t="str">
        <f ca="1">IF($B159&gt;rounds,"",OFFSET(AllPairings!E$1,startRow-1+$A159,0))</f>
        <v/>
      </c>
      <c r="F159" s="65" t="e">
        <f ca="1">VLOOKUP($C159,OFFSET(ResultsInput!$B$2,($B159-1)*gamesPerRound,0,gamesPerRound,6),5,FALSE)</f>
        <v>#VALUE!</v>
      </c>
      <c r="G159" s="65" t="e">
        <f ca="1">VLOOKUP($C159,OFFSET(ResultsInput!$B$2,($B159-1)*gamesPerRound,0,gamesPerRound,6),6,FALSE)</f>
        <v>#VALUE!</v>
      </c>
      <c r="H159" s="78" t="str">
        <f t="shared" ca="1" si="8"/>
        <v/>
      </c>
    </row>
    <row r="160" spans="1:8" x14ac:dyDescent="0.3">
      <c r="A160" s="64">
        <v>158</v>
      </c>
      <c r="B160" s="35" t="str">
        <f t="shared" si="6"/>
        <v/>
      </c>
      <c r="C160" s="35">
        <f t="shared" si="7"/>
        <v>51</v>
      </c>
      <c r="D160" s="34" t="str">
        <f ca="1">IF($B160&gt;rounds,"",OFFSET(AllPairings!D$1,startRow-1+$A160,0))</f>
        <v/>
      </c>
      <c r="E160" s="34" t="str">
        <f ca="1">IF($B160&gt;rounds,"",OFFSET(AllPairings!E$1,startRow-1+$A160,0))</f>
        <v/>
      </c>
      <c r="F160" s="65" t="e">
        <f ca="1">VLOOKUP($C160,OFFSET(ResultsInput!$B$2,($B160-1)*gamesPerRound,0,gamesPerRound,6),5,FALSE)</f>
        <v>#VALUE!</v>
      </c>
      <c r="G160" s="65" t="e">
        <f ca="1">VLOOKUP($C160,OFFSET(ResultsInput!$B$2,($B160-1)*gamesPerRound,0,gamesPerRound,6),6,FALSE)</f>
        <v>#VALUE!</v>
      </c>
      <c r="H160" s="78" t="str">
        <f t="shared" ca="1" si="8"/>
        <v/>
      </c>
    </row>
    <row r="161" spans="1:8" x14ac:dyDescent="0.3">
      <c r="A161" s="64">
        <v>159</v>
      </c>
      <c r="B161" s="35" t="str">
        <f t="shared" si="6"/>
        <v/>
      </c>
      <c r="C161" s="35">
        <f t="shared" si="7"/>
        <v>52</v>
      </c>
      <c r="D161" s="34" t="str">
        <f ca="1">IF($B161&gt;rounds,"",OFFSET(AllPairings!D$1,startRow-1+$A161,0))</f>
        <v/>
      </c>
      <c r="E161" s="34" t="str">
        <f ca="1">IF($B161&gt;rounds,"",OFFSET(AllPairings!E$1,startRow-1+$A161,0))</f>
        <v/>
      </c>
      <c r="F161" s="65" t="e">
        <f ca="1">VLOOKUP($C161,OFFSET(ResultsInput!$B$2,($B161-1)*gamesPerRound,0,gamesPerRound,6),5,FALSE)</f>
        <v>#VALUE!</v>
      </c>
      <c r="G161" s="65" t="e">
        <f ca="1">VLOOKUP($C161,OFFSET(ResultsInput!$B$2,($B161-1)*gamesPerRound,0,gamesPerRound,6),6,FALSE)</f>
        <v>#VALUE!</v>
      </c>
      <c r="H161" s="78" t="str">
        <f t="shared" ca="1" si="8"/>
        <v/>
      </c>
    </row>
    <row r="162" spans="1:8" x14ac:dyDescent="0.3">
      <c r="A162" s="64">
        <v>160</v>
      </c>
      <c r="B162" s="35" t="str">
        <f t="shared" si="6"/>
        <v/>
      </c>
      <c r="C162" s="35">
        <f t="shared" si="7"/>
        <v>53</v>
      </c>
      <c r="D162" s="34" t="str">
        <f ca="1">IF($B162&gt;rounds,"",OFFSET(AllPairings!D$1,startRow-1+$A162,0))</f>
        <v/>
      </c>
      <c r="E162" s="34" t="str">
        <f ca="1">IF($B162&gt;rounds,"",OFFSET(AllPairings!E$1,startRow-1+$A162,0))</f>
        <v/>
      </c>
      <c r="F162" s="65" t="e">
        <f ca="1">VLOOKUP($C162,OFFSET(ResultsInput!$B$2,($B162-1)*gamesPerRound,0,gamesPerRound,6),5,FALSE)</f>
        <v>#VALUE!</v>
      </c>
      <c r="G162" s="65" t="e">
        <f ca="1">VLOOKUP($C162,OFFSET(ResultsInput!$B$2,($B162-1)*gamesPerRound,0,gamesPerRound,6),6,FALSE)</f>
        <v>#VALUE!</v>
      </c>
      <c r="H162" s="78" t="str">
        <f t="shared" ca="1" si="8"/>
        <v/>
      </c>
    </row>
    <row r="163" spans="1:8" x14ac:dyDescent="0.3">
      <c r="A163" s="64">
        <v>161</v>
      </c>
      <c r="B163" s="35" t="str">
        <f t="shared" si="6"/>
        <v/>
      </c>
      <c r="C163" s="35">
        <f t="shared" si="7"/>
        <v>54</v>
      </c>
      <c r="D163" s="34" t="str">
        <f ca="1">IF($B163&gt;rounds,"",OFFSET(AllPairings!D$1,startRow-1+$A163,0))</f>
        <v/>
      </c>
      <c r="E163" s="34" t="str">
        <f ca="1">IF($B163&gt;rounds,"",OFFSET(AllPairings!E$1,startRow-1+$A163,0))</f>
        <v/>
      </c>
      <c r="F163" s="65" t="e">
        <f ca="1">VLOOKUP($C163,OFFSET(ResultsInput!$B$2,($B163-1)*gamesPerRound,0,gamesPerRound,6),5,FALSE)</f>
        <v>#VALUE!</v>
      </c>
      <c r="G163" s="65" t="e">
        <f ca="1">VLOOKUP($C163,OFFSET(ResultsInput!$B$2,($B163-1)*gamesPerRound,0,gamesPerRound,6),6,FALSE)</f>
        <v>#VALUE!</v>
      </c>
      <c r="H163" s="78" t="str">
        <f t="shared" ca="1" si="8"/>
        <v/>
      </c>
    </row>
    <row r="164" spans="1:8" x14ac:dyDescent="0.3">
      <c r="A164" s="64">
        <v>162</v>
      </c>
      <c r="B164" s="35" t="str">
        <f t="shared" si="6"/>
        <v/>
      </c>
      <c r="C164" s="35">
        <f t="shared" si="7"/>
        <v>1</v>
      </c>
      <c r="D164" s="34" t="str">
        <f ca="1">IF($B164&gt;rounds,"",OFFSET(AllPairings!D$1,startRow-1+$A164,0))</f>
        <v/>
      </c>
      <c r="E164" s="34" t="str">
        <f ca="1">IF($B164&gt;rounds,"",OFFSET(AllPairings!E$1,startRow-1+$A164,0))</f>
        <v/>
      </c>
      <c r="F164" s="65" t="e">
        <f ca="1">VLOOKUP($C164,OFFSET(ResultsInput!$B$2,($B164-1)*gamesPerRound,0,gamesPerRound,6),5,FALSE)</f>
        <v>#VALUE!</v>
      </c>
      <c r="G164" s="65" t="e">
        <f ca="1">VLOOKUP($C164,OFFSET(ResultsInput!$B$2,($B164-1)*gamesPerRound,0,gamesPerRound,6),6,FALSE)</f>
        <v>#VALUE!</v>
      </c>
      <c r="H164" s="78" t="str">
        <f t="shared" ca="1" si="8"/>
        <v/>
      </c>
    </row>
    <row r="165" spans="1:8" x14ac:dyDescent="0.3">
      <c r="A165" s="64">
        <v>163</v>
      </c>
      <c r="B165" s="35" t="str">
        <f t="shared" si="6"/>
        <v/>
      </c>
      <c r="C165" s="35">
        <f t="shared" si="7"/>
        <v>2</v>
      </c>
      <c r="D165" s="34" t="str">
        <f ca="1">IF($B165&gt;rounds,"",OFFSET(AllPairings!D$1,startRow-1+$A165,0))</f>
        <v/>
      </c>
      <c r="E165" s="34" t="str">
        <f ca="1">IF($B165&gt;rounds,"",OFFSET(AllPairings!E$1,startRow-1+$A165,0))</f>
        <v/>
      </c>
      <c r="F165" s="65" t="e">
        <f ca="1">VLOOKUP($C165,OFFSET(ResultsInput!$B$2,($B165-1)*gamesPerRound,0,gamesPerRound,6),5,FALSE)</f>
        <v>#VALUE!</v>
      </c>
      <c r="G165" s="65" t="e">
        <f ca="1">VLOOKUP($C165,OFFSET(ResultsInput!$B$2,($B165-1)*gamesPerRound,0,gamesPerRound,6),6,FALSE)</f>
        <v>#VALUE!</v>
      </c>
      <c r="H165" s="78" t="str">
        <f t="shared" ca="1" si="8"/>
        <v/>
      </c>
    </row>
    <row r="166" spans="1:8" x14ac:dyDescent="0.3">
      <c r="A166" s="64">
        <v>164</v>
      </c>
      <c r="B166" s="35" t="str">
        <f t="shared" si="6"/>
        <v/>
      </c>
      <c r="C166" s="35">
        <f t="shared" si="7"/>
        <v>3</v>
      </c>
      <c r="D166" s="34" t="str">
        <f ca="1">IF($B166&gt;rounds,"",OFFSET(AllPairings!D$1,startRow-1+$A166,0))</f>
        <v/>
      </c>
      <c r="E166" s="34" t="str">
        <f ca="1">IF($B166&gt;rounds,"",OFFSET(AllPairings!E$1,startRow-1+$A166,0))</f>
        <v/>
      </c>
      <c r="F166" s="65" t="e">
        <f ca="1">VLOOKUP($C166,OFFSET(ResultsInput!$B$2,($B166-1)*gamesPerRound,0,gamesPerRound,6),5,FALSE)</f>
        <v>#VALUE!</v>
      </c>
      <c r="G166" s="65" t="e">
        <f ca="1">VLOOKUP($C166,OFFSET(ResultsInput!$B$2,($B166-1)*gamesPerRound,0,gamesPerRound,6),6,FALSE)</f>
        <v>#VALUE!</v>
      </c>
      <c r="H166" s="78" t="str">
        <f t="shared" ca="1" si="8"/>
        <v/>
      </c>
    </row>
    <row r="167" spans="1:8" x14ac:dyDescent="0.3">
      <c r="A167" s="64">
        <v>165</v>
      </c>
      <c r="B167" s="35" t="str">
        <f t="shared" si="6"/>
        <v/>
      </c>
      <c r="C167" s="35">
        <f t="shared" si="7"/>
        <v>4</v>
      </c>
      <c r="D167" s="34" t="str">
        <f ca="1">IF($B167&gt;rounds,"",OFFSET(AllPairings!D$1,startRow-1+$A167,0))</f>
        <v/>
      </c>
      <c r="E167" s="34" t="str">
        <f ca="1">IF($B167&gt;rounds,"",OFFSET(AllPairings!E$1,startRow-1+$A167,0))</f>
        <v/>
      </c>
      <c r="F167" s="65" t="e">
        <f ca="1">VLOOKUP($C167,OFFSET(ResultsInput!$B$2,($B167-1)*gamesPerRound,0,gamesPerRound,6),5,FALSE)</f>
        <v>#VALUE!</v>
      </c>
      <c r="G167" s="65" t="e">
        <f ca="1">VLOOKUP($C167,OFFSET(ResultsInput!$B$2,($B167-1)*gamesPerRound,0,gamesPerRound,6),6,FALSE)</f>
        <v>#VALUE!</v>
      </c>
      <c r="H167" s="78" t="str">
        <f t="shared" ca="1" si="8"/>
        <v/>
      </c>
    </row>
    <row r="168" spans="1:8" x14ac:dyDescent="0.3">
      <c r="A168" s="64">
        <v>166</v>
      </c>
      <c r="B168" s="35" t="str">
        <f t="shared" si="6"/>
        <v/>
      </c>
      <c r="C168" s="35">
        <f t="shared" si="7"/>
        <v>5</v>
      </c>
      <c r="D168" s="34" t="str">
        <f ca="1">IF($B168&gt;rounds,"",OFFSET(AllPairings!D$1,startRow-1+$A168,0))</f>
        <v/>
      </c>
      <c r="E168" s="34" t="str">
        <f ca="1">IF($B168&gt;rounds,"",OFFSET(AllPairings!E$1,startRow-1+$A168,0))</f>
        <v/>
      </c>
      <c r="F168" s="65" t="e">
        <f ca="1">VLOOKUP($C168,OFFSET(ResultsInput!$B$2,($B168-1)*gamesPerRound,0,gamesPerRound,6),5,FALSE)</f>
        <v>#VALUE!</v>
      </c>
      <c r="G168" s="65" t="e">
        <f ca="1">VLOOKUP($C168,OFFSET(ResultsInput!$B$2,($B168-1)*gamesPerRound,0,gamesPerRound,6),6,FALSE)</f>
        <v>#VALUE!</v>
      </c>
      <c r="H168" s="78" t="str">
        <f t="shared" ca="1" si="8"/>
        <v/>
      </c>
    </row>
    <row r="169" spans="1:8" x14ac:dyDescent="0.3">
      <c r="A169" s="64">
        <v>167</v>
      </c>
      <c r="B169" s="35" t="str">
        <f t="shared" si="6"/>
        <v/>
      </c>
      <c r="C169" s="35">
        <f t="shared" si="7"/>
        <v>6</v>
      </c>
      <c r="D169" s="34" t="str">
        <f ca="1">IF($B169&gt;rounds,"",OFFSET(AllPairings!D$1,startRow-1+$A169,0))</f>
        <v/>
      </c>
      <c r="E169" s="34" t="str">
        <f ca="1">IF($B169&gt;rounds,"",OFFSET(AllPairings!E$1,startRow-1+$A169,0))</f>
        <v/>
      </c>
      <c r="F169" s="65" t="e">
        <f ca="1">VLOOKUP($C169,OFFSET(ResultsInput!$B$2,($B169-1)*gamesPerRound,0,gamesPerRound,6),5,FALSE)</f>
        <v>#VALUE!</v>
      </c>
      <c r="G169" s="65" t="e">
        <f ca="1">VLOOKUP($C169,OFFSET(ResultsInput!$B$2,($B169-1)*gamesPerRound,0,gamesPerRound,6),6,FALSE)</f>
        <v>#VALUE!</v>
      </c>
      <c r="H169" s="78" t="str">
        <f t="shared" ca="1" si="8"/>
        <v/>
      </c>
    </row>
    <row r="170" spans="1:8" x14ac:dyDescent="0.3">
      <c r="A170" s="64">
        <v>168</v>
      </c>
      <c r="B170" s="35" t="str">
        <f t="shared" si="6"/>
        <v/>
      </c>
      <c r="C170" s="35">
        <f t="shared" si="7"/>
        <v>7</v>
      </c>
      <c r="D170" s="34" t="str">
        <f ca="1">IF($B170&gt;rounds,"",OFFSET(AllPairings!D$1,startRow-1+$A170,0))</f>
        <v/>
      </c>
      <c r="E170" s="34" t="str">
        <f ca="1">IF($B170&gt;rounds,"",OFFSET(AllPairings!E$1,startRow-1+$A170,0))</f>
        <v/>
      </c>
      <c r="F170" s="65" t="e">
        <f ca="1">VLOOKUP($C170,OFFSET(ResultsInput!$B$2,($B170-1)*gamesPerRound,0,gamesPerRound,6),5,FALSE)</f>
        <v>#VALUE!</v>
      </c>
      <c r="G170" s="65" t="e">
        <f ca="1">VLOOKUP($C170,OFFSET(ResultsInput!$B$2,($B170-1)*gamesPerRound,0,gamesPerRound,6),6,FALSE)</f>
        <v>#VALUE!</v>
      </c>
      <c r="H170" s="78" t="str">
        <f t="shared" ca="1" si="8"/>
        <v/>
      </c>
    </row>
    <row r="171" spans="1:8" x14ac:dyDescent="0.3">
      <c r="A171" s="64">
        <v>169</v>
      </c>
      <c r="B171" s="35" t="str">
        <f t="shared" si="6"/>
        <v/>
      </c>
      <c r="C171" s="35">
        <f t="shared" si="7"/>
        <v>8</v>
      </c>
      <c r="D171" s="34" t="str">
        <f ca="1">IF($B171&gt;rounds,"",OFFSET(AllPairings!D$1,startRow-1+$A171,0))</f>
        <v/>
      </c>
      <c r="E171" s="34" t="str">
        <f ca="1">IF($B171&gt;rounds,"",OFFSET(AllPairings!E$1,startRow-1+$A171,0))</f>
        <v/>
      </c>
      <c r="F171" s="65" t="e">
        <f ca="1">VLOOKUP($C171,OFFSET(ResultsInput!$B$2,($B171-1)*gamesPerRound,0,gamesPerRound,6),5,FALSE)</f>
        <v>#VALUE!</v>
      </c>
      <c r="G171" s="65" t="e">
        <f ca="1">VLOOKUP($C171,OFFSET(ResultsInput!$B$2,($B171-1)*gamesPerRound,0,gamesPerRound,6),6,FALSE)</f>
        <v>#VALUE!</v>
      </c>
      <c r="H171" s="78" t="str">
        <f t="shared" ca="1" si="8"/>
        <v/>
      </c>
    </row>
    <row r="172" spans="1:8" x14ac:dyDescent="0.3">
      <c r="A172" s="64">
        <v>170</v>
      </c>
      <c r="B172" s="35" t="str">
        <f t="shared" si="6"/>
        <v/>
      </c>
      <c r="C172" s="35">
        <f t="shared" si="7"/>
        <v>9</v>
      </c>
      <c r="D172" s="34" t="str">
        <f ca="1">IF($B172&gt;rounds,"",OFFSET(AllPairings!D$1,startRow-1+$A172,0))</f>
        <v/>
      </c>
      <c r="E172" s="34" t="str">
        <f ca="1">IF($B172&gt;rounds,"",OFFSET(AllPairings!E$1,startRow-1+$A172,0))</f>
        <v/>
      </c>
      <c r="F172" s="65" t="e">
        <f ca="1">VLOOKUP($C172,OFFSET(ResultsInput!$B$2,($B172-1)*gamesPerRound,0,gamesPerRound,6),5,FALSE)</f>
        <v>#VALUE!</v>
      </c>
      <c r="G172" s="65" t="e">
        <f ca="1">VLOOKUP($C172,OFFSET(ResultsInput!$B$2,($B172-1)*gamesPerRound,0,gamesPerRound,6),6,FALSE)</f>
        <v>#VALUE!</v>
      </c>
      <c r="H172" s="78" t="str">
        <f t="shared" ca="1" si="8"/>
        <v/>
      </c>
    </row>
    <row r="173" spans="1:8" x14ac:dyDescent="0.3">
      <c r="A173" s="64">
        <v>171</v>
      </c>
      <c r="B173" s="35" t="str">
        <f t="shared" si="6"/>
        <v/>
      </c>
      <c r="C173" s="35">
        <f t="shared" si="7"/>
        <v>10</v>
      </c>
      <c r="D173" s="34" t="str">
        <f ca="1">IF($B173&gt;rounds,"",OFFSET(AllPairings!D$1,startRow-1+$A173,0))</f>
        <v/>
      </c>
      <c r="E173" s="34" t="str">
        <f ca="1">IF($B173&gt;rounds,"",OFFSET(AllPairings!E$1,startRow-1+$A173,0))</f>
        <v/>
      </c>
      <c r="F173" s="65" t="e">
        <f ca="1">VLOOKUP($C173,OFFSET(ResultsInput!$B$2,($B173-1)*gamesPerRound,0,gamesPerRound,6),5,FALSE)</f>
        <v>#VALUE!</v>
      </c>
      <c r="G173" s="65" t="e">
        <f ca="1">VLOOKUP($C173,OFFSET(ResultsInput!$B$2,($B173-1)*gamesPerRound,0,gamesPerRound,6),6,FALSE)</f>
        <v>#VALUE!</v>
      </c>
      <c r="H173" s="78" t="str">
        <f t="shared" ca="1" si="8"/>
        <v/>
      </c>
    </row>
    <row r="174" spans="1:8" x14ac:dyDescent="0.3">
      <c r="A174" s="64">
        <v>172</v>
      </c>
      <c r="B174" s="35" t="str">
        <f t="shared" si="6"/>
        <v/>
      </c>
      <c r="C174" s="35">
        <f t="shared" si="7"/>
        <v>11</v>
      </c>
      <c r="D174" s="34" t="str">
        <f ca="1">IF($B174&gt;rounds,"",OFFSET(AllPairings!D$1,startRow-1+$A174,0))</f>
        <v/>
      </c>
      <c r="E174" s="34" t="str">
        <f ca="1">IF($B174&gt;rounds,"",OFFSET(AllPairings!E$1,startRow-1+$A174,0))</f>
        <v/>
      </c>
      <c r="F174" s="65" t="e">
        <f ca="1">VLOOKUP($C174,OFFSET(ResultsInput!$B$2,($B174-1)*gamesPerRound,0,gamesPerRound,6),5,FALSE)</f>
        <v>#VALUE!</v>
      </c>
      <c r="G174" s="65" t="e">
        <f ca="1">VLOOKUP($C174,OFFSET(ResultsInput!$B$2,($B174-1)*gamesPerRound,0,gamesPerRound,6),6,FALSE)</f>
        <v>#VALUE!</v>
      </c>
      <c r="H174" s="78" t="str">
        <f t="shared" ca="1" si="8"/>
        <v/>
      </c>
    </row>
    <row r="175" spans="1:8" x14ac:dyDescent="0.3">
      <c r="A175" s="64">
        <v>173</v>
      </c>
      <c r="B175" s="35" t="str">
        <f t="shared" si="6"/>
        <v/>
      </c>
      <c r="C175" s="35">
        <f t="shared" si="7"/>
        <v>12</v>
      </c>
      <c r="D175" s="34" t="str">
        <f ca="1">IF($B175&gt;rounds,"",OFFSET(AllPairings!D$1,startRow-1+$A175,0))</f>
        <v/>
      </c>
      <c r="E175" s="34" t="str">
        <f ca="1">IF($B175&gt;rounds,"",OFFSET(AllPairings!E$1,startRow-1+$A175,0))</f>
        <v/>
      </c>
      <c r="F175" s="65" t="e">
        <f ca="1">VLOOKUP($C175,OFFSET(ResultsInput!$B$2,($B175-1)*gamesPerRound,0,gamesPerRound,6),5,FALSE)</f>
        <v>#VALUE!</v>
      </c>
      <c r="G175" s="65" t="e">
        <f ca="1">VLOOKUP($C175,OFFSET(ResultsInput!$B$2,($B175-1)*gamesPerRound,0,gamesPerRound,6),6,FALSE)</f>
        <v>#VALUE!</v>
      </c>
      <c r="H175" s="78" t="str">
        <f t="shared" ca="1" si="8"/>
        <v/>
      </c>
    </row>
    <row r="176" spans="1:8" x14ac:dyDescent="0.3">
      <c r="A176" s="64">
        <v>174</v>
      </c>
      <c r="B176" s="35" t="str">
        <f t="shared" si="6"/>
        <v/>
      </c>
      <c r="C176" s="35">
        <f t="shared" si="7"/>
        <v>13</v>
      </c>
      <c r="D176" s="34" t="str">
        <f ca="1">IF($B176&gt;rounds,"",OFFSET(AllPairings!D$1,startRow-1+$A176,0))</f>
        <v/>
      </c>
      <c r="E176" s="34" t="str">
        <f ca="1">IF($B176&gt;rounds,"",OFFSET(AllPairings!E$1,startRow-1+$A176,0))</f>
        <v/>
      </c>
      <c r="F176" s="65" t="e">
        <f ca="1">VLOOKUP($C176,OFFSET(ResultsInput!$B$2,($B176-1)*gamesPerRound,0,gamesPerRound,6),5,FALSE)</f>
        <v>#VALUE!</v>
      </c>
      <c r="G176" s="65" t="e">
        <f ca="1">VLOOKUP($C176,OFFSET(ResultsInput!$B$2,($B176-1)*gamesPerRound,0,gamesPerRound,6),6,FALSE)</f>
        <v>#VALUE!</v>
      </c>
      <c r="H176" s="78" t="str">
        <f t="shared" ca="1" si="8"/>
        <v/>
      </c>
    </row>
    <row r="177" spans="1:8" x14ac:dyDescent="0.3">
      <c r="A177" s="64">
        <v>175</v>
      </c>
      <c r="B177" s="35" t="str">
        <f t="shared" si="6"/>
        <v/>
      </c>
      <c r="C177" s="35">
        <f t="shared" si="7"/>
        <v>14</v>
      </c>
      <c r="D177" s="34" t="str">
        <f ca="1">IF($B177&gt;rounds,"",OFFSET(AllPairings!D$1,startRow-1+$A177,0))</f>
        <v/>
      </c>
      <c r="E177" s="34" t="str">
        <f ca="1">IF($B177&gt;rounds,"",OFFSET(AllPairings!E$1,startRow-1+$A177,0))</f>
        <v/>
      </c>
      <c r="F177" s="65" t="e">
        <f ca="1">VLOOKUP($C177,OFFSET(ResultsInput!$B$2,($B177-1)*gamesPerRound,0,gamesPerRound,6),5,FALSE)</f>
        <v>#VALUE!</v>
      </c>
      <c r="G177" s="65" t="e">
        <f ca="1">VLOOKUP($C177,OFFSET(ResultsInput!$B$2,($B177-1)*gamesPerRound,0,gamesPerRound,6),6,FALSE)</f>
        <v>#VALUE!</v>
      </c>
      <c r="H177" s="78" t="str">
        <f t="shared" ca="1" si="8"/>
        <v/>
      </c>
    </row>
    <row r="178" spans="1:8" x14ac:dyDescent="0.3">
      <c r="A178" s="64">
        <v>176</v>
      </c>
      <c r="B178" s="35" t="str">
        <f t="shared" si="6"/>
        <v/>
      </c>
      <c r="C178" s="35">
        <f t="shared" si="7"/>
        <v>15</v>
      </c>
      <c r="D178" s="34" t="str">
        <f ca="1">IF($B178&gt;rounds,"",OFFSET(AllPairings!D$1,startRow-1+$A178,0))</f>
        <v/>
      </c>
      <c r="E178" s="34" t="str">
        <f ca="1">IF($B178&gt;rounds,"",OFFSET(AllPairings!E$1,startRow-1+$A178,0))</f>
        <v/>
      </c>
      <c r="F178" s="65" t="e">
        <f ca="1">VLOOKUP($C178,OFFSET(ResultsInput!$B$2,($B178-1)*gamesPerRound,0,gamesPerRound,6),5,FALSE)</f>
        <v>#VALUE!</v>
      </c>
      <c r="G178" s="65" t="e">
        <f ca="1">VLOOKUP($C178,OFFSET(ResultsInput!$B$2,($B178-1)*gamesPerRound,0,gamesPerRound,6),6,FALSE)</f>
        <v>#VALUE!</v>
      </c>
      <c r="H178" s="78" t="str">
        <f t="shared" ca="1" si="8"/>
        <v/>
      </c>
    </row>
    <row r="179" spans="1:8" x14ac:dyDescent="0.3">
      <c r="A179" s="64">
        <v>177</v>
      </c>
      <c r="B179" s="35" t="str">
        <f t="shared" si="6"/>
        <v/>
      </c>
      <c r="C179" s="35">
        <f t="shared" si="7"/>
        <v>16</v>
      </c>
      <c r="D179" s="34" t="str">
        <f ca="1">IF($B179&gt;rounds,"",OFFSET(AllPairings!D$1,startRow-1+$A179,0))</f>
        <v/>
      </c>
      <c r="E179" s="34" t="str">
        <f ca="1">IF($B179&gt;rounds,"",OFFSET(AllPairings!E$1,startRow-1+$A179,0))</f>
        <v/>
      </c>
      <c r="F179" s="65" t="e">
        <f ca="1">VLOOKUP($C179,OFFSET(ResultsInput!$B$2,($B179-1)*gamesPerRound,0,gamesPerRound,6),5,FALSE)</f>
        <v>#VALUE!</v>
      </c>
      <c r="G179" s="65" t="e">
        <f ca="1">VLOOKUP($C179,OFFSET(ResultsInput!$B$2,($B179-1)*gamesPerRound,0,gamesPerRound,6),6,FALSE)</f>
        <v>#VALUE!</v>
      </c>
      <c r="H179" s="78" t="str">
        <f t="shared" ca="1" si="8"/>
        <v/>
      </c>
    </row>
    <row r="180" spans="1:8" x14ac:dyDescent="0.3">
      <c r="A180" s="64">
        <v>178</v>
      </c>
      <c r="B180" s="35" t="str">
        <f t="shared" si="6"/>
        <v/>
      </c>
      <c r="C180" s="35">
        <f t="shared" si="7"/>
        <v>17</v>
      </c>
      <c r="D180" s="34" t="str">
        <f ca="1">IF($B180&gt;rounds,"",OFFSET(AllPairings!D$1,startRow-1+$A180,0))</f>
        <v/>
      </c>
      <c r="E180" s="34" t="str">
        <f ca="1">IF($B180&gt;rounds,"",OFFSET(AllPairings!E$1,startRow-1+$A180,0))</f>
        <v/>
      </c>
      <c r="F180" s="65" t="e">
        <f ca="1">VLOOKUP($C180,OFFSET(ResultsInput!$B$2,($B180-1)*gamesPerRound,0,gamesPerRound,6),5,FALSE)</f>
        <v>#VALUE!</v>
      </c>
      <c r="G180" s="65" t="e">
        <f ca="1">VLOOKUP($C180,OFFSET(ResultsInput!$B$2,($B180-1)*gamesPerRound,0,gamesPerRound,6),6,FALSE)</f>
        <v>#VALUE!</v>
      </c>
      <c r="H180" s="78" t="str">
        <f t="shared" ca="1" si="8"/>
        <v/>
      </c>
    </row>
    <row r="181" spans="1:8" x14ac:dyDescent="0.3">
      <c r="A181" s="64">
        <v>179</v>
      </c>
      <c r="B181" s="35" t="str">
        <f t="shared" si="6"/>
        <v/>
      </c>
      <c r="C181" s="35">
        <f t="shared" si="7"/>
        <v>18</v>
      </c>
      <c r="D181" s="34" t="str">
        <f ca="1">IF($B181&gt;rounds,"",OFFSET(AllPairings!D$1,startRow-1+$A181,0))</f>
        <v/>
      </c>
      <c r="E181" s="34" t="str">
        <f ca="1">IF($B181&gt;rounds,"",OFFSET(AllPairings!E$1,startRow-1+$A181,0))</f>
        <v/>
      </c>
      <c r="F181" s="65" t="e">
        <f ca="1">VLOOKUP($C181,OFFSET(ResultsInput!$B$2,($B181-1)*gamesPerRound,0,gamesPerRound,6),5,FALSE)</f>
        <v>#VALUE!</v>
      </c>
      <c r="G181" s="65" t="e">
        <f ca="1">VLOOKUP($C181,OFFSET(ResultsInput!$B$2,($B181-1)*gamesPerRound,0,gamesPerRound,6),6,FALSE)</f>
        <v>#VALUE!</v>
      </c>
      <c r="H181" s="78" t="str">
        <f t="shared" ca="1" si="8"/>
        <v/>
      </c>
    </row>
    <row r="182" spans="1:8" x14ac:dyDescent="0.3">
      <c r="A182" s="64">
        <v>180</v>
      </c>
      <c r="B182" s="35" t="str">
        <f t="shared" si="6"/>
        <v/>
      </c>
      <c r="C182" s="35">
        <f t="shared" si="7"/>
        <v>19</v>
      </c>
      <c r="D182" s="34" t="str">
        <f ca="1">IF($B182&gt;rounds,"",OFFSET(AllPairings!D$1,startRow-1+$A182,0))</f>
        <v/>
      </c>
      <c r="E182" s="34" t="str">
        <f ca="1">IF($B182&gt;rounds,"",OFFSET(AllPairings!E$1,startRow-1+$A182,0))</f>
        <v/>
      </c>
      <c r="F182" s="65" t="e">
        <f ca="1">VLOOKUP($C182,OFFSET(ResultsInput!$B$2,($B182-1)*gamesPerRound,0,gamesPerRound,6),5,FALSE)</f>
        <v>#VALUE!</v>
      </c>
      <c r="G182" s="65" t="e">
        <f ca="1">VLOOKUP($C182,OFFSET(ResultsInput!$B$2,($B182-1)*gamesPerRound,0,gamesPerRound,6),6,FALSE)</f>
        <v>#VALUE!</v>
      </c>
      <c r="H182" s="78" t="str">
        <f t="shared" ca="1" si="8"/>
        <v/>
      </c>
    </row>
    <row r="183" spans="1:8" x14ac:dyDescent="0.3">
      <c r="A183" s="64">
        <v>181</v>
      </c>
      <c r="B183" s="35" t="str">
        <f t="shared" si="6"/>
        <v/>
      </c>
      <c r="C183" s="35">
        <f t="shared" si="7"/>
        <v>20</v>
      </c>
      <c r="D183" s="34" t="str">
        <f ca="1">IF($B183&gt;rounds,"",OFFSET(AllPairings!D$1,startRow-1+$A183,0))</f>
        <v/>
      </c>
      <c r="E183" s="34" t="str">
        <f ca="1">IF($B183&gt;rounds,"",OFFSET(AllPairings!E$1,startRow-1+$A183,0))</f>
        <v/>
      </c>
      <c r="F183" s="65" t="e">
        <f ca="1">VLOOKUP($C183,OFFSET(ResultsInput!$B$2,($B183-1)*gamesPerRound,0,gamesPerRound,6),5,FALSE)</f>
        <v>#VALUE!</v>
      </c>
      <c r="G183" s="65" t="e">
        <f ca="1">VLOOKUP($C183,OFFSET(ResultsInput!$B$2,($B183-1)*gamesPerRound,0,gamesPerRound,6),6,FALSE)</f>
        <v>#VALUE!</v>
      </c>
      <c r="H183" s="78" t="str">
        <f t="shared" ca="1" si="8"/>
        <v/>
      </c>
    </row>
    <row r="184" spans="1:8" x14ac:dyDescent="0.3">
      <c r="A184" s="64">
        <v>182</v>
      </c>
      <c r="B184" s="35" t="str">
        <f t="shared" si="6"/>
        <v/>
      </c>
      <c r="C184" s="35">
        <f t="shared" si="7"/>
        <v>21</v>
      </c>
      <c r="D184" s="34" t="str">
        <f ca="1">IF($B184&gt;rounds,"",OFFSET(AllPairings!D$1,startRow-1+$A184,0))</f>
        <v/>
      </c>
      <c r="E184" s="34" t="str">
        <f ca="1">IF($B184&gt;rounds,"",OFFSET(AllPairings!E$1,startRow-1+$A184,0))</f>
        <v/>
      </c>
      <c r="F184" s="65" t="e">
        <f ca="1">VLOOKUP($C184,OFFSET(ResultsInput!$B$2,($B184-1)*gamesPerRound,0,gamesPerRound,6),5,FALSE)</f>
        <v>#VALUE!</v>
      </c>
      <c r="G184" s="65" t="e">
        <f ca="1">VLOOKUP($C184,OFFSET(ResultsInput!$B$2,($B184-1)*gamesPerRound,0,gamesPerRound,6),6,FALSE)</f>
        <v>#VALUE!</v>
      </c>
      <c r="H184" s="78" t="str">
        <f t="shared" ca="1" si="8"/>
        <v/>
      </c>
    </row>
    <row r="185" spans="1:8" x14ac:dyDescent="0.3">
      <c r="A185" s="64">
        <v>183</v>
      </c>
      <c r="B185" s="35" t="str">
        <f t="shared" si="6"/>
        <v/>
      </c>
      <c r="C185" s="35">
        <f t="shared" si="7"/>
        <v>22</v>
      </c>
      <c r="D185" s="34" t="str">
        <f ca="1">IF($B185&gt;rounds,"",OFFSET(AllPairings!D$1,startRow-1+$A185,0))</f>
        <v/>
      </c>
      <c r="E185" s="34" t="str">
        <f ca="1">IF($B185&gt;rounds,"",OFFSET(AllPairings!E$1,startRow-1+$A185,0))</f>
        <v/>
      </c>
      <c r="F185" s="65" t="e">
        <f ca="1">VLOOKUP($C185,OFFSET(ResultsInput!$B$2,($B185-1)*gamesPerRound,0,gamesPerRound,6),5,FALSE)</f>
        <v>#VALUE!</v>
      </c>
      <c r="G185" s="65" t="e">
        <f ca="1">VLOOKUP($C185,OFFSET(ResultsInput!$B$2,($B185-1)*gamesPerRound,0,gamesPerRound,6),6,FALSE)</f>
        <v>#VALUE!</v>
      </c>
      <c r="H185" s="78" t="str">
        <f t="shared" ca="1" si="8"/>
        <v/>
      </c>
    </row>
    <row r="186" spans="1:8" x14ac:dyDescent="0.3">
      <c r="A186" s="64">
        <v>184</v>
      </c>
      <c r="B186" s="35" t="str">
        <f t="shared" si="6"/>
        <v/>
      </c>
      <c r="C186" s="35">
        <f t="shared" si="7"/>
        <v>23</v>
      </c>
      <c r="D186" s="34" t="str">
        <f ca="1">IF($B186&gt;rounds,"",OFFSET(AllPairings!D$1,startRow-1+$A186,0))</f>
        <v/>
      </c>
      <c r="E186" s="34" t="str">
        <f ca="1">IF($B186&gt;rounds,"",OFFSET(AllPairings!E$1,startRow-1+$A186,0))</f>
        <v/>
      </c>
      <c r="F186" s="65" t="e">
        <f ca="1">VLOOKUP($C186,OFFSET(ResultsInput!$B$2,($B186-1)*gamesPerRound,0,gamesPerRound,6),5,FALSE)</f>
        <v>#VALUE!</v>
      </c>
      <c r="G186" s="65" t="e">
        <f ca="1">VLOOKUP($C186,OFFSET(ResultsInput!$B$2,($B186-1)*gamesPerRound,0,gamesPerRound,6),6,FALSE)</f>
        <v>#VALUE!</v>
      </c>
      <c r="H186" s="78" t="str">
        <f t="shared" ca="1" si="8"/>
        <v/>
      </c>
    </row>
    <row r="187" spans="1:8" x14ac:dyDescent="0.3">
      <c r="A187" s="64">
        <v>185</v>
      </c>
      <c r="B187" s="35" t="str">
        <f t="shared" si="6"/>
        <v/>
      </c>
      <c r="C187" s="35">
        <f t="shared" si="7"/>
        <v>24</v>
      </c>
      <c r="D187" s="34" t="str">
        <f ca="1">IF($B187&gt;rounds,"",OFFSET(AllPairings!D$1,startRow-1+$A187,0))</f>
        <v/>
      </c>
      <c r="E187" s="34" t="str">
        <f ca="1">IF($B187&gt;rounds,"",OFFSET(AllPairings!E$1,startRow-1+$A187,0))</f>
        <v/>
      </c>
      <c r="F187" s="65" t="e">
        <f ca="1">VLOOKUP($C187,OFFSET(ResultsInput!$B$2,($B187-1)*gamesPerRound,0,gamesPerRound,6),5,FALSE)</f>
        <v>#VALUE!</v>
      </c>
      <c r="G187" s="65" t="e">
        <f ca="1">VLOOKUP($C187,OFFSET(ResultsInput!$B$2,($B187-1)*gamesPerRound,0,gamesPerRound,6),6,FALSE)</f>
        <v>#VALUE!</v>
      </c>
      <c r="H187" s="78" t="str">
        <f t="shared" ca="1" si="8"/>
        <v/>
      </c>
    </row>
    <row r="188" spans="1:8" x14ac:dyDescent="0.3">
      <c r="A188" s="64">
        <v>186</v>
      </c>
      <c r="B188" s="35" t="str">
        <f t="shared" si="6"/>
        <v/>
      </c>
      <c r="C188" s="35">
        <f t="shared" si="7"/>
        <v>25</v>
      </c>
      <c r="D188" s="34" t="str">
        <f ca="1">IF($B188&gt;rounds,"",OFFSET(AllPairings!D$1,startRow-1+$A188,0))</f>
        <v/>
      </c>
      <c r="E188" s="34" t="str">
        <f ca="1">IF($B188&gt;rounds,"",OFFSET(AllPairings!E$1,startRow-1+$A188,0))</f>
        <v/>
      </c>
      <c r="F188" s="65" t="e">
        <f ca="1">VLOOKUP($C188,OFFSET(ResultsInput!$B$2,($B188-1)*gamesPerRound,0,gamesPerRound,6),5,FALSE)</f>
        <v>#VALUE!</v>
      </c>
      <c r="G188" s="65" t="e">
        <f ca="1">VLOOKUP($C188,OFFSET(ResultsInput!$B$2,($B188-1)*gamesPerRound,0,gamesPerRound,6),6,FALSE)</f>
        <v>#VALUE!</v>
      </c>
      <c r="H188" s="78" t="str">
        <f t="shared" ca="1" si="8"/>
        <v/>
      </c>
    </row>
    <row r="189" spans="1:8" x14ac:dyDescent="0.3">
      <c r="A189" s="64">
        <v>187</v>
      </c>
      <c r="B189" s="35" t="str">
        <f t="shared" si="6"/>
        <v/>
      </c>
      <c r="C189" s="35">
        <f t="shared" si="7"/>
        <v>26</v>
      </c>
      <c r="D189" s="34" t="str">
        <f ca="1">IF($B189&gt;rounds,"",OFFSET(AllPairings!D$1,startRow-1+$A189,0))</f>
        <v/>
      </c>
      <c r="E189" s="34" t="str">
        <f ca="1">IF($B189&gt;rounds,"",OFFSET(AllPairings!E$1,startRow-1+$A189,0))</f>
        <v/>
      </c>
      <c r="F189" s="65" t="e">
        <f ca="1">VLOOKUP($C189,OFFSET(ResultsInput!$B$2,($B189-1)*gamesPerRound,0,gamesPerRound,6),5,FALSE)</f>
        <v>#VALUE!</v>
      </c>
      <c r="G189" s="65" t="e">
        <f ca="1">VLOOKUP($C189,OFFSET(ResultsInput!$B$2,($B189-1)*gamesPerRound,0,gamesPerRound,6),6,FALSE)</f>
        <v>#VALUE!</v>
      </c>
      <c r="H189" s="78" t="str">
        <f t="shared" ca="1" si="8"/>
        <v/>
      </c>
    </row>
    <row r="190" spans="1:8" x14ac:dyDescent="0.3">
      <c r="A190" s="64">
        <v>188</v>
      </c>
      <c r="B190" s="35" t="str">
        <f t="shared" si="6"/>
        <v/>
      </c>
      <c r="C190" s="35">
        <f t="shared" si="7"/>
        <v>27</v>
      </c>
      <c r="D190" s="34" t="str">
        <f ca="1">IF($B190&gt;rounds,"",OFFSET(AllPairings!D$1,startRow-1+$A190,0))</f>
        <v/>
      </c>
      <c r="E190" s="34" t="str">
        <f ca="1">IF($B190&gt;rounds,"",OFFSET(AllPairings!E$1,startRow-1+$A190,0))</f>
        <v/>
      </c>
      <c r="F190" s="65" t="e">
        <f ca="1">VLOOKUP($C190,OFFSET(ResultsInput!$B$2,($B190-1)*gamesPerRound,0,gamesPerRound,6),5,FALSE)</f>
        <v>#VALUE!</v>
      </c>
      <c r="G190" s="65" t="e">
        <f ca="1">VLOOKUP($C190,OFFSET(ResultsInput!$B$2,($B190-1)*gamesPerRound,0,gamesPerRound,6),6,FALSE)</f>
        <v>#VALUE!</v>
      </c>
      <c r="H190" s="78" t="str">
        <f t="shared" ca="1" si="8"/>
        <v/>
      </c>
    </row>
    <row r="191" spans="1:8" x14ac:dyDescent="0.3">
      <c r="A191" s="64">
        <v>189</v>
      </c>
      <c r="B191" s="35" t="str">
        <f t="shared" si="6"/>
        <v/>
      </c>
      <c r="C191" s="35">
        <f t="shared" si="7"/>
        <v>28</v>
      </c>
      <c r="D191" s="34" t="str">
        <f ca="1">IF($B191&gt;rounds,"",OFFSET(AllPairings!D$1,startRow-1+$A191,0))</f>
        <v/>
      </c>
      <c r="E191" s="34" t="str">
        <f ca="1">IF($B191&gt;rounds,"",OFFSET(AllPairings!E$1,startRow-1+$A191,0))</f>
        <v/>
      </c>
      <c r="F191" s="65" t="e">
        <f ca="1">VLOOKUP($C191,OFFSET(ResultsInput!$B$2,($B191-1)*gamesPerRound,0,gamesPerRound,6),5,FALSE)</f>
        <v>#VALUE!</v>
      </c>
      <c r="G191" s="65" t="e">
        <f ca="1">VLOOKUP($C191,OFFSET(ResultsInput!$B$2,($B191-1)*gamesPerRound,0,gamesPerRound,6),6,FALSE)</f>
        <v>#VALUE!</v>
      </c>
      <c r="H191" s="78" t="str">
        <f t="shared" ca="1" si="8"/>
        <v/>
      </c>
    </row>
    <row r="192" spans="1:8" x14ac:dyDescent="0.3">
      <c r="A192" s="64">
        <v>190</v>
      </c>
      <c r="B192" s="35" t="str">
        <f t="shared" si="6"/>
        <v/>
      </c>
      <c r="C192" s="35">
        <f t="shared" si="7"/>
        <v>29</v>
      </c>
      <c r="D192" s="34" t="str">
        <f ca="1">IF($B192&gt;rounds,"",OFFSET(AllPairings!D$1,startRow-1+$A192,0))</f>
        <v/>
      </c>
      <c r="E192" s="34" t="str">
        <f ca="1">IF($B192&gt;rounds,"",OFFSET(AllPairings!E$1,startRow-1+$A192,0))</f>
        <v/>
      </c>
      <c r="F192" s="65" t="e">
        <f ca="1">VLOOKUP($C192,OFFSET(ResultsInput!$B$2,($B192-1)*gamesPerRound,0,gamesPerRound,6),5,FALSE)</f>
        <v>#VALUE!</v>
      </c>
      <c r="G192" s="65" t="e">
        <f ca="1">VLOOKUP($C192,OFFSET(ResultsInput!$B$2,($B192-1)*gamesPerRound,0,gamesPerRound,6),6,FALSE)</f>
        <v>#VALUE!</v>
      </c>
      <c r="H192" s="78" t="str">
        <f t="shared" ca="1" si="8"/>
        <v/>
      </c>
    </row>
    <row r="193" spans="1:8" x14ac:dyDescent="0.3">
      <c r="A193" s="64">
        <v>191</v>
      </c>
      <c r="B193" s="35" t="str">
        <f t="shared" si="6"/>
        <v/>
      </c>
      <c r="C193" s="35">
        <f t="shared" si="7"/>
        <v>30</v>
      </c>
      <c r="D193" s="34" t="str">
        <f ca="1">IF($B193&gt;rounds,"",OFFSET(AllPairings!D$1,startRow-1+$A193,0))</f>
        <v/>
      </c>
      <c r="E193" s="34" t="str">
        <f ca="1">IF($B193&gt;rounds,"",OFFSET(AllPairings!E$1,startRow-1+$A193,0))</f>
        <v/>
      </c>
      <c r="F193" s="65" t="e">
        <f ca="1">VLOOKUP($C193,OFFSET(ResultsInput!$B$2,($B193-1)*gamesPerRound,0,gamesPerRound,6),5,FALSE)</f>
        <v>#VALUE!</v>
      </c>
      <c r="G193" s="65" t="e">
        <f ca="1">VLOOKUP($C193,OFFSET(ResultsInput!$B$2,($B193-1)*gamesPerRound,0,gamesPerRound,6),6,FALSE)</f>
        <v>#VALUE!</v>
      </c>
      <c r="H193" s="78" t="str">
        <f t="shared" ca="1" si="8"/>
        <v/>
      </c>
    </row>
    <row r="194" spans="1:8" x14ac:dyDescent="0.3">
      <c r="A194" s="64">
        <v>192</v>
      </c>
      <c r="B194" s="35" t="str">
        <f t="shared" ref="B194:B257" si="9">IF(INT(A194/gamesPerRound)&lt;rounds,1+INT(A194/gamesPerRound),"")</f>
        <v/>
      </c>
      <c r="C194" s="35">
        <f t="shared" ref="C194:C253" si="10">1+MOD(A194,gamesPerRound)</f>
        <v>31</v>
      </c>
      <c r="D194" s="34" t="str">
        <f ca="1">IF($B194&gt;rounds,"",OFFSET(AllPairings!D$1,startRow-1+$A194,0))</f>
        <v/>
      </c>
      <c r="E194" s="34" t="str">
        <f ca="1">IF($B194&gt;rounds,"",OFFSET(AllPairings!E$1,startRow-1+$A194,0))</f>
        <v/>
      </c>
      <c r="F194" s="65" t="e">
        <f ca="1">VLOOKUP($C194,OFFSET(ResultsInput!$B$2,($B194-1)*gamesPerRound,0,gamesPerRound,6),5,FALSE)</f>
        <v>#VALUE!</v>
      </c>
      <c r="G194" s="65" t="e">
        <f ca="1">VLOOKUP($C194,OFFSET(ResultsInput!$B$2,($B194-1)*gamesPerRound,0,gamesPerRound,6),6,FALSE)</f>
        <v>#VALUE!</v>
      </c>
      <c r="H194" s="78" t="str">
        <f t="shared" ref="H194:H253" ca="1" si="11">D194</f>
        <v/>
      </c>
    </row>
    <row r="195" spans="1:8" x14ac:dyDescent="0.3">
      <c r="A195" s="64">
        <v>193</v>
      </c>
      <c r="B195" s="35" t="str">
        <f t="shared" si="9"/>
        <v/>
      </c>
      <c r="C195" s="35">
        <f t="shared" si="10"/>
        <v>32</v>
      </c>
      <c r="D195" s="34" t="str">
        <f ca="1">IF($B195&gt;rounds,"",OFFSET(AllPairings!D$1,startRow-1+$A195,0))</f>
        <v/>
      </c>
      <c r="E195" s="34" t="str">
        <f ca="1">IF($B195&gt;rounds,"",OFFSET(AllPairings!E$1,startRow-1+$A195,0))</f>
        <v/>
      </c>
      <c r="F195" s="65" t="e">
        <f ca="1">VLOOKUP($C195,OFFSET(ResultsInput!$B$2,($B195-1)*gamesPerRound,0,gamesPerRound,6),5,FALSE)</f>
        <v>#VALUE!</v>
      </c>
      <c r="G195" s="65" t="e">
        <f ca="1">VLOOKUP($C195,OFFSET(ResultsInput!$B$2,($B195-1)*gamesPerRound,0,gamesPerRound,6),6,FALSE)</f>
        <v>#VALUE!</v>
      </c>
      <c r="H195" s="78" t="str">
        <f t="shared" ca="1" si="11"/>
        <v/>
      </c>
    </row>
    <row r="196" spans="1:8" x14ac:dyDescent="0.3">
      <c r="A196" s="64">
        <v>194</v>
      </c>
      <c r="B196" s="35" t="str">
        <f t="shared" si="9"/>
        <v/>
      </c>
      <c r="C196" s="35">
        <f t="shared" si="10"/>
        <v>33</v>
      </c>
      <c r="D196" s="34" t="str">
        <f ca="1">IF($B196&gt;rounds,"",OFFSET(AllPairings!D$1,startRow-1+$A196,0))</f>
        <v/>
      </c>
      <c r="E196" s="34" t="str">
        <f ca="1">IF($B196&gt;rounds,"",OFFSET(AllPairings!E$1,startRow-1+$A196,0))</f>
        <v/>
      </c>
      <c r="F196" s="65" t="e">
        <f ca="1">VLOOKUP($C196,OFFSET(ResultsInput!$B$2,($B196-1)*gamesPerRound,0,gamesPerRound,6),5,FALSE)</f>
        <v>#VALUE!</v>
      </c>
      <c r="G196" s="65" t="e">
        <f ca="1">VLOOKUP($C196,OFFSET(ResultsInput!$B$2,($B196-1)*gamesPerRound,0,gamesPerRound,6),6,FALSE)</f>
        <v>#VALUE!</v>
      </c>
      <c r="H196" s="78" t="str">
        <f t="shared" ca="1" si="11"/>
        <v/>
      </c>
    </row>
    <row r="197" spans="1:8" x14ac:dyDescent="0.3">
      <c r="A197" s="64">
        <v>195</v>
      </c>
      <c r="B197" s="35" t="str">
        <f t="shared" si="9"/>
        <v/>
      </c>
      <c r="C197" s="35">
        <f t="shared" si="10"/>
        <v>34</v>
      </c>
      <c r="D197" s="34" t="str">
        <f ca="1">IF($B197&gt;rounds,"",OFFSET(AllPairings!D$1,startRow-1+$A197,0))</f>
        <v/>
      </c>
      <c r="E197" s="34" t="str">
        <f ca="1">IF($B197&gt;rounds,"",OFFSET(AllPairings!E$1,startRow-1+$A197,0))</f>
        <v/>
      </c>
      <c r="F197" s="65" t="e">
        <f ca="1">VLOOKUP($C197,OFFSET(ResultsInput!$B$2,($B197-1)*gamesPerRound,0,gamesPerRound,6),5,FALSE)</f>
        <v>#VALUE!</v>
      </c>
      <c r="G197" s="65" t="e">
        <f ca="1">VLOOKUP($C197,OFFSET(ResultsInput!$B$2,($B197-1)*gamesPerRound,0,gamesPerRound,6),6,FALSE)</f>
        <v>#VALUE!</v>
      </c>
      <c r="H197" s="78" t="str">
        <f t="shared" ca="1" si="11"/>
        <v/>
      </c>
    </row>
    <row r="198" spans="1:8" x14ac:dyDescent="0.3">
      <c r="A198" s="64">
        <v>196</v>
      </c>
      <c r="B198" s="35" t="str">
        <f t="shared" si="9"/>
        <v/>
      </c>
      <c r="C198" s="35">
        <f t="shared" si="10"/>
        <v>35</v>
      </c>
      <c r="D198" s="34" t="str">
        <f ca="1">IF($B198&gt;rounds,"",OFFSET(AllPairings!D$1,startRow-1+$A198,0))</f>
        <v/>
      </c>
      <c r="E198" s="34" t="str">
        <f ca="1">IF($B198&gt;rounds,"",OFFSET(AllPairings!E$1,startRow-1+$A198,0))</f>
        <v/>
      </c>
      <c r="F198" s="65" t="e">
        <f ca="1">VLOOKUP($C198,OFFSET(ResultsInput!$B$2,($B198-1)*gamesPerRound,0,gamesPerRound,6),5,FALSE)</f>
        <v>#VALUE!</v>
      </c>
      <c r="G198" s="65" t="e">
        <f ca="1">VLOOKUP($C198,OFFSET(ResultsInput!$B$2,($B198-1)*gamesPerRound,0,gamesPerRound,6),6,FALSE)</f>
        <v>#VALUE!</v>
      </c>
      <c r="H198" s="78" t="str">
        <f t="shared" ca="1" si="11"/>
        <v/>
      </c>
    </row>
    <row r="199" spans="1:8" x14ac:dyDescent="0.3">
      <c r="A199" s="64">
        <v>197</v>
      </c>
      <c r="B199" s="35" t="str">
        <f t="shared" si="9"/>
        <v/>
      </c>
      <c r="C199" s="35">
        <f t="shared" si="10"/>
        <v>36</v>
      </c>
      <c r="D199" s="34" t="str">
        <f ca="1">IF($B199&gt;rounds,"",OFFSET(AllPairings!D$1,startRow-1+$A199,0))</f>
        <v/>
      </c>
      <c r="E199" s="34" t="str">
        <f ca="1">IF($B199&gt;rounds,"",OFFSET(AllPairings!E$1,startRow-1+$A199,0))</f>
        <v/>
      </c>
      <c r="F199" s="65" t="e">
        <f ca="1">VLOOKUP($C199,OFFSET(ResultsInput!$B$2,($B199-1)*gamesPerRound,0,gamesPerRound,6),5,FALSE)</f>
        <v>#VALUE!</v>
      </c>
      <c r="G199" s="65" t="e">
        <f ca="1">VLOOKUP($C199,OFFSET(ResultsInput!$B$2,($B199-1)*gamesPerRound,0,gamesPerRound,6),6,FALSE)</f>
        <v>#VALUE!</v>
      </c>
      <c r="H199" s="78" t="str">
        <f t="shared" ca="1" si="11"/>
        <v/>
      </c>
    </row>
    <row r="200" spans="1:8" x14ac:dyDescent="0.3">
      <c r="A200" s="64">
        <v>198</v>
      </c>
      <c r="B200" s="35" t="str">
        <f t="shared" si="9"/>
        <v/>
      </c>
      <c r="C200" s="35">
        <f t="shared" si="10"/>
        <v>37</v>
      </c>
      <c r="D200" s="34" t="str">
        <f ca="1">IF($B200&gt;rounds,"",OFFSET(AllPairings!D$1,startRow-1+$A200,0))</f>
        <v/>
      </c>
      <c r="E200" s="34" t="str">
        <f ca="1">IF($B200&gt;rounds,"",OFFSET(AllPairings!E$1,startRow-1+$A200,0))</f>
        <v/>
      </c>
      <c r="F200" s="65" t="e">
        <f ca="1">VLOOKUP($C200,OFFSET(ResultsInput!$B$2,($B200-1)*gamesPerRound,0,gamesPerRound,6),5,FALSE)</f>
        <v>#VALUE!</v>
      </c>
      <c r="G200" s="65" t="e">
        <f ca="1">VLOOKUP($C200,OFFSET(ResultsInput!$B$2,($B200-1)*gamesPerRound,0,gamesPerRound,6),6,FALSE)</f>
        <v>#VALUE!</v>
      </c>
      <c r="H200" s="78" t="str">
        <f t="shared" ca="1" si="11"/>
        <v/>
      </c>
    </row>
    <row r="201" spans="1:8" x14ac:dyDescent="0.3">
      <c r="A201" s="64">
        <v>199</v>
      </c>
      <c r="B201" s="35" t="str">
        <f t="shared" si="9"/>
        <v/>
      </c>
      <c r="C201" s="35">
        <f t="shared" si="10"/>
        <v>38</v>
      </c>
      <c r="D201" s="34" t="str">
        <f ca="1">IF($B201&gt;rounds,"",OFFSET(AllPairings!D$1,startRow-1+$A201,0))</f>
        <v/>
      </c>
      <c r="E201" s="34" t="str">
        <f ca="1">IF($B201&gt;rounds,"",OFFSET(AllPairings!E$1,startRow-1+$A201,0))</f>
        <v/>
      </c>
      <c r="F201" s="65" t="e">
        <f ca="1">VLOOKUP($C201,OFFSET(ResultsInput!$B$2,($B201-1)*gamesPerRound,0,gamesPerRound,6),5,FALSE)</f>
        <v>#VALUE!</v>
      </c>
      <c r="G201" s="65" t="e">
        <f ca="1">VLOOKUP($C201,OFFSET(ResultsInput!$B$2,($B201-1)*gamesPerRound,0,gamesPerRound,6),6,FALSE)</f>
        <v>#VALUE!</v>
      </c>
      <c r="H201" s="78" t="str">
        <f t="shared" ca="1" si="11"/>
        <v/>
      </c>
    </row>
    <row r="202" spans="1:8" x14ac:dyDescent="0.3">
      <c r="A202" s="64">
        <v>200</v>
      </c>
      <c r="B202" s="35" t="str">
        <f t="shared" si="9"/>
        <v/>
      </c>
      <c r="C202" s="35">
        <f t="shared" si="10"/>
        <v>39</v>
      </c>
      <c r="D202" s="34" t="str">
        <f ca="1">IF($B202&gt;rounds,"",OFFSET(AllPairings!D$1,startRow-1+$A202,0))</f>
        <v/>
      </c>
      <c r="E202" s="34" t="str">
        <f ca="1">IF($B202&gt;rounds,"",OFFSET(AllPairings!E$1,startRow-1+$A202,0))</f>
        <v/>
      </c>
      <c r="F202" s="65" t="e">
        <f ca="1">VLOOKUP($C202,OFFSET(ResultsInput!$B$2,($B202-1)*gamesPerRound,0,gamesPerRound,6),5,FALSE)</f>
        <v>#VALUE!</v>
      </c>
      <c r="G202" s="65" t="e">
        <f ca="1">VLOOKUP($C202,OFFSET(ResultsInput!$B$2,($B202-1)*gamesPerRound,0,gamesPerRound,6),6,FALSE)</f>
        <v>#VALUE!</v>
      </c>
      <c r="H202" s="78" t="str">
        <f t="shared" ca="1" si="11"/>
        <v/>
      </c>
    </row>
    <row r="203" spans="1:8" x14ac:dyDescent="0.3">
      <c r="A203" s="64">
        <v>201</v>
      </c>
      <c r="B203" s="35" t="str">
        <f t="shared" si="9"/>
        <v/>
      </c>
      <c r="C203" s="35">
        <f t="shared" si="10"/>
        <v>40</v>
      </c>
      <c r="D203" s="34" t="str">
        <f ca="1">IF($B203&gt;rounds,"",OFFSET(AllPairings!D$1,startRow-1+$A203,0))</f>
        <v/>
      </c>
      <c r="E203" s="34" t="str">
        <f ca="1">IF($B203&gt;rounds,"",OFFSET(AllPairings!E$1,startRow-1+$A203,0))</f>
        <v/>
      </c>
      <c r="F203" s="65" t="e">
        <f ca="1">VLOOKUP($C203,OFFSET(ResultsInput!$B$2,($B203-1)*gamesPerRound,0,gamesPerRound,6),5,FALSE)</f>
        <v>#VALUE!</v>
      </c>
      <c r="G203" s="65" t="e">
        <f ca="1">VLOOKUP($C203,OFFSET(ResultsInput!$B$2,($B203-1)*gamesPerRound,0,gamesPerRound,6),6,FALSE)</f>
        <v>#VALUE!</v>
      </c>
      <c r="H203" s="78" t="str">
        <f t="shared" ca="1" si="11"/>
        <v/>
      </c>
    </row>
    <row r="204" spans="1:8" x14ac:dyDescent="0.3">
      <c r="A204" s="64">
        <v>202</v>
      </c>
      <c r="B204" s="35" t="str">
        <f t="shared" si="9"/>
        <v/>
      </c>
      <c r="C204" s="35">
        <f t="shared" si="10"/>
        <v>41</v>
      </c>
      <c r="D204" s="34" t="str">
        <f ca="1">IF($B204&gt;rounds,"",OFFSET(AllPairings!D$1,startRow-1+$A204,0))</f>
        <v/>
      </c>
      <c r="E204" s="34" t="str">
        <f ca="1">IF($B204&gt;rounds,"",OFFSET(AllPairings!E$1,startRow-1+$A204,0))</f>
        <v/>
      </c>
      <c r="F204" s="65" t="e">
        <f ca="1">VLOOKUP($C204,OFFSET(ResultsInput!$B$2,($B204-1)*gamesPerRound,0,gamesPerRound,6),5,FALSE)</f>
        <v>#VALUE!</v>
      </c>
      <c r="G204" s="65" t="e">
        <f ca="1">VLOOKUP($C204,OFFSET(ResultsInput!$B$2,($B204-1)*gamesPerRound,0,gamesPerRound,6),6,FALSE)</f>
        <v>#VALUE!</v>
      </c>
      <c r="H204" s="78" t="str">
        <f t="shared" ca="1" si="11"/>
        <v/>
      </c>
    </row>
    <row r="205" spans="1:8" x14ac:dyDescent="0.3">
      <c r="A205" s="64">
        <v>203</v>
      </c>
      <c r="B205" s="35" t="str">
        <f t="shared" si="9"/>
        <v/>
      </c>
      <c r="C205" s="35">
        <f t="shared" si="10"/>
        <v>42</v>
      </c>
      <c r="D205" s="34" t="str">
        <f ca="1">IF($B205&gt;rounds,"",OFFSET(AllPairings!D$1,startRow-1+$A205,0))</f>
        <v/>
      </c>
      <c r="E205" s="34" t="str">
        <f ca="1">IF($B205&gt;rounds,"",OFFSET(AllPairings!E$1,startRow-1+$A205,0))</f>
        <v/>
      </c>
      <c r="F205" s="65" t="e">
        <f ca="1">VLOOKUP($C205,OFFSET(ResultsInput!$B$2,($B205-1)*gamesPerRound,0,gamesPerRound,6),5,FALSE)</f>
        <v>#VALUE!</v>
      </c>
      <c r="G205" s="65" t="e">
        <f ca="1">VLOOKUP($C205,OFFSET(ResultsInput!$B$2,($B205-1)*gamesPerRound,0,gamesPerRound,6),6,FALSE)</f>
        <v>#VALUE!</v>
      </c>
      <c r="H205" s="78" t="str">
        <f t="shared" ca="1" si="11"/>
        <v/>
      </c>
    </row>
    <row r="206" spans="1:8" x14ac:dyDescent="0.3">
      <c r="A206" s="64">
        <v>204</v>
      </c>
      <c r="B206" s="35" t="str">
        <f t="shared" si="9"/>
        <v/>
      </c>
      <c r="C206" s="35">
        <f t="shared" si="10"/>
        <v>43</v>
      </c>
      <c r="D206" s="34" t="str">
        <f ca="1">IF($B206&gt;rounds,"",OFFSET(AllPairings!D$1,startRow-1+$A206,0))</f>
        <v/>
      </c>
      <c r="E206" s="34" t="str">
        <f ca="1">IF($B206&gt;rounds,"",OFFSET(AllPairings!E$1,startRow-1+$A206,0))</f>
        <v/>
      </c>
      <c r="F206" s="65" t="e">
        <f ca="1">VLOOKUP($C206,OFFSET(ResultsInput!$B$2,($B206-1)*gamesPerRound,0,gamesPerRound,6),5,FALSE)</f>
        <v>#VALUE!</v>
      </c>
      <c r="G206" s="65" t="e">
        <f ca="1">VLOOKUP($C206,OFFSET(ResultsInput!$B$2,($B206-1)*gamesPerRound,0,gamesPerRound,6),6,FALSE)</f>
        <v>#VALUE!</v>
      </c>
      <c r="H206" s="78" t="str">
        <f t="shared" ca="1" si="11"/>
        <v/>
      </c>
    </row>
    <row r="207" spans="1:8" x14ac:dyDescent="0.3">
      <c r="A207" s="64">
        <v>205</v>
      </c>
      <c r="B207" s="35" t="str">
        <f t="shared" si="9"/>
        <v/>
      </c>
      <c r="C207" s="35">
        <f t="shared" si="10"/>
        <v>44</v>
      </c>
      <c r="D207" s="34" t="str">
        <f ca="1">IF($B207&gt;rounds,"",OFFSET(AllPairings!D$1,startRow-1+$A207,0))</f>
        <v/>
      </c>
      <c r="E207" s="34" t="str">
        <f ca="1">IF($B207&gt;rounds,"",OFFSET(AllPairings!E$1,startRow-1+$A207,0))</f>
        <v/>
      </c>
      <c r="F207" s="65" t="e">
        <f ca="1">VLOOKUP($C207,OFFSET(ResultsInput!$B$2,($B207-1)*gamesPerRound,0,gamesPerRound,6),5,FALSE)</f>
        <v>#VALUE!</v>
      </c>
      <c r="G207" s="65" t="e">
        <f ca="1">VLOOKUP($C207,OFFSET(ResultsInput!$B$2,($B207-1)*gamesPerRound,0,gamesPerRound,6),6,FALSE)</f>
        <v>#VALUE!</v>
      </c>
      <c r="H207" s="78" t="str">
        <f t="shared" ca="1" si="11"/>
        <v/>
      </c>
    </row>
    <row r="208" spans="1:8" x14ac:dyDescent="0.3">
      <c r="A208" s="64">
        <v>206</v>
      </c>
      <c r="B208" s="35" t="str">
        <f t="shared" si="9"/>
        <v/>
      </c>
      <c r="C208" s="35">
        <f t="shared" si="10"/>
        <v>45</v>
      </c>
      <c r="D208" s="34" t="str">
        <f ca="1">IF($B208&gt;rounds,"",OFFSET(AllPairings!D$1,startRow-1+$A208,0))</f>
        <v/>
      </c>
      <c r="E208" s="34" t="str">
        <f ca="1">IF($B208&gt;rounds,"",OFFSET(AllPairings!E$1,startRow-1+$A208,0))</f>
        <v/>
      </c>
      <c r="F208" s="65" t="e">
        <f ca="1">VLOOKUP($C208,OFFSET(ResultsInput!$B$2,($B208-1)*gamesPerRound,0,gamesPerRound,6),5,FALSE)</f>
        <v>#VALUE!</v>
      </c>
      <c r="G208" s="65" t="e">
        <f ca="1">VLOOKUP($C208,OFFSET(ResultsInput!$B$2,($B208-1)*gamesPerRound,0,gamesPerRound,6),6,FALSE)</f>
        <v>#VALUE!</v>
      </c>
      <c r="H208" s="78" t="str">
        <f t="shared" ca="1" si="11"/>
        <v/>
      </c>
    </row>
    <row r="209" spans="1:8" x14ac:dyDescent="0.3">
      <c r="A209" s="64">
        <v>207</v>
      </c>
      <c r="B209" s="35" t="str">
        <f t="shared" si="9"/>
        <v/>
      </c>
      <c r="C209" s="35">
        <f t="shared" si="10"/>
        <v>46</v>
      </c>
      <c r="D209" s="34" t="str">
        <f ca="1">IF($B209&gt;rounds,"",OFFSET(AllPairings!D$1,startRow-1+$A209,0))</f>
        <v/>
      </c>
      <c r="E209" s="34" t="str">
        <f ca="1">IF($B209&gt;rounds,"",OFFSET(AllPairings!E$1,startRow-1+$A209,0))</f>
        <v/>
      </c>
      <c r="F209" s="65" t="e">
        <f ca="1">VLOOKUP($C209,OFFSET(ResultsInput!$B$2,($B209-1)*gamesPerRound,0,gamesPerRound,6),5,FALSE)</f>
        <v>#VALUE!</v>
      </c>
      <c r="G209" s="65" t="e">
        <f ca="1">VLOOKUP($C209,OFFSET(ResultsInput!$B$2,($B209-1)*gamesPerRound,0,gamesPerRound,6),6,FALSE)</f>
        <v>#VALUE!</v>
      </c>
      <c r="H209" s="78" t="str">
        <f t="shared" ca="1" si="11"/>
        <v/>
      </c>
    </row>
    <row r="210" spans="1:8" x14ac:dyDescent="0.3">
      <c r="A210" s="64">
        <v>208</v>
      </c>
      <c r="B210" s="35" t="str">
        <f t="shared" si="9"/>
        <v/>
      </c>
      <c r="C210" s="35">
        <f t="shared" si="10"/>
        <v>47</v>
      </c>
      <c r="D210" s="34" t="str">
        <f ca="1">IF($B210&gt;rounds,"",OFFSET(AllPairings!D$1,startRow-1+$A210,0))</f>
        <v/>
      </c>
      <c r="E210" s="34" t="str">
        <f ca="1">IF($B210&gt;rounds,"",OFFSET(AllPairings!E$1,startRow-1+$A210,0))</f>
        <v/>
      </c>
      <c r="F210" s="65" t="e">
        <f ca="1">VLOOKUP($C210,OFFSET(ResultsInput!$B$2,($B210-1)*gamesPerRound,0,gamesPerRound,6),5,FALSE)</f>
        <v>#VALUE!</v>
      </c>
      <c r="G210" s="65" t="e">
        <f ca="1">VLOOKUP($C210,OFFSET(ResultsInput!$B$2,($B210-1)*gamesPerRound,0,gamesPerRound,6),6,FALSE)</f>
        <v>#VALUE!</v>
      </c>
      <c r="H210" s="78" t="str">
        <f t="shared" ca="1" si="11"/>
        <v/>
      </c>
    </row>
    <row r="211" spans="1:8" x14ac:dyDescent="0.3">
      <c r="A211" s="64">
        <v>209</v>
      </c>
      <c r="B211" s="35" t="str">
        <f t="shared" si="9"/>
        <v/>
      </c>
      <c r="C211" s="35">
        <f t="shared" si="10"/>
        <v>48</v>
      </c>
      <c r="D211" s="34" t="str">
        <f ca="1">IF($B211&gt;rounds,"",OFFSET(AllPairings!D$1,startRow-1+$A211,0))</f>
        <v/>
      </c>
      <c r="E211" s="34" t="str">
        <f ca="1">IF($B211&gt;rounds,"",OFFSET(AllPairings!E$1,startRow-1+$A211,0))</f>
        <v/>
      </c>
      <c r="F211" s="65" t="e">
        <f ca="1">VLOOKUP($C211,OFFSET(ResultsInput!$B$2,($B211-1)*gamesPerRound,0,gamesPerRound,6),5,FALSE)</f>
        <v>#VALUE!</v>
      </c>
      <c r="G211" s="65" t="e">
        <f ca="1">VLOOKUP($C211,OFFSET(ResultsInput!$B$2,($B211-1)*gamesPerRound,0,gamesPerRound,6),6,FALSE)</f>
        <v>#VALUE!</v>
      </c>
      <c r="H211" s="78" t="str">
        <f t="shared" ca="1" si="11"/>
        <v/>
      </c>
    </row>
    <row r="212" spans="1:8" x14ac:dyDescent="0.3">
      <c r="A212" s="64">
        <v>210</v>
      </c>
      <c r="B212" s="35" t="str">
        <f t="shared" si="9"/>
        <v/>
      </c>
      <c r="C212" s="35">
        <f t="shared" si="10"/>
        <v>49</v>
      </c>
      <c r="D212" s="34" t="str">
        <f ca="1">IF($B212&gt;rounds,"",OFFSET(AllPairings!D$1,startRow-1+$A212,0))</f>
        <v/>
      </c>
      <c r="E212" s="34" t="str">
        <f ca="1">IF($B212&gt;rounds,"",OFFSET(AllPairings!E$1,startRow-1+$A212,0))</f>
        <v/>
      </c>
      <c r="F212" s="65" t="e">
        <f ca="1">VLOOKUP($C212,OFFSET(ResultsInput!$B$2,($B212-1)*gamesPerRound,0,gamesPerRound,6),5,FALSE)</f>
        <v>#VALUE!</v>
      </c>
      <c r="G212" s="65" t="e">
        <f ca="1">VLOOKUP($C212,OFFSET(ResultsInput!$B$2,($B212-1)*gamesPerRound,0,gamesPerRound,6),6,FALSE)</f>
        <v>#VALUE!</v>
      </c>
      <c r="H212" s="78" t="str">
        <f t="shared" ca="1" si="11"/>
        <v/>
      </c>
    </row>
    <row r="213" spans="1:8" x14ac:dyDescent="0.3">
      <c r="A213" s="64">
        <v>211</v>
      </c>
      <c r="B213" s="35" t="str">
        <f t="shared" si="9"/>
        <v/>
      </c>
      <c r="C213" s="35">
        <f t="shared" si="10"/>
        <v>50</v>
      </c>
      <c r="D213" s="34" t="str">
        <f ca="1">IF($B213&gt;rounds,"",OFFSET(AllPairings!D$1,startRow-1+$A213,0))</f>
        <v/>
      </c>
      <c r="E213" s="34" t="str">
        <f ca="1">IF($B213&gt;rounds,"",OFFSET(AllPairings!E$1,startRow-1+$A213,0))</f>
        <v/>
      </c>
      <c r="F213" s="65" t="e">
        <f ca="1">VLOOKUP($C213,OFFSET(ResultsInput!$B$2,($B213-1)*gamesPerRound,0,gamesPerRound,6),5,FALSE)</f>
        <v>#VALUE!</v>
      </c>
      <c r="G213" s="65" t="e">
        <f ca="1">VLOOKUP($C213,OFFSET(ResultsInput!$B$2,($B213-1)*gamesPerRound,0,gamesPerRound,6),6,FALSE)</f>
        <v>#VALUE!</v>
      </c>
      <c r="H213" s="78" t="str">
        <f t="shared" ca="1" si="11"/>
        <v/>
      </c>
    </row>
    <row r="214" spans="1:8" x14ac:dyDescent="0.3">
      <c r="A214" s="64">
        <v>212</v>
      </c>
      <c r="B214" s="35" t="str">
        <f t="shared" si="9"/>
        <v/>
      </c>
      <c r="C214" s="35">
        <f t="shared" si="10"/>
        <v>51</v>
      </c>
      <c r="D214" s="34" t="str">
        <f ca="1">IF($B214&gt;rounds,"",OFFSET(AllPairings!D$1,startRow-1+$A214,0))</f>
        <v/>
      </c>
      <c r="E214" s="34" t="str">
        <f ca="1">IF($B214&gt;rounds,"",OFFSET(AllPairings!E$1,startRow-1+$A214,0))</f>
        <v/>
      </c>
      <c r="F214" s="65" t="e">
        <f ca="1">VLOOKUP($C214,OFFSET(ResultsInput!$B$2,($B214-1)*gamesPerRound,0,gamesPerRound,6),5,FALSE)</f>
        <v>#VALUE!</v>
      </c>
      <c r="G214" s="65" t="e">
        <f ca="1">VLOOKUP($C214,OFFSET(ResultsInput!$B$2,($B214-1)*gamesPerRound,0,gamesPerRound,6),6,FALSE)</f>
        <v>#VALUE!</v>
      </c>
      <c r="H214" s="78" t="str">
        <f t="shared" ca="1" si="11"/>
        <v/>
      </c>
    </row>
    <row r="215" spans="1:8" x14ac:dyDescent="0.3">
      <c r="A215" s="64">
        <v>213</v>
      </c>
      <c r="B215" s="35" t="str">
        <f t="shared" si="9"/>
        <v/>
      </c>
      <c r="C215" s="35">
        <f t="shared" si="10"/>
        <v>52</v>
      </c>
      <c r="D215" s="34" t="str">
        <f ca="1">IF($B215&gt;rounds,"",OFFSET(AllPairings!D$1,startRow-1+$A215,0))</f>
        <v/>
      </c>
      <c r="E215" s="34" t="str">
        <f ca="1">IF($B215&gt;rounds,"",OFFSET(AllPairings!E$1,startRow-1+$A215,0))</f>
        <v/>
      </c>
      <c r="F215" s="65" t="e">
        <f ca="1">VLOOKUP($C215,OFFSET(ResultsInput!$B$2,($B215-1)*gamesPerRound,0,gamesPerRound,6),5,FALSE)</f>
        <v>#VALUE!</v>
      </c>
      <c r="G215" s="65" t="e">
        <f ca="1">VLOOKUP($C215,OFFSET(ResultsInput!$B$2,($B215-1)*gamesPerRound,0,gamesPerRound,6),6,FALSE)</f>
        <v>#VALUE!</v>
      </c>
      <c r="H215" s="78" t="str">
        <f t="shared" ca="1" si="11"/>
        <v/>
      </c>
    </row>
    <row r="216" spans="1:8" x14ac:dyDescent="0.3">
      <c r="A216" s="64">
        <v>214</v>
      </c>
      <c r="B216" s="35" t="str">
        <f t="shared" si="9"/>
        <v/>
      </c>
      <c r="C216" s="35">
        <f t="shared" si="10"/>
        <v>53</v>
      </c>
      <c r="D216" s="34" t="str">
        <f ca="1">IF($B216&gt;rounds,"",OFFSET(AllPairings!D$1,startRow-1+$A216,0))</f>
        <v/>
      </c>
      <c r="E216" s="34" t="str">
        <f ca="1">IF($B216&gt;rounds,"",OFFSET(AllPairings!E$1,startRow-1+$A216,0))</f>
        <v/>
      </c>
      <c r="F216" s="65" t="e">
        <f ca="1">VLOOKUP($C216,OFFSET(ResultsInput!$B$2,($B216-1)*gamesPerRound,0,gamesPerRound,6),5,FALSE)</f>
        <v>#VALUE!</v>
      </c>
      <c r="G216" s="65" t="e">
        <f ca="1">VLOOKUP($C216,OFFSET(ResultsInput!$B$2,($B216-1)*gamesPerRound,0,gamesPerRound,6),6,FALSE)</f>
        <v>#VALUE!</v>
      </c>
      <c r="H216" s="78" t="str">
        <f t="shared" ca="1" si="11"/>
        <v/>
      </c>
    </row>
    <row r="217" spans="1:8" x14ac:dyDescent="0.3">
      <c r="A217" s="64">
        <v>215</v>
      </c>
      <c r="B217" s="35" t="str">
        <f t="shared" si="9"/>
        <v/>
      </c>
      <c r="C217" s="35">
        <f t="shared" si="10"/>
        <v>54</v>
      </c>
      <c r="D217" s="34" t="str">
        <f ca="1">IF($B217&gt;rounds,"",OFFSET(AllPairings!D$1,startRow-1+$A217,0))</f>
        <v/>
      </c>
      <c r="E217" s="34" t="str">
        <f ca="1">IF($B217&gt;rounds,"",OFFSET(AllPairings!E$1,startRow-1+$A217,0))</f>
        <v/>
      </c>
      <c r="F217" s="65" t="e">
        <f ca="1">VLOOKUP($C217,OFFSET(ResultsInput!$B$2,($B217-1)*gamesPerRound,0,gamesPerRound,6),5,FALSE)</f>
        <v>#VALUE!</v>
      </c>
      <c r="G217" s="65" t="e">
        <f ca="1">VLOOKUP($C217,OFFSET(ResultsInput!$B$2,($B217-1)*gamesPerRound,0,gamesPerRound,6),6,FALSE)</f>
        <v>#VALUE!</v>
      </c>
      <c r="H217" s="78" t="str">
        <f t="shared" ca="1" si="11"/>
        <v/>
      </c>
    </row>
    <row r="218" spans="1:8" x14ac:dyDescent="0.3">
      <c r="A218" s="64">
        <v>216</v>
      </c>
      <c r="B218" s="35" t="str">
        <f t="shared" si="9"/>
        <v/>
      </c>
      <c r="C218" s="35">
        <f t="shared" si="10"/>
        <v>1</v>
      </c>
      <c r="D218" s="34" t="str">
        <f ca="1">IF($B218&gt;rounds,"",OFFSET(AllPairings!D$1,startRow-1+$A218,0))</f>
        <v/>
      </c>
      <c r="E218" s="34" t="str">
        <f ca="1">IF($B218&gt;rounds,"",OFFSET(AllPairings!E$1,startRow-1+$A218,0))</f>
        <v/>
      </c>
      <c r="F218" s="65" t="e">
        <f ca="1">VLOOKUP($C218,OFFSET(ResultsInput!$B$2,($B218-1)*gamesPerRound,0,gamesPerRound,6),5,FALSE)</f>
        <v>#VALUE!</v>
      </c>
      <c r="G218" s="65" t="e">
        <f ca="1">VLOOKUP($C218,OFFSET(ResultsInput!$B$2,($B218-1)*gamesPerRound,0,gamesPerRound,6),6,FALSE)</f>
        <v>#VALUE!</v>
      </c>
      <c r="H218" s="78" t="str">
        <f t="shared" ca="1" si="11"/>
        <v/>
      </c>
    </row>
    <row r="219" spans="1:8" x14ac:dyDescent="0.3">
      <c r="A219" s="64">
        <v>217</v>
      </c>
      <c r="B219" s="35" t="str">
        <f t="shared" si="9"/>
        <v/>
      </c>
      <c r="C219" s="35">
        <f t="shared" si="10"/>
        <v>2</v>
      </c>
      <c r="D219" s="34" t="str">
        <f ca="1">IF($B219&gt;rounds,"",OFFSET(AllPairings!D$1,startRow-1+$A219,0))</f>
        <v/>
      </c>
      <c r="E219" s="34" t="str">
        <f ca="1">IF($B219&gt;rounds,"",OFFSET(AllPairings!E$1,startRow-1+$A219,0))</f>
        <v/>
      </c>
      <c r="F219" s="65" t="e">
        <f ca="1">VLOOKUP($C219,OFFSET(ResultsInput!$B$2,($B219-1)*gamesPerRound,0,gamesPerRound,6),5,FALSE)</f>
        <v>#VALUE!</v>
      </c>
      <c r="G219" s="65" t="e">
        <f ca="1">VLOOKUP($C219,OFFSET(ResultsInput!$B$2,($B219-1)*gamesPerRound,0,gamesPerRound,6),6,FALSE)</f>
        <v>#VALUE!</v>
      </c>
      <c r="H219" s="78" t="str">
        <f t="shared" ca="1" si="11"/>
        <v/>
      </c>
    </row>
    <row r="220" spans="1:8" x14ac:dyDescent="0.3">
      <c r="A220" s="64">
        <v>218</v>
      </c>
      <c r="B220" s="35" t="str">
        <f t="shared" si="9"/>
        <v/>
      </c>
      <c r="C220" s="35">
        <f t="shared" si="10"/>
        <v>3</v>
      </c>
      <c r="D220" s="34" t="str">
        <f ca="1">IF($B220&gt;rounds,"",OFFSET(AllPairings!D$1,startRow-1+$A220,0))</f>
        <v/>
      </c>
      <c r="E220" s="34" t="str">
        <f ca="1">IF($B220&gt;rounds,"",OFFSET(AllPairings!E$1,startRow-1+$A220,0))</f>
        <v/>
      </c>
      <c r="F220" s="65" t="e">
        <f ca="1">VLOOKUP($C220,OFFSET(ResultsInput!$B$2,($B220-1)*gamesPerRound,0,gamesPerRound,6),5,FALSE)</f>
        <v>#VALUE!</v>
      </c>
      <c r="G220" s="65" t="e">
        <f ca="1">VLOOKUP($C220,OFFSET(ResultsInput!$B$2,($B220-1)*gamesPerRound,0,gamesPerRound,6),6,FALSE)</f>
        <v>#VALUE!</v>
      </c>
      <c r="H220" s="78" t="str">
        <f t="shared" ca="1" si="11"/>
        <v/>
      </c>
    </row>
    <row r="221" spans="1:8" x14ac:dyDescent="0.3">
      <c r="A221" s="64">
        <v>219</v>
      </c>
      <c r="B221" s="35" t="str">
        <f t="shared" si="9"/>
        <v/>
      </c>
      <c r="C221" s="35">
        <f t="shared" si="10"/>
        <v>4</v>
      </c>
      <c r="D221" s="34" t="str">
        <f ca="1">IF($B221&gt;rounds,"",OFFSET(AllPairings!D$1,startRow-1+$A221,0))</f>
        <v/>
      </c>
      <c r="E221" s="34" t="str">
        <f ca="1">IF($B221&gt;rounds,"",OFFSET(AllPairings!E$1,startRow-1+$A221,0))</f>
        <v/>
      </c>
      <c r="F221" s="65" t="e">
        <f ca="1">VLOOKUP($C221,OFFSET(ResultsInput!$B$2,($B221-1)*gamesPerRound,0,gamesPerRound,6),5,FALSE)</f>
        <v>#VALUE!</v>
      </c>
      <c r="G221" s="65" t="e">
        <f ca="1">VLOOKUP($C221,OFFSET(ResultsInput!$B$2,($B221-1)*gamesPerRound,0,gamesPerRound,6),6,FALSE)</f>
        <v>#VALUE!</v>
      </c>
      <c r="H221" s="78" t="str">
        <f t="shared" ca="1" si="11"/>
        <v/>
      </c>
    </row>
    <row r="222" spans="1:8" x14ac:dyDescent="0.3">
      <c r="A222" s="64">
        <v>220</v>
      </c>
      <c r="B222" s="35" t="str">
        <f t="shared" si="9"/>
        <v/>
      </c>
      <c r="C222" s="35">
        <f t="shared" si="10"/>
        <v>5</v>
      </c>
      <c r="D222" s="34" t="str">
        <f ca="1">IF($B222&gt;rounds,"",OFFSET(AllPairings!D$1,startRow-1+$A222,0))</f>
        <v/>
      </c>
      <c r="E222" s="34" t="str">
        <f ca="1">IF($B222&gt;rounds,"",OFFSET(AllPairings!E$1,startRow-1+$A222,0))</f>
        <v/>
      </c>
      <c r="F222" s="65" t="e">
        <f ca="1">VLOOKUP($C222,OFFSET(ResultsInput!$B$2,($B222-1)*gamesPerRound,0,gamesPerRound,6),5,FALSE)</f>
        <v>#VALUE!</v>
      </c>
      <c r="G222" s="65" t="e">
        <f ca="1">VLOOKUP($C222,OFFSET(ResultsInput!$B$2,($B222-1)*gamesPerRound,0,gamesPerRound,6),6,FALSE)</f>
        <v>#VALUE!</v>
      </c>
      <c r="H222" s="78" t="str">
        <f t="shared" ca="1" si="11"/>
        <v/>
      </c>
    </row>
    <row r="223" spans="1:8" x14ac:dyDescent="0.3">
      <c r="A223" s="64">
        <v>221</v>
      </c>
      <c r="B223" s="35" t="str">
        <f t="shared" si="9"/>
        <v/>
      </c>
      <c r="C223" s="35">
        <f t="shared" si="10"/>
        <v>6</v>
      </c>
      <c r="D223" s="34" t="str">
        <f ca="1">IF($B223&gt;rounds,"",OFFSET(AllPairings!D$1,startRow-1+$A223,0))</f>
        <v/>
      </c>
      <c r="E223" s="34" t="str">
        <f ca="1">IF($B223&gt;rounds,"",OFFSET(AllPairings!E$1,startRow-1+$A223,0))</f>
        <v/>
      </c>
      <c r="F223" s="65" t="e">
        <f ca="1">VLOOKUP($C223,OFFSET(ResultsInput!$B$2,($B223-1)*gamesPerRound,0,gamesPerRound,6),5,FALSE)</f>
        <v>#VALUE!</v>
      </c>
      <c r="G223" s="65" t="e">
        <f ca="1">VLOOKUP($C223,OFFSET(ResultsInput!$B$2,($B223-1)*gamesPerRound,0,gamesPerRound,6),6,FALSE)</f>
        <v>#VALUE!</v>
      </c>
      <c r="H223" s="78" t="str">
        <f t="shared" ca="1" si="11"/>
        <v/>
      </c>
    </row>
    <row r="224" spans="1:8" x14ac:dyDescent="0.3">
      <c r="A224" s="64">
        <v>222</v>
      </c>
      <c r="B224" s="35" t="str">
        <f t="shared" si="9"/>
        <v/>
      </c>
      <c r="C224" s="35">
        <f t="shared" si="10"/>
        <v>7</v>
      </c>
      <c r="D224" s="34" t="str">
        <f ca="1">IF($B224&gt;rounds,"",OFFSET(AllPairings!D$1,startRow-1+$A224,0))</f>
        <v/>
      </c>
      <c r="E224" s="34" t="str">
        <f ca="1">IF($B224&gt;rounds,"",OFFSET(AllPairings!E$1,startRow-1+$A224,0))</f>
        <v/>
      </c>
      <c r="F224" s="65" t="e">
        <f ca="1">VLOOKUP($C224,OFFSET(ResultsInput!$B$2,($B224-1)*gamesPerRound,0,gamesPerRound,6),5,FALSE)</f>
        <v>#VALUE!</v>
      </c>
      <c r="G224" s="65" t="e">
        <f ca="1">VLOOKUP($C224,OFFSET(ResultsInput!$B$2,($B224-1)*gamesPerRound,0,gamesPerRound,6),6,FALSE)</f>
        <v>#VALUE!</v>
      </c>
      <c r="H224" s="78" t="str">
        <f t="shared" ca="1" si="11"/>
        <v/>
      </c>
    </row>
    <row r="225" spans="1:8" x14ac:dyDescent="0.3">
      <c r="A225" s="64">
        <v>223</v>
      </c>
      <c r="B225" s="35" t="str">
        <f t="shared" si="9"/>
        <v/>
      </c>
      <c r="C225" s="35">
        <f t="shared" si="10"/>
        <v>8</v>
      </c>
      <c r="D225" s="34" t="str">
        <f ca="1">IF($B225&gt;rounds,"",OFFSET(AllPairings!D$1,startRow-1+$A225,0))</f>
        <v/>
      </c>
      <c r="E225" s="34" t="str">
        <f ca="1">IF($B225&gt;rounds,"",OFFSET(AllPairings!E$1,startRow-1+$A225,0))</f>
        <v/>
      </c>
      <c r="F225" s="65" t="e">
        <f ca="1">VLOOKUP($C225,OFFSET(ResultsInput!$B$2,($B225-1)*gamesPerRound,0,gamesPerRound,6),5,FALSE)</f>
        <v>#VALUE!</v>
      </c>
      <c r="G225" s="65" t="e">
        <f ca="1">VLOOKUP($C225,OFFSET(ResultsInput!$B$2,($B225-1)*gamesPerRound,0,gamesPerRound,6),6,FALSE)</f>
        <v>#VALUE!</v>
      </c>
      <c r="H225" s="78" t="str">
        <f t="shared" ca="1" si="11"/>
        <v/>
      </c>
    </row>
    <row r="226" spans="1:8" x14ac:dyDescent="0.3">
      <c r="A226" s="64">
        <v>224</v>
      </c>
      <c r="B226" s="35" t="str">
        <f t="shared" si="9"/>
        <v/>
      </c>
      <c r="C226" s="35">
        <f t="shared" si="10"/>
        <v>9</v>
      </c>
      <c r="D226" s="34" t="str">
        <f ca="1">IF($B226&gt;rounds,"",OFFSET(AllPairings!D$1,startRow-1+$A226,0))</f>
        <v/>
      </c>
      <c r="E226" s="34" t="str">
        <f ca="1">IF($B226&gt;rounds,"",OFFSET(AllPairings!E$1,startRow-1+$A226,0))</f>
        <v/>
      </c>
      <c r="F226" s="65" t="e">
        <f ca="1">VLOOKUP($C226,OFFSET(ResultsInput!$B$2,($B226-1)*gamesPerRound,0,gamesPerRound,6),5,FALSE)</f>
        <v>#VALUE!</v>
      </c>
      <c r="G226" s="65" t="e">
        <f ca="1">VLOOKUP($C226,OFFSET(ResultsInput!$B$2,($B226-1)*gamesPerRound,0,gamesPerRound,6),6,FALSE)</f>
        <v>#VALUE!</v>
      </c>
      <c r="H226" s="78" t="str">
        <f t="shared" ca="1" si="11"/>
        <v/>
      </c>
    </row>
    <row r="227" spans="1:8" x14ac:dyDescent="0.3">
      <c r="A227" s="64">
        <v>225</v>
      </c>
      <c r="B227" s="35" t="str">
        <f t="shared" si="9"/>
        <v/>
      </c>
      <c r="C227" s="35">
        <f t="shared" si="10"/>
        <v>10</v>
      </c>
      <c r="D227" s="34" t="str">
        <f ca="1">IF($B227&gt;rounds,"",OFFSET(AllPairings!D$1,startRow-1+$A227,0))</f>
        <v/>
      </c>
      <c r="E227" s="34" t="str">
        <f ca="1">IF($B227&gt;rounds,"",OFFSET(AllPairings!E$1,startRow-1+$A227,0))</f>
        <v/>
      </c>
      <c r="F227" s="65" t="e">
        <f ca="1">VLOOKUP($C227,OFFSET(ResultsInput!$B$2,($B227-1)*gamesPerRound,0,gamesPerRound,6),5,FALSE)</f>
        <v>#VALUE!</v>
      </c>
      <c r="G227" s="65" t="e">
        <f ca="1">VLOOKUP($C227,OFFSET(ResultsInput!$B$2,($B227-1)*gamesPerRound,0,gamesPerRound,6),6,FALSE)</f>
        <v>#VALUE!</v>
      </c>
      <c r="H227" s="78" t="str">
        <f t="shared" ca="1" si="11"/>
        <v/>
      </c>
    </row>
    <row r="228" spans="1:8" x14ac:dyDescent="0.3">
      <c r="A228" s="64">
        <v>226</v>
      </c>
      <c r="B228" s="35" t="str">
        <f t="shared" si="9"/>
        <v/>
      </c>
      <c r="C228" s="35">
        <f t="shared" si="10"/>
        <v>11</v>
      </c>
      <c r="D228" s="34" t="str">
        <f ca="1">IF($B228&gt;rounds,"",OFFSET(AllPairings!D$1,startRow-1+$A228,0))</f>
        <v/>
      </c>
      <c r="E228" s="34" t="str">
        <f ca="1">IF($B228&gt;rounds,"",OFFSET(AllPairings!E$1,startRow-1+$A228,0))</f>
        <v/>
      </c>
      <c r="F228" s="65" t="e">
        <f ca="1">VLOOKUP($C228,OFFSET(ResultsInput!$B$2,($B228-1)*gamesPerRound,0,gamesPerRound,6),5,FALSE)</f>
        <v>#VALUE!</v>
      </c>
      <c r="G228" s="65" t="e">
        <f ca="1">VLOOKUP($C228,OFFSET(ResultsInput!$B$2,($B228-1)*gamesPerRound,0,gamesPerRound,6),6,FALSE)</f>
        <v>#VALUE!</v>
      </c>
      <c r="H228" s="78" t="str">
        <f t="shared" ca="1" si="11"/>
        <v/>
      </c>
    </row>
    <row r="229" spans="1:8" x14ac:dyDescent="0.3">
      <c r="A229" s="64">
        <v>227</v>
      </c>
      <c r="B229" s="35" t="str">
        <f t="shared" si="9"/>
        <v/>
      </c>
      <c r="C229" s="35">
        <f t="shared" si="10"/>
        <v>12</v>
      </c>
      <c r="D229" s="34" t="str">
        <f ca="1">IF($B229&gt;rounds,"",OFFSET(AllPairings!D$1,startRow-1+$A229,0))</f>
        <v/>
      </c>
      <c r="E229" s="34" t="str">
        <f ca="1">IF($B229&gt;rounds,"",OFFSET(AllPairings!E$1,startRow-1+$A229,0))</f>
        <v/>
      </c>
      <c r="F229" s="65" t="e">
        <f ca="1">VLOOKUP($C229,OFFSET(ResultsInput!$B$2,($B229-1)*gamesPerRound,0,gamesPerRound,6),5,FALSE)</f>
        <v>#VALUE!</v>
      </c>
      <c r="G229" s="65" t="e">
        <f ca="1">VLOOKUP($C229,OFFSET(ResultsInput!$B$2,($B229-1)*gamesPerRound,0,gamesPerRound,6),6,FALSE)</f>
        <v>#VALUE!</v>
      </c>
      <c r="H229" s="78" t="str">
        <f t="shared" ca="1" si="11"/>
        <v/>
      </c>
    </row>
    <row r="230" spans="1:8" x14ac:dyDescent="0.3">
      <c r="A230" s="64">
        <v>228</v>
      </c>
      <c r="B230" s="35" t="str">
        <f t="shared" si="9"/>
        <v/>
      </c>
      <c r="C230" s="35">
        <f t="shared" si="10"/>
        <v>13</v>
      </c>
      <c r="D230" s="34" t="str">
        <f ca="1">IF($B230&gt;rounds,"",OFFSET(AllPairings!D$1,startRow-1+$A230,0))</f>
        <v/>
      </c>
      <c r="E230" s="34" t="str">
        <f ca="1">IF($B230&gt;rounds,"",OFFSET(AllPairings!E$1,startRow-1+$A230,0))</f>
        <v/>
      </c>
      <c r="F230" s="65" t="e">
        <f ca="1">VLOOKUP($C230,OFFSET(ResultsInput!$B$2,($B230-1)*gamesPerRound,0,gamesPerRound,6),5,FALSE)</f>
        <v>#VALUE!</v>
      </c>
      <c r="G230" s="65" t="e">
        <f ca="1">VLOOKUP($C230,OFFSET(ResultsInput!$B$2,($B230-1)*gamesPerRound,0,gamesPerRound,6),6,FALSE)</f>
        <v>#VALUE!</v>
      </c>
      <c r="H230" s="78" t="str">
        <f t="shared" ca="1" si="11"/>
        <v/>
      </c>
    </row>
    <row r="231" spans="1:8" x14ac:dyDescent="0.3">
      <c r="A231" s="64">
        <v>229</v>
      </c>
      <c r="B231" s="35" t="str">
        <f t="shared" si="9"/>
        <v/>
      </c>
      <c r="C231" s="35">
        <f t="shared" si="10"/>
        <v>14</v>
      </c>
      <c r="D231" s="34" t="str">
        <f ca="1">IF($B231&gt;rounds,"",OFFSET(AllPairings!D$1,startRow-1+$A231,0))</f>
        <v/>
      </c>
      <c r="E231" s="34" t="str">
        <f ca="1">IF($B231&gt;rounds,"",OFFSET(AllPairings!E$1,startRow-1+$A231,0))</f>
        <v/>
      </c>
      <c r="F231" s="65" t="e">
        <f ca="1">VLOOKUP($C231,OFFSET(ResultsInput!$B$2,($B231-1)*gamesPerRound,0,gamesPerRound,6),5,FALSE)</f>
        <v>#VALUE!</v>
      </c>
      <c r="G231" s="65" t="e">
        <f ca="1">VLOOKUP($C231,OFFSET(ResultsInput!$B$2,($B231-1)*gamesPerRound,0,gamesPerRound,6),6,FALSE)</f>
        <v>#VALUE!</v>
      </c>
      <c r="H231" s="78" t="str">
        <f t="shared" ca="1" si="11"/>
        <v/>
      </c>
    </row>
    <row r="232" spans="1:8" x14ac:dyDescent="0.3">
      <c r="A232" s="64">
        <v>230</v>
      </c>
      <c r="B232" s="35" t="str">
        <f t="shared" si="9"/>
        <v/>
      </c>
      <c r="C232" s="35">
        <f t="shared" si="10"/>
        <v>15</v>
      </c>
      <c r="D232" s="34" t="str">
        <f ca="1">IF($B232&gt;rounds,"",OFFSET(AllPairings!D$1,startRow-1+$A232,0))</f>
        <v/>
      </c>
      <c r="E232" s="34" t="str">
        <f ca="1">IF($B232&gt;rounds,"",OFFSET(AllPairings!E$1,startRow-1+$A232,0))</f>
        <v/>
      </c>
      <c r="F232" s="65" t="e">
        <f ca="1">VLOOKUP($C232,OFFSET(ResultsInput!$B$2,($B232-1)*gamesPerRound,0,gamesPerRound,6),5,FALSE)</f>
        <v>#VALUE!</v>
      </c>
      <c r="G232" s="65" t="e">
        <f ca="1">VLOOKUP($C232,OFFSET(ResultsInput!$B$2,($B232-1)*gamesPerRound,0,gamesPerRound,6),6,FALSE)</f>
        <v>#VALUE!</v>
      </c>
      <c r="H232" s="78" t="str">
        <f t="shared" ca="1" si="11"/>
        <v/>
      </c>
    </row>
    <row r="233" spans="1:8" x14ac:dyDescent="0.3">
      <c r="A233" s="64">
        <v>231</v>
      </c>
      <c r="B233" s="35" t="str">
        <f t="shared" si="9"/>
        <v/>
      </c>
      <c r="C233" s="35">
        <f t="shared" si="10"/>
        <v>16</v>
      </c>
      <c r="D233" s="34" t="str">
        <f ca="1">IF($B233&gt;rounds,"",OFFSET(AllPairings!D$1,startRow-1+$A233,0))</f>
        <v/>
      </c>
      <c r="E233" s="34" t="str">
        <f ca="1">IF($B233&gt;rounds,"",OFFSET(AllPairings!E$1,startRow-1+$A233,0))</f>
        <v/>
      </c>
      <c r="F233" s="65" t="e">
        <f ca="1">VLOOKUP($C233,OFFSET(ResultsInput!$B$2,($B233-1)*gamesPerRound,0,gamesPerRound,6),5,FALSE)</f>
        <v>#VALUE!</v>
      </c>
      <c r="G233" s="65" t="e">
        <f ca="1">VLOOKUP($C233,OFFSET(ResultsInput!$B$2,($B233-1)*gamesPerRound,0,gamesPerRound,6),6,FALSE)</f>
        <v>#VALUE!</v>
      </c>
      <c r="H233" s="78" t="str">
        <f t="shared" ca="1" si="11"/>
        <v/>
      </c>
    </row>
    <row r="234" spans="1:8" x14ac:dyDescent="0.3">
      <c r="A234" s="64">
        <v>232</v>
      </c>
      <c r="B234" s="35" t="str">
        <f t="shared" si="9"/>
        <v/>
      </c>
      <c r="C234" s="35">
        <f t="shared" si="10"/>
        <v>17</v>
      </c>
      <c r="D234" s="34" t="str">
        <f ca="1">IF($B234&gt;rounds,"",OFFSET(AllPairings!D$1,startRow-1+$A234,0))</f>
        <v/>
      </c>
      <c r="E234" s="34" t="str">
        <f ca="1">IF($B234&gt;rounds,"",OFFSET(AllPairings!E$1,startRow-1+$A234,0))</f>
        <v/>
      </c>
      <c r="F234" s="65" t="e">
        <f ca="1">VLOOKUP($C234,OFFSET(ResultsInput!$B$2,($B234-1)*gamesPerRound,0,gamesPerRound,6),5,FALSE)</f>
        <v>#VALUE!</v>
      </c>
      <c r="G234" s="65" t="e">
        <f ca="1">VLOOKUP($C234,OFFSET(ResultsInput!$B$2,($B234-1)*gamesPerRound,0,gamesPerRound,6),6,FALSE)</f>
        <v>#VALUE!</v>
      </c>
      <c r="H234" s="78" t="str">
        <f t="shared" ca="1" si="11"/>
        <v/>
      </c>
    </row>
    <row r="235" spans="1:8" x14ac:dyDescent="0.3">
      <c r="A235" s="64">
        <v>233</v>
      </c>
      <c r="B235" s="35" t="str">
        <f t="shared" si="9"/>
        <v/>
      </c>
      <c r="C235" s="35">
        <f t="shared" si="10"/>
        <v>18</v>
      </c>
      <c r="D235" s="34" t="str">
        <f ca="1">IF($B235&gt;rounds,"",OFFSET(AllPairings!D$1,startRow-1+$A235,0))</f>
        <v/>
      </c>
      <c r="E235" s="34" t="str">
        <f ca="1">IF($B235&gt;rounds,"",OFFSET(AllPairings!E$1,startRow-1+$A235,0))</f>
        <v/>
      </c>
      <c r="F235" s="65" t="e">
        <f ca="1">VLOOKUP($C235,OFFSET(ResultsInput!$B$2,($B235-1)*gamesPerRound,0,gamesPerRound,6),5,FALSE)</f>
        <v>#VALUE!</v>
      </c>
      <c r="G235" s="65" t="e">
        <f ca="1">VLOOKUP($C235,OFFSET(ResultsInput!$B$2,($B235-1)*gamesPerRound,0,gamesPerRound,6),6,FALSE)</f>
        <v>#VALUE!</v>
      </c>
      <c r="H235" s="78" t="str">
        <f t="shared" ca="1" si="11"/>
        <v/>
      </c>
    </row>
    <row r="236" spans="1:8" x14ac:dyDescent="0.3">
      <c r="A236" s="64">
        <v>234</v>
      </c>
      <c r="B236" s="35" t="str">
        <f t="shared" si="9"/>
        <v/>
      </c>
      <c r="C236" s="35">
        <f t="shared" si="10"/>
        <v>19</v>
      </c>
      <c r="D236" s="34" t="str">
        <f ca="1">IF($B236&gt;rounds,"",OFFSET(AllPairings!D$1,startRow-1+$A236,0))</f>
        <v/>
      </c>
      <c r="E236" s="34" t="str">
        <f ca="1">IF($B236&gt;rounds,"",OFFSET(AllPairings!E$1,startRow-1+$A236,0))</f>
        <v/>
      </c>
      <c r="F236" s="65" t="e">
        <f ca="1">VLOOKUP($C236,OFFSET(ResultsInput!$B$2,($B236-1)*gamesPerRound,0,gamesPerRound,6),5,FALSE)</f>
        <v>#VALUE!</v>
      </c>
      <c r="G236" s="65" t="e">
        <f ca="1">VLOOKUP($C236,OFFSET(ResultsInput!$B$2,($B236-1)*gamesPerRound,0,gamesPerRound,6),6,FALSE)</f>
        <v>#VALUE!</v>
      </c>
      <c r="H236" s="78" t="str">
        <f t="shared" ca="1" si="11"/>
        <v/>
      </c>
    </row>
    <row r="237" spans="1:8" x14ac:dyDescent="0.3">
      <c r="A237" s="64">
        <v>235</v>
      </c>
      <c r="B237" s="35" t="str">
        <f t="shared" si="9"/>
        <v/>
      </c>
      <c r="C237" s="35">
        <f t="shared" si="10"/>
        <v>20</v>
      </c>
      <c r="D237" s="34" t="str">
        <f ca="1">IF($B237&gt;rounds,"",OFFSET(AllPairings!D$1,startRow-1+$A237,0))</f>
        <v/>
      </c>
      <c r="E237" s="34" t="str">
        <f ca="1">IF($B237&gt;rounds,"",OFFSET(AllPairings!E$1,startRow-1+$A237,0))</f>
        <v/>
      </c>
      <c r="F237" s="65" t="e">
        <f ca="1">VLOOKUP($C237,OFFSET(ResultsInput!$B$2,($B237-1)*gamesPerRound,0,gamesPerRound,6),5,FALSE)</f>
        <v>#VALUE!</v>
      </c>
      <c r="G237" s="65" t="e">
        <f ca="1">VLOOKUP($C237,OFFSET(ResultsInput!$B$2,($B237-1)*gamesPerRound,0,gamesPerRound,6),6,FALSE)</f>
        <v>#VALUE!</v>
      </c>
      <c r="H237" s="78" t="str">
        <f t="shared" ca="1" si="11"/>
        <v/>
      </c>
    </row>
    <row r="238" spans="1:8" x14ac:dyDescent="0.3">
      <c r="A238" s="64">
        <v>236</v>
      </c>
      <c r="B238" s="35" t="str">
        <f t="shared" si="9"/>
        <v/>
      </c>
      <c r="C238" s="35">
        <f t="shared" si="10"/>
        <v>21</v>
      </c>
      <c r="D238" s="34" t="str">
        <f ca="1">IF($B238&gt;rounds,"",OFFSET(AllPairings!D$1,startRow-1+$A238,0))</f>
        <v/>
      </c>
      <c r="E238" s="34" t="str">
        <f ca="1">IF($B238&gt;rounds,"",OFFSET(AllPairings!E$1,startRow-1+$A238,0))</f>
        <v/>
      </c>
      <c r="F238" s="65" t="e">
        <f ca="1">VLOOKUP($C238,OFFSET(ResultsInput!$B$2,($B238-1)*gamesPerRound,0,gamesPerRound,6),5,FALSE)</f>
        <v>#VALUE!</v>
      </c>
      <c r="G238" s="65" t="e">
        <f ca="1">VLOOKUP($C238,OFFSET(ResultsInput!$B$2,($B238-1)*gamesPerRound,0,gamesPerRound,6),6,FALSE)</f>
        <v>#VALUE!</v>
      </c>
      <c r="H238" s="78" t="str">
        <f t="shared" ca="1" si="11"/>
        <v/>
      </c>
    </row>
    <row r="239" spans="1:8" x14ac:dyDescent="0.3">
      <c r="A239" s="64">
        <v>237</v>
      </c>
      <c r="B239" s="35" t="str">
        <f t="shared" si="9"/>
        <v/>
      </c>
      <c r="C239" s="35">
        <f t="shared" si="10"/>
        <v>22</v>
      </c>
      <c r="D239" s="34" t="str">
        <f ca="1">IF($B239&gt;rounds,"",OFFSET(AllPairings!D$1,startRow-1+$A239,0))</f>
        <v/>
      </c>
      <c r="E239" s="34" t="str">
        <f ca="1">IF($B239&gt;rounds,"",OFFSET(AllPairings!E$1,startRow-1+$A239,0))</f>
        <v/>
      </c>
      <c r="F239" s="65" t="e">
        <f ca="1">VLOOKUP($C239,OFFSET(ResultsInput!$B$2,($B239-1)*gamesPerRound,0,gamesPerRound,6),5,FALSE)</f>
        <v>#VALUE!</v>
      </c>
      <c r="G239" s="65" t="e">
        <f ca="1">VLOOKUP($C239,OFFSET(ResultsInput!$B$2,($B239-1)*gamesPerRound,0,gamesPerRound,6),6,FALSE)</f>
        <v>#VALUE!</v>
      </c>
      <c r="H239" s="78" t="str">
        <f t="shared" ca="1" si="11"/>
        <v/>
      </c>
    </row>
    <row r="240" spans="1:8" x14ac:dyDescent="0.3">
      <c r="A240" s="64">
        <v>238</v>
      </c>
      <c r="B240" s="35" t="str">
        <f t="shared" si="9"/>
        <v/>
      </c>
      <c r="C240" s="35">
        <f t="shared" si="10"/>
        <v>23</v>
      </c>
      <c r="D240" s="34" t="str">
        <f ca="1">IF($B240&gt;rounds,"",OFFSET(AllPairings!D$1,startRow-1+$A240,0))</f>
        <v/>
      </c>
      <c r="E240" s="34" t="str">
        <f ca="1">IF($B240&gt;rounds,"",OFFSET(AllPairings!E$1,startRow-1+$A240,0))</f>
        <v/>
      </c>
      <c r="F240" s="65" t="e">
        <f ca="1">VLOOKUP($C240,OFFSET(ResultsInput!$B$2,($B240-1)*gamesPerRound,0,gamesPerRound,6),5,FALSE)</f>
        <v>#VALUE!</v>
      </c>
      <c r="G240" s="65" t="e">
        <f ca="1">VLOOKUP($C240,OFFSET(ResultsInput!$B$2,($B240-1)*gamesPerRound,0,gamesPerRound,6),6,FALSE)</f>
        <v>#VALUE!</v>
      </c>
      <c r="H240" s="78" t="str">
        <f t="shared" ca="1" si="11"/>
        <v/>
      </c>
    </row>
    <row r="241" spans="1:8" x14ac:dyDescent="0.3">
      <c r="A241" s="64">
        <v>239</v>
      </c>
      <c r="B241" s="35" t="str">
        <f t="shared" si="9"/>
        <v/>
      </c>
      <c r="C241" s="35">
        <f t="shared" si="10"/>
        <v>24</v>
      </c>
      <c r="D241" s="34" t="str">
        <f ca="1">IF($B241&gt;rounds,"",OFFSET(AllPairings!D$1,startRow-1+$A241,0))</f>
        <v/>
      </c>
      <c r="E241" s="34" t="str">
        <f ca="1">IF($B241&gt;rounds,"",OFFSET(AllPairings!E$1,startRow-1+$A241,0))</f>
        <v/>
      </c>
      <c r="F241" s="65" t="e">
        <f ca="1">VLOOKUP($C241,OFFSET(ResultsInput!$B$2,($B241-1)*gamesPerRound,0,gamesPerRound,6),5,FALSE)</f>
        <v>#VALUE!</v>
      </c>
      <c r="G241" s="65" t="e">
        <f ca="1">VLOOKUP($C241,OFFSET(ResultsInput!$B$2,($B241-1)*gamesPerRound,0,gamesPerRound,6),6,FALSE)</f>
        <v>#VALUE!</v>
      </c>
      <c r="H241" s="78" t="str">
        <f t="shared" ca="1" si="11"/>
        <v/>
      </c>
    </row>
    <row r="242" spans="1:8" x14ac:dyDescent="0.3">
      <c r="A242" s="64">
        <v>240</v>
      </c>
      <c r="B242" s="35" t="str">
        <f t="shared" si="9"/>
        <v/>
      </c>
      <c r="C242" s="35">
        <f t="shared" si="10"/>
        <v>25</v>
      </c>
      <c r="D242" s="34" t="str">
        <f ca="1">IF($B242&gt;rounds,"",OFFSET(AllPairings!D$1,startRow-1+$A242,0))</f>
        <v/>
      </c>
      <c r="E242" s="34" t="str">
        <f ca="1">IF($B242&gt;rounds,"",OFFSET(AllPairings!E$1,startRow-1+$A242,0))</f>
        <v/>
      </c>
      <c r="F242" s="65" t="e">
        <f ca="1">VLOOKUP($C242,OFFSET(ResultsInput!$B$2,($B242-1)*gamesPerRound,0,gamesPerRound,6),5,FALSE)</f>
        <v>#VALUE!</v>
      </c>
      <c r="G242" s="65" t="e">
        <f ca="1">VLOOKUP($C242,OFFSET(ResultsInput!$B$2,($B242-1)*gamesPerRound,0,gamesPerRound,6),6,FALSE)</f>
        <v>#VALUE!</v>
      </c>
      <c r="H242" s="78" t="str">
        <f t="shared" ca="1" si="11"/>
        <v/>
      </c>
    </row>
    <row r="243" spans="1:8" x14ac:dyDescent="0.3">
      <c r="A243" s="64">
        <v>241</v>
      </c>
      <c r="B243" s="35" t="str">
        <f t="shared" si="9"/>
        <v/>
      </c>
      <c r="C243" s="35">
        <f t="shared" si="10"/>
        <v>26</v>
      </c>
      <c r="D243" s="34" t="str">
        <f ca="1">IF($B243&gt;rounds,"",OFFSET(AllPairings!D$1,startRow-1+$A243,0))</f>
        <v/>
      </c>
      <c r="E243" s="34" t="str">
        <f ca="1">IF($B243&gt;rounds,"",OFFSET(AllPairings!E$1,startRow-1+$A243,0))</f>
        <v/>
      </c>
      <c r="F243" s="65" t="e">
        <f ca="1">VLOOKUP($C243,OFFSET(ResultsInput!$B$2,($B243-1)*gamesPerRound,0,gamesPerRound,6),5,FALSE)</f>
        <v>#VALUE!</v>
      </c>
      <c r="G243" s="65" t="e">
        <f ca="1">VLOOKUP($C243,OFFSET(ResultsInput!$B$2,($B243-1)*gamesPerRound,0,gamesPerRound,6),6,FALSE)</f>
        <v>#VALUE!</v>
      </c>
      <c r="H243" s="78" t="str">
        <f t="shared" ca="1" si="11"/>
        <v/>
      </c>
    </row>
    <row r="244" spans="1:8" x14ac:dyDescent="0.3">
      <c r="A244" s="64">
        <v>242</v>
      </c>
      <c r="B244" s="35" t="str">
        <f t="shared" si="9"/>
        <v/>
      </c>
      <c r="C244" s="35">
        <f t="shared" si="10"/>
        <v>27</v>
      </c>
      <c r="D244" s="34" t="str">
        <f ca="1">IF($B244&gt;rounds,"",OFFSET(AllPairings!D$1,startRow-1+$A244,0))</f>
        <v/>
      </c>
      <c r="E244" s="34" t="str">
        <f ca="1">IF($B244&gt;rounds,"",OFFSET(AllPairings!E$1,startRow-1+$A244,0))</f>
        <v/>
      </c>
      <c r="F244" s="65" t="e">
        <f ca="1">VLOOKUP($C244,OFFSET(ResultsInput!$B$2,($B244-1)*gamesPerRound,0,gamesPerRound,6),5,FALSE)</f>
        <v>#VALUE!</v>
      </c>
      <c r="G244" s="65" t="e">
        <f ca="1">VLOOKUP($C244,OFFSET(ResultsInput!$B$2,($B244-1)*gamesPerRound,0,gamesPerRound,6),6,FALSE)</f>
        <v>#VALUE!</v>
      </c>
      <c r="H244" s="78" t="str">
        <f t="shared" ca="1" si="11"/>
        <v/>
      </c>
    </row>
    <row r="245" spans="1:8" x14ac:dyDescent="0.3">
      <c r="A245" s="64">
        <v>243</v>
      </c>
      <c r="B245" s="35" t="str">
        <f t="shared" si="9"/>
        <v/>
      </c>
      <c r="C245" s="35">
        <f t="shared" si="10"/>
        <v>28</v>
      </c>
      <c r="D245" s="34" t="str">
        <f ca="1">IF($B245&gt;rounds,"",OFFSET(AllPairings!D$1,startRow-1+$A245,0))</f>
        <v/>
      </c>
      <c r="E245" s="34" t="str">
        <f ca="1">IF($B245&gt;rounds,"",OFFSET(AllPairings!E$1,startRow-1+$A245,0))</f>
        <v/>
      </c>
      <c r="F245" s="65" t="e">
        <f ca="1">VLOOKUP($C245,OFFSET(ResultsInput!$B$2,($B245-1)*gamesPerRound,0,gamesPerRound,6),5,FALSE)</f>
        <v>#VALUE!</v>
      </c>
      <c r="G245" s="65" t="e">
        <f ca="1">VLOOKUP($C245,OFFSET(ResultsInput!$B$2,($B245-1)*gamesPerRound,0,gamesPerRound,6),6,FALSE)</f>
        <v>#VALUE!</v>
      </c>
      <c r="H245" s="78" t="str">
        <f t="shared" ca="1" si="11"/>
        <v/>
      </c>
    </row>
    <row r="246" spans="1:8" x14ac:dyDescent="0.3">
      <c r="A246" s="64">
        <v>244</v>
      </c>
      <c r="B246" s="35" t="str">
        <f t="shared" si="9"/>
        <v/>
      </c>
      <c r="C246" s="35">
        <f t="shared" si="10"/>
        <v>29</v>
      </c>
      <c r="D246" s="34" t="str">
        <f ca="1">IF($B246&gt;rounds,"",OFFSET(AllPairings!D$1,startRow-1+$A246,0))</f>
        <v/>
      </c>
      <c r="E246" s="34" t="str">
        <f ca="1">IF($B246&gt;rounds,"",OFFSET(AllPairings!E$1,startRow-1+$A246,0))</f>
        <v/>
      </c>
      <c r="F246" s="65" t="e">
        <f ca="1">VLOOKUP($C246,OFFSET(ResultsInput!$B$2,($B246-1)*gamesPerRound,0,gamesPerRound,6),5,FALSE)</f>
        <v>#VALUE!</v>
      </c>
      <c r="G246" s="65" t="e">
        <f ca="1">VLOOKUP($C246,OFFSET(ResultsInput!$B$2,($B246-1)*gamesPerRound,0,gamesPerRound,6),6,FALSE)</f>
        <v>#VALUE!</v>
      </c>
      <c r="H246" s="78" t="str">
        <f t="shared" ca="1" si="11"/>
        <v/>
      </c>
    </row>
    <row r="247" spans="1:8" x14ac:dyDescent="0.3">
      <c r="A247" s="64">
        <v>245</v>
      </c>
      <c r="B247" s="35" t="str">
        <f t="shared" si="9"/>
        <v/>
      </c>
      <c r="C247" s="35">
        <f t="shared" si="10"/>
        <v>30</v>
      </c>
      <c r="D247" s="34" t="str">
        <f ca="1">IF($B247&gt;rounds,"",OFFSET(AllPairings!D$1,startRow-1+$A247,0))</f>
        <v/>
      </c>
      <c r="E247" s="34" t="str">
        <f ca="1">IF($B247&gt;rounds,"",OFFSET(AllPairings!E$1,startRow-1+$A247,0))</f>
        <v/>
      </c>
      <c r="F247" s="65" t="e">
        <f ca="1">VLOOKUP($C247,OFFSET(ResultsInput!$B$2,($B247-1)*gamesPerRound,0,gamesPerRound,6),5,FALSE)</f>
        <v>#VALUE!</v>
      </c>
      <c r="G247" s="65" t="e">
        <f ca="1">VLOOKUP($C247,OFFSET(ResultsInput!$B$2,($B247-1)*gamesPerRound,0,gamesPerRound,6),6,FALSE)</f>
        <v>#VALUE!</v>
      </c>
      <c r="H247" s="78" t="str">
        <f t="shared" ca="1" si="11"/>
        <v/>
      </c>
    </row>
    <row r="248" spans="1:8" x14ac:dyDescent="0.3">
      <c r="A248" s="64">
        <v>246</v>
      </c>
      <c r="B248" s="35" t="str">
        <f t="shared" si="9"/>
        <v/>
      </c>
      <c r="C248" s="35">
        <f t="shared" si="10"/>
        <v>31</v>
      </c>
      <c r="D248" s="34" t="str">
        <f ca="1">IF($B248&gt;rounds,"",OFFSET(AllPairings!D$1,startRow-1+$A248,0))</f>
        <v/>
      </c>
      <c r="E248" s="34" t="str">
        <f ca="1">IF($B248&gt;rounds,"",OFFSET(AllPairings!E$1,startRow-1+$A248,0))</f>
        <v/>
      </c>
      <c r="F248" s="65" t="e">
        <f ca="1">VLOOKUP($C248,OFFSET(ResultsInput!$B$2,($B248-1)*gamesPerRound,0,gamesPerRound,6),5,FALSE)</f>
        <v>#VALUE!</v>
      </c>
      <c r="G248" s="65" t="e">
        <f ca="1">VLOOKUP($C248,OFFSET(ResultsInput!$B$2,($B248-1)*gamesPerRound,0,gamesPerRound,6),6,FALSE)</f>
        <v>#VALUE!</v>
      </c>
      <c r="H248" s="78" t="str">
        <f t="shared" ca="1" si="11"/>
        <v/>
      </c>
    </row>
    <row r="249" spans="1:8" x14ac:dyDescent="0.3">
      <c r="A249" s="64">
        <v>247</v>
      </c>
      <c r="B249" s="35" t="str">
        <f t="shared" si="9"/>
        <v/>
      </c>
      <c r="C249" s="35">
        <f t="shared" si="10"/>
        <v>32</v>
      </c>
      <c r="D249" s="34" t="str">
        <f ca="1">IF($B249&gt;rounds,"",OFFSET(AllPairings!D$1,startRow-1+$A249,0))</f>
        <v/>
      </c>
      <c r="E249" s="34" t="str">
        <f ca="1">IF($B249&gt;rounds,"",OFFSET(AllPairings!E$1,startRow-1+$A249,0))</f>
        <v/>
      </c>
      <c r="F249" s="65" t="e">
        <f ca="1">VLOOKUP($C249,OFFSET(ResultsInput!$B$2,($B249-1)*gamesPerRound,0,gamesPerRound,6),5,FALSE)</f>
        <v>#VALUE!</v>
      </c>
      <c r="G249" s="65" t="e">
        <f ca="1">VLOOKUP($C249,OFFSET(ResultsInput!$B$2,($B249-1)*gamesPerRound,0,gamesPerRound,6),6,FALSE)</f>
        <v>#VALUE!</v>
      </c>
      <c r="H249" s="78" t="str">
        <f t="shared" ca="1" si="11"/>
        <v/>
      </c>
    </row>
    <row r="250" spans="1:8" x14ac:dyDescent="0.3">
      <c r="A250" s="64">
        <v>248</v>
      </c>
      <c r="B250" s="35" t="str">
        <f t="shared" si="9"/>
        <v/>
      </c>
      <c r="C250" s="35">
        <f t="shared" si="10"/>
        <v>33</v>
      </c>
      <c r="D250" s="34" t="str">
        <f ca="1">IF($B250&gt;rounds,"",OFFSET(AllPairings!D$1,startRow-1+$A250,0))</f>
        <v/>
      </c>
      <c r="E250" s="34" t="str">
        <f ca="1">IF($B250&gt;rounds,"",OFFSET(AllPairings!E$1,startRow-1+$A250,0))</f>
        <v/>
      </c>
      <c r="F250" s="65" t="e">
        <f ca="1">VLOOKUP($C250,OFFSET(ResultsInput!$B$2,($B250-1)*gamesPerRound,0,gamesPerRound,6),5,FALSE)</f>
        <v>#VALUE!</v>
      </c>
      <c r="G250" s="65" t="e">
        <f ca="1">VLOOKUP($C250,OFFSET(ResultsInput!$B$2,($B250-1)*gamesPerRound,0,gamesPerRound,6),6,FALSE)</f>
        <v>#VALUE!</v>
      </c>
      <c r="H250" s="78" t="str">
        <f t="shared" ca="1" si="11"/>
        <v/>
      </c>
    </row>
    <row r="251" spans="1:8" x14ac:dyDescent="0.3">
      <c r="A251" s="64">
        <v>249</v>
      </c>
      <c r="B251" s="35" t="str">
        <f t="shared" si="9"/>
        <v/>
      </c>
      <c r="C251" s="35">
        <f t="shared" si="10"/>
        <v>34</v>
      </c>
      <c r="D251" s="34" t="str">
        <f ca="1">IF($B251&gt;rounds,"",OFFSET(AllPairings!D$1,startRow-1+$A251,0))</f>
        <v/>
      </c>
      <c r="E251" s="34" t="str">
        <f ca="1">IF($B251&gt;rounds,"",OFFSET(AllPairings!E$1,startRow-1+$A251,0))</f>
        <v/>
      </c>
      <c r="F251" s="65" t="e">
        <f ca="1">VLOOKUP($C251,OFFSET(ResultsInput!$B$2,($B251-1)*gamesPerRound,0,gamesPerRound,6),5,FALSE)</f>
        <v>#VALUE!</v>
      </c>
      <c r="G251" s="65" t="e">
        <f ca="1">VLOOKUP($C251,OFFSET(ResultsInput!$B$2,($B251-1)*gamesPerRound,0,gamesPerRound,6),6,FALSE)</f>
        <v>#VALUE!</v>
      </c>
      <c r="H251" s="78" t="str">
        <f t="shared" ca="1" si="11"/>
        <v/>
      </c>
    </row>
    <row r="252" spans="1:8" x14ac:dyDescent="0.3">
      <c r="A252" s="64">
        <v>250</v>
      </c>
      <c r="B252" s="35" t="str">
        <f t="shared" si="9"/>
        <v/>
      </c>
      <c r="C252" s="35">
        <f t="shared" si="10"/>
        <v>35</v>
      </c>
      <c r="D252" s="34" t="str">
        <f ca="1">IF($B252&gt;rounds,"",OFFSET(AllPairings!D$1,startRow-1+$A252,0))</f>
        <v/>
      </c>
      <c r="E252" s="34" t="str">
        <f ca="1">IF($B252&gt;rounds,"",OFFSET(AllPairings!E$1,startRow-1+$A252,0))</f>
        <v/>
      </c>
      <c r="F252" s="65" t="e">
        <f ca="1">VLOOKUP($C252,OFFSET(ResultsInput!$B$2,($B252-1)*gamesPerRound,0,gamesPerRound,6),5,FALSE)</f>
        <v>#VALUE!</v>
      </c>
      <c r="G252" s="65" t="e">
        <f ca="1">VLOOKUP($C252,OFFSET(ResultsInput!$B$2,($B252-1)*gamesPerRound,0,gamesPerRound,6),6,FALSE)</f>
        <v>#VALUE!</v>
      </c>
      <c r="H252" s="78" t="str">
        <f t="shared" ca="1" si="11"/>
        <v/>
      </c>
    </row>
    <row r="253" spans="1:8" x14ac:dyDescent="0.3">
      <c r="A253" s="64">
        <v>251</v>
      </c>
      <c r="B253" s="35" t="str">
        <f t="shared" si="9"/>
        <v/>
      </c>
      <c r="C253" s="35">
        <f t="shared" si="10"/>
        <v>36</v>
      </c>
      <c r="D253" s="34" t="str">
        <f ca="1">IF($B253&gt;rounds,"",OFFSET(AllPairings!D$1,startRow-1+$A253,0))</f>
        <v/>
      </c>
      <c r="E253" s="34" t="str">
        <f ca="1">IF($B253&gt;rounds,"",OFFSET(AllPairings!E$1,startRow-1+$A253,0))</f>
        <v/>
      </c>
      <c r="F253" s="65" t="e">
        <f ca="1">VLOOKUP($C253,OFFSET(ResultsInput!$B$2,($B253-1)*gamesPerRound,0,gamesPerRound,6),5,FALSE)</f>
        <v>#VALUE!</v>
      </c>
      <c r="G253" s="65" t="e">
        <f ca="1">VLOOKUP($C253,OFFSET(ResultsInput!$B$2,($B253-1)*gamesPerRound,0,gamesPerRound,6),6,FALSE)</f>
        <v>#VALUE!</v>
      </c>
      <c r="H253" s="78" t="str">
        <f t="shared" ca="1" si="11"/>
        <v/>
      </c>
    </row>
    <row r="254" spans="1:8" x14ac:dyDescent="0.3">
      <c r="A254" s="64">
        <v>252</v>
      </c>
      <c r="B254" s="35" t="str">
        <f t="shared" si="9"/>
        <v/>
      </c>
      <c r="C254" s="35">
        <f t="shared" ref="C254:C302" si="12">1+MOD(A254,gamesPerRound)</f>
        <v>37</v>
      </c>
      <c r="D254" s="34" t="str">
        <f ca="1">IF($B254&gt;rounds,"",OFFSET(AllPairings!D$1,startRow-1+$A254,0))</f>
        <v/>
      </c>
      <c r="E254" s="34" t="str">
        <f ca="1">IF($B254&gt;rounds,"",OFFSET(AllPairings!E$1,startRow-1+$A254,0))</f>
        <v/>
      </c>
      <c r="F254" s="65" t="e">
        <f ca="1">VLOOKUP($C254,OFFSET(ResultsInput!$B$2,($B254-1)*gamesPerRound,0,gamesPerRound,6),5,FALSE)</f>
        <v>#VALUE!</v>
      </c>
      <c r="G254" s="65" t="e">
        <f ca="1">VLOOKUP($C254,OFFSET(ResultsInput!$B$2,($B254-1)*gamesPerRound,0,gamesPerRound,6),6,FALSE)</f>
        <v>#VALUE!</v>
      </c>
      <c r="H254" s="78" t="str">
        <f t="shared" ref="H254:H302" ca="1" si="13">D254</f>
        <v/>
      </c>
    </row>
    <row r="255" spans="1:8" x14ac:dyDescent="0.3">
      <c r="A255" s="64">
        <v>253</v>
      </c>
      <c r="B255" s="35" t="str">
        <f t="shared" si="9"/>
        <v/>
      </c>
      <c r="C255" s="35">
        <f t="shared" si="12"/>
        <v>38</v>
      </c>
      <c r="D255" s="34" t="str">
        <f ca="1">IF($B255&gt;rounds,"",OFFSET(AllPairings!D$1,startRow-1+$A255,0))</f>
        <v/>
      </c>
      <c r="E255" s="34" t="str">
        <f ca="1">IF($B255&gt;rounds,"",OFFSET(AllPairings!E$1,startRow-1+$A255,0))</f>
        <v/>
      </c>
      <c r="F255" s="65" t="e">
        <f ca="1">VLOOKUP($C255,OFFSET(ResultsInput!$B$2,($B255-1)*gamesPerRound,0,gamesPerRound,6),5,FALSE)</f>
        <v>#VALUE!</v>
      </c>
      <c r="G255" s="65" t="e">
        <f ca="1">VLOOKUP($C255,OFFSET(ResultsInput!$B$2,($B255-1)*gamesPerRound,0,gamesPerRound,6),6,FALSE)</f>
        <v>#VALUE!</v>
      </c>
      <c r="H255" s="78" t="str">
        <f t="shared" ca="1" si="13"/>
        <v/>
      </c>
    </row>
    <row r="256" spans="1:8" x14ac:dyDescent="0.3">
      <c r="A256" s="64">
        <v>254</v>
      </c>
      <c r="B256" s="35" t="str">
        <f t="shared" si="9"/>
        <v/>
      </c>
      <c r="C256" s="35">
        <f t="shared" si="12"/>
        <v>39</v>
      </c>
      <c r="D256" s="34" t="str">
        <f ca="1">IF($B256&gt;rounds,"",OFFSET(AllPairings!D$1,startRow-1+$A256,0))</f>
        <v/>
      </c>
      <c r="E256" s="34" t="str">
        <f ca="1">IF($B256&gt;rounds,"",OFFSET(AllPairings!E$1,startRow-1+$A256,0))</f>
        <v/>
      </c>
      <c r="F256" s="65" t="e">
        <f ca="1">VLOOKUP($C256,OFFSET(ResultsInput!$B$2,($B256-1)*gamesPerRound,0,gamesPerRound,6),5,FALSE)</f>
        <v>#VALUE!</v>
      </c>
      <c r="G256" s="65" t="e">
        <f ca="1">VLOOKUP($C256,OFFSET(ResultsInput!$B$2,($B256-1)*gamesPerRound,0,gamesPerRound,6),6,FALSE)</f>
        <v>#VALUE!</v>
      </c>
      <c r="H256" s="78" t="str">
        <f t="shared" ca="1" si="13"/>
        <v/>
      </c>
    </row>
    <row r="257" spans="1:8" x14ac:dyDescent="0.3">
      <c r="A257" s="64">
        <v>255</v>
      </c>
      <c r="B257" s="35" t="str">
        <f t="shared" si="9"/>
        <v/>
      </c>
      <c r="C257" s="35">
        <f t="shared" si="12"/>
        <v>40</v>
      </c>
      <c r="D257" s="34" t="str">
        <f ca="1">IF($B257&gt;rounds,"",OFFSET(AllPairings!D$1,startRow-1+$A257,0))</f>
        <v/>
      </c>
      <c r="E257" s="34" t="str">
        <f ca="1">IF($B257&gt;rounds,"",OFFSET(AllPairings!E$1,startRow-1+$A257,0))</f>
        <v/>
      </c>
      <c r="F257" s="65" t="e">
        <f ca="1">VLOOKUP($C257,OFFSET(ResultsInput!$B$2,($B257-1)*gamesPerRound,0,gamesPerRound,6),5,FALSE)</f>
        <v>#VALUE!</v>
      </c>
      <c r="G257" s="65" t="e">
        <f ca="1">VLOOKUP($C257,OFFSET(ResultsInput!$B$2,($B257-1)*gamesPerRound,0,gamesPerRound,6),6,FALSE)</f>
        <v>#VALUE!</v>
      </c>
      <c r="H257" s="78" t="str">
        <f t="shared" ca="1" si="13"/>
        <v/>
      </c>
    </row>
    <row r="258" spans="1:8" x14ac:dyDescent="0.3">
      <c r="A258" s="64">
        <v>256</v>
      </c>
      <c r="B258" s="35" t="str">
        <f t="shared" ref="B258:B302" si="14">IF(INT(A258/gamesPerRound)&lt;rounds,1+INT(A258/gamesPerRound),"")</f>
        <v/>
      </c>
      <c r="C258" s="35">
        <f t="shared" si="12"/>
        <v>41</v>
      </c>
      <c r="D258" s="34" t="str">
        <f ca="1">IF($B258&gt;rounds,"",OFFSET(AllPairings!D$1,startRow-1+$A258,0))</f>
        <v/>
      </c>
      <c r="E258" s="34" t="str">
        <f ca="1">IF($B258&gt;rounds,"",OFFSET(AllPairings!E$1,startRow-1+$A258,0))</f>
        <v/>
      </c>
      <c r="F258" s="65" t="e">
        <f ca="1">VLOOKUP($C258,OFFSET(ResultsInput!$B$2,($B258-1)*gamesPerRound,0,gamesPerRound,6),5,FALSE)</f>
        <v>#VALUE!</v>
      </c>
      <c r="G258" s="65" t="e">
        <f ca="1">VLOOKUP($C258,OFFSET(ResultsInput!$B$2,($B258-1)*gamesPerRound,0,gamesPerRound,6),6,FALSE)</f>
        <v>#VALUE!</v>
      </c>
      <c r="H258" s="78" t="str">
        <f t="shared" ca="1" si="13"/>
        <v/>
      </c>
    </row>
    <row r="259" spans="1:8" x14ac:dyDescent="0.3">
      <c r="A259" s="64">
        <v>257</v>
      </c>
      <c r="B259" s="35" t="str">
        <f t="shared" si="14"/>
        <v/>
      </c>
      <c r="C259" s="35">
        <f t="shared" si="12"/>
        <v>42</v>
      </c>
      <c r="D259" s="34" t="str">
        <f ca="1">IF($B259&gt;rounds,"",OFFSET(AllPairings!D$1,startRow-1+$A259,0))</f>
        <v/>
      </c>
      <c r="E259" s="34" t="str">
        <f ca="1">IF($B259&gt;rounds,"",OFFSET(AllPairings!E$1,startRow-1+$A259,0))</f>
        <v/>
      </c>
      <c r="F259" s="65" t="e">
        <f ca="1">VLOOKUP($C259,OFFSET(ResultsInput!$B$2,($B259-1)*gamesPerRound,0,gamesPerRound,6),5,FALSE)</f>
        <v>#VALUE!</v>
      </c>
      <c r="G259" s="65" t="e">
        <f ca="1">VLOOKUP($C259,OFFSET(ResultsInput!$B$2,($B259-1)*gamesPerRound,0,gamesPerRound,6),6,FALSE)</f>
        <v>#VALUE!</v>
      </c>
      <c r="H259" s="78" t="str">
        <f t="shared" ca="1" si="13"/>
        <v/>
      </c>
    </row>
    <row r="260" spans="1:8" x14ac:dyDescent="0.3">
      <c r="A260" s="64">
        <v>258</v>
      </c>
      <c r="B260" s="35" t="str">
        <f t="shared" si="14"/>
        <v/>
      </c>
      <c r="C260" s="35">
        <f t="shared" si="12"/>
        <v>43</v>
      </c>
      <c r="D260" s="34" t="str">
        <f ca="1">IF($B260&gt;rounds,"",OFFSET(AllPairings!D$1,startRow-1+$A260,0))</f>
        <v/>
      </c>
      <c r="E260" s="34" t="str">
        <f ca="1">IF($B260&gt;rounds,"",OFFSET(AllPairings!E$1,startRow-1+$A260,0))</f>
        <v/>
      </c>
      <c r="F260" s="65" t="e">
        <f ca="1">VLOOKUP($C260,OFFSET(ResultsInput!$B$2,($B260-1)*gamesPerRound,0,gamesPerRound,6),5,FALSE)</f>
        <v>#VALUE!</v>
      </c>
      <c r="G260" s="65" t="e">
        <f ca="1">VLOOKUP($C260,OFFSET(ResultsInput!$B$2,($B260-1)*gamesPerRound,0,gamesPerRound,6),6,FALSE)</f>
        <v>#VALUE!</v>
      </c>
      <c r="H260" s="78" t="str">
        <f t="shared" ca="1" si="13"/>
        <v/>
      </c>
    </row>
    <row r="261" spans="1:8" x14ac:dyDescent="0.3">
      <c r="A261" s="64">
        <v>259</v>
      </c>
      <c r="B261" s="35" t="str">
        <f t="shared" si="14"/>
        <v/>
      </c>
      <c r="C261" s="35">
        <f t="shared" si="12"/>
        <v>44</v>
      </c>
      <c r="D261" s="34" t="str">
        <f ca="1">IF($B261&gt;rounds,"",OFFSET(AllPairings!D$1,startRow-1+$A261,0))</f>
        <v/>
      </c>
      <c r="E261" s="34" t="str">
        <f ca="1">IF($B261&gt;rounds,"",OFFSET(AllPairings!E$1,startRow-1+$A261,0))</f>
        <v/>
      </c>
      <c r="F261" s="65" t="e">
        <f ca="1">VLOOKUP($C261,OFFSET(ResultsInput!$B$2,($B261-1)*gamesPerRound,0,gamesPerRound,6),5,FALSE)</f>
        <v>#VALUE!</v>
      </c>
      <c r="G261" s="65" t="e">
        <f ca="1">VLOOKUP($C261,OFFSET(ResultsInput!$B$2,($B261-1)*gamesPerRound,0,gamesPerRound,6),6,FALSE)</f>
        <v>#VALUE!</v>
      </c>
      <c r="H261" s="78" t="str">
        <f t="shared" ca="1" si="13"/>
        <v/>
      </c>
    </row>
    <row r="262" spans="1:8" x14ac:dyDescent="0.3">
      <c r="A262" s="64">
        <v>260</v>
      </c>
      <c r="B262" s="35" t="str">
        <f t="shared" si="14"/>
        <v/>
      </c>
      <c r="C262" s="35">
        <f t="shared" si="12"/>
        <v>45</v>
      </c>
      <c r="D262" s="34" t="str">
        <f ca="1">IF($B262&gt;rounds,"",OFFSET(AllPairings!D$1,startRow-1+$A262,0))</f>
        <v/>
      </c>
      <c r="E262" s="34" t="str">
        <f ca="1">IF($B262&gt;rounds,"",OFFSET(AllPairings!E$1,startRow-1+$A262,0))</f>
        <v/>
      </c>
      <c r="F262" s="65" t="e">
        <f ca="1">VLOOKUP($C262,OFFSET(ResultsInput!$B$2,($B262-1)*gamesPerRound,0,gamesPerRound,6),5,FALSE)</f>
        <v>#VALUE!</v>
      </c>
      <c r="G262" s="65" t="e">
        <f ca="1">VLOOKUP($C262,OFFSET(ResultsInput!$B$2,($B262-1)*gamesPerRound,0,gamesPerRound,6),6,FALSE)</f>
        <v>#VALUE!</v>
      </c>
      <c r="H262" s="78" t="str">
        <f t="shared" ca="1" si="13"/>
        <v/>
      </c>
    </row>
    <row r="263" spans="1:8" x14ac:dyDescent="0.3">
      <c r="A263" s="64">
        <v>261</v>
      </c>
      <c r="B263" s="35" t="str">
        <f t="shared" si="14"/>
        <v/>
      </c>
      <c r="C263" s="35">
        <f t="shared" si="12"/>
        <v>46</v>
      </c>
      <c r="D263" s="34" t="str">
        <f ca="1">IF($B263&gt;rounds,"",OFFSET(AllPairings!D$1,startRow-1+$A263,0))</f>
        <v/>
      </c>
      <c r="E263" s="34" t="str">
        <f ca="1">IF($B263&gt;rounds,"",OFFSET(AllPairings!E$1,startRow-1+$A263,0))</f>
        <v/>
      </c>
      <c r="F263" s="65" t="e">
        <f ca="1">VLOOKUP($C263,OFFSET(ResultsInput!$B$2,($B263-1)*gamesPerRound,0,gamesPerRound,6),5,FALSE)</f>
        <v>#VALUE!</v>
      </c>
      <c r="G263" s="65" t="e">
        <f ca="1">VLOOKUP($C263,OFFSET(ResultsInput!$B$2,($B263-1)*gamesPerRound,0,gamesPerRound,6),6,FALSE)</f>
        <v>#VALUE!</v>
      </c>
      <c r="H263" s="78" t="str">
        <f t="shared" ca="1" si="13"/>
        <v/>
      </c>
    </row>
    <row r="264" spans="1:8" x14ac:dyDescent="0.3">
      <c r="A264" s="64">
        <v>262</v>
      </c>
      <c r="B264" s="35" t="str">
        <f t="shared" si="14"/>
        <v/>
      </c>
      <c r="C264" s="35">
        <f t="shared" si="12"/>
        <v>47</v>
      </c>
      <c r="D264" s="34" t="str">
        <f ca="1">IF($B264&gt;rounds,"",OFFSET(AllPairings!D$1,startRow-1+$A264,0))</f>
        <v/>
      </c>
      <c r="E264" s="34" t="str">
        <f ca="1">IF($B264&gt;rounds,"",OFFSET(AllPairings!E$1,startRow-1+$A264,0))</f>
        <v/>
      </c>
      <c r="F264" s="65" t="e">
        <f ca="1">VLOOKUP($C264,OFFSET(ResultsInput!$B$2,($B264-1)*gamesPerRound,0,gamesPerRound,6),5,FALSE)</f>
        <v>#VALUE!</v>
      </c>
      <c r="G264" s="65" t="e">
        <f ca="1">VLOOKUP($C264,OFFSET(ResultsInput!$B$2,($B264-1)*gamesPerRound,0,gamesPerRound,6),6,FALSE)</f>
        <v>#VALUE!</v>
      </c>
      <c r="H264" s="78" t="str">
        <f t="shared" ca="1" si="13"/>
        <v/>
      </c>
    </row>
    <row r="265" spans="1:8" x14ac:dyDescent="0.3">
      <c r="A265" s="64">
        <v>263</v>
      </c>
      <c r="B265" s="35" t="str">
        <f t="shared" si="14"/>
        <v/>
      </c>
      <c r="C265" s="35">
        <f t="shared" si="12"/>
        <v>48</v>
      </c>
      <c r="D265" s="34" t="str">
        <f ca="1">IF($B265&gt;rounds,"",OFFSET(AllPairings!D$1,startRow-1+$A265,0))</f>
        <v/>
      </c>
      <c r="E265" s="34" t="str">
        <f ca="1">IF($B265&gt;rounds,"",OFFSET(AllPairings!E$1,startRow-1+$A265,0))</f>
        <v/>
      </c>
      <c r="F265" s="65" t="e">
        <f ca="1">VLOOKUP($C265,OFFSET(ResultsInput!$B$2,($B265-1)*gamesPerRound,0,gamesPerRound,6),5,FALSE)</f>
        <v>#VALUE!</v>
      </c>
      <c r="G265" s="65" t="e">
        <f ca="1">VLOOKUP($C265,OFFSET(ResultsInput!$B$2,($B265-1)*gamesPerRound,0,gamesPerRound,6),6,FALSE)</f>
        <v>#VALUE!</v>
      </c>
      <c r="H265" s="78" t="str">
        <f t="shared" ca="1" si="13"/>
        <v/>
      </c>
    </row>
    <row r="266" spans="1:8" x14ac:dyDescent="0.3">
      <c r="A266" s="64">
        <v>264</v>
      </c>
      <c r="B266" s="35" t="str">
        <f t="shared" si="14"/>
        <v/>
      </c>
      <c r="C266" s="35">
        <f t="shared" si="12"/>
        <v>49</v>
      </c>
      <c r="D266" s="34" t="str">
        <f ca="1">IF($B266&gt;rounds,"",OFFSET(AllPairings!D$1,startRow-1+$A266,0))</f>
        <v/>
      </c>
      <c r="E266" s="34" t="str">
        <f ca="1">IF($B266&gt;rounds,"",OFFSET(AllPairings!E$1,startRow-1+$A266,0))</f>
        <v/>
      </c>
      <c r="F266" s="65" t="e">
        <f ca="1">VLOOKUP($C266,OFFSET(ResultsInput!$B$2,($B266-1)*gamesPerRound,0,gamesPerRound,6),5,FALSE)</f>
        <v>#VALUE!</v>
      </c>
      <c r="G266" s="65" t="e">
        <f ca="1">VLOOKUP($C266,OFFSET(ResultsInput!$B$2,($B266-1)*gamesPerRound,0,gamesPerRound,6),6,FALSE)</f>
        <v>#VALUE!</v>
      </c>
      <c r="H266" s="78" t="str">
        <f t="shared" ca="1" si="13"/>
        <v/>
      </c>
    </row>
    <row r="267" spans="1:8" x14ac:dyDescent="0.3">
      <c r="A267" s="64">
        <v>265</v>
      </c>
      <c r="B267" s="35" t="str">
        <f t="shared" si="14"/>
        <v/>
      </c>
      <c r="C267" s="35">
        <f t="shared" si="12"/>
        <v>50</v>
      </c>
      <c r="D267" s="34" t="str">
        <f ca="1">IF($B267&gt;rounds,"",OFFSET(AllPairings!D$1,startRow-1+$A267,0))</f>
        <v/>
      </c>
      <c r="E267" s="34" t="str">
        <f ca="1">IF($B267&gt;rounds,"",OFFSET(AllPairings!E$1,startRow-1+$A267,0))</f>
        <v/>
      </c>
      <c r="F267" s="65" t="e">
        <f ca="1">VLOOKUP($C267,OFFSET(ResultsInput!$B$2,($B267-1)*gamesPerRound,0,gamesPerRound,6),5,FALSE)</f>
        <v>#VALUE!</v>
      </c>
      <c r="G267" s="65" t="e">
        <f ca="1">VLOOKUP($C267,OFFSET(ResultsInput!$B$2,($B267-1)*gamesPerRound,0,gamesPerRound,6),6,FALSE)</f>
        <v>#VALUE!</v>
      </c>
      <c r="H267" s="78" t="str">
        <f t="shared" ca="1" si="13"/>
        <v/>
      </c>
    </row>
    <row r="268" spans="1:8" x14ac:dyDescent="0.3">
      <c r="A268" s="64">
        <v>266</v>
      </c>
      <c r="B268" s="35" t="str">
        <f t="shared" si="14"/>
        <v/>
      </c>
      <c r="C268" s="35">
        <f t="shared" si="12"/>
        <v>51</v>
      </c>
      <c r="D268" s="34" t="str">
        <f ca="1">IF($B268&gt;rounds,"",OFFSET(AllPairings!D$1,startRow-1+$A268,0))</f>
        <v/>
      </c>
      <c r="E268" s="34" t="str">
        <f ca="1">IF($B268&gt;rounds,"",OFFSET(AllPairings!E$1,startRow-1+$A268,0))</f>
        <v/>
      </c>
      <c r="F268" s="65" t="e">
        <f ca="1">VLOOKUP($C268,OFFSET(ResultsInput!$B$2,($B268-1)*gamesPerRound,0,gamesPerRound,6),5,FALSE)</f>
        <v>#VALUE!</v>
      </c>
      <c r="G268" s="65" t="e">
        <f ca="1">VLOOKUP($C268,OFFSET(ResultsInput!$B$2,($B268-1)*gamesPerRound,0,gamesPerRound,6),6,FALSE)</f>
        <v>#VALUE!</v>
      </c>
      <c r="H268" s="78" t="str">
        <f t="shared" ca="1" si="13"/>
        <v/>
      </c>
    </row>
    <row r="269" spans="1:8" x14ac:dyDescent="0.3">
      <c r="A269" s="64">
        <v>267</v>
      </c>
      <c r="B269" s="35" t="str">
        <f t="shared" si="14"/>
        <v/>
      </c>
      <c r="C269" s="35">
        <f t="shared" si="12"/>
        <v>52</v>
      </c>
      <c r="D269" s="34" t="str">
        <f ca="1">IF($B269&gt;rounds,"",OFFSET(AllPairings!D$1,startRow-1+$A269,0))</f>
        <v/>
      </c>
      <c r="E269" s="34" t="str">
        <f ca="1">IF($B269&gt;rounds,"",OFFSET(AllPairings!E$1,startRow-1+$A269,0))</f>
        <v/>
      </c>
      <c r="F269" s="65" t="e">
        <f ca="1">VLOOKUP($C269,OFFSET(ResultsInput!$B$2,($B269-1)*gamesPerRound,0,gamesPerRound,6),5,FALSE)</f>
        <v>#VALUE!</v>
      </c>
      <c r="G269" s="65" t="e">
        <f ca="1">VLOOKUP($C269,OFFSET(ResultsInput!$B$2,($B269-1)*gamesPerRound,0,gamesPerRound,6),6,FALSE)</f>
        <v>#VALUE!</v>
      </c>
      <c r="H269" s="78" t="str">
        <f t="shared" ca="1" si="13"/>
        <v/>
      </c>
    </row>
    <row r="270" spans="1:8" x14ac:dyDescent="0.3">
      <c r="A270" s="64">
        <v>268</v>
      </c>
      <c r="B270" s="35" t="str">
        <f t="shared" si="14"/>
        <v/>
      </c>
      <c r="C270" s="35">
        <f t="shared" si="12"/>
        <v>53</v>
      </c>
      <c r="D270" s="34" t="str">
        <f ca="1">IF($B270&gt;rounds,"",OFFSET(AllPairings!D$1,startRow-1+$A270,0))</f>
        <v/>
      </c>
      <c r="E270" s="34" t="str">
        <f ca="1">IF($B270&gt;rounds,"",OFFSET(AllPairings!E$1,startRow-1+$A270,0))</f>
        <v/>
      </c>
      <c r="F270" s="65" t="e">
        <f ca="1">VLOOKUP($C270,OFFSET(ResultsInput!$B$2,($B270-1)*gamesPerRound,0,gamesPerRound,6),5,FALSE)</f>
        <v>#VALUE!</v>
      </c>
      <c r="G270" s="65" t="e">
        <f ca="1">VLOOKUP($C270,OFFSET(ResultsInput!$B$2,($B270-1)*gamesPerRound,0,gamesPerRound,6),6,FALSE)</f>
        <v>#VALUE!</v>
      </c>
      <c r="H270" s="78" t="str">
        <f t="shared" ca="1" si="13"/>
        <v/>
      </c>
    </row>
    <row r="271" spans="1:8" x14ac:dyDescent="0.3">
      <c r="A271" s="64">
        <v>269</v>
      </c>
      <c r="B271" s="35" t="str">
        <f t="shared" si="14"/>
        <v/>
      </c>
      <c r="C271" s="35">
        <f t="shared" si="12"/>
        <v>54</v>
      </c>
      <c r="D271" s="34" t="str">
        <f ca="1">IF($B271&gt;rounds,"",OFFSET(AllPairings!D$1,startRow-1+$A271,0))</f>
        <v/>
      </c>
      <c r="E271" s="34" t="str">
        <f ca="1">IF($B271&gt;rounds,"",OFFSET(AllPairings!E$1,startRow-1+$A271,0))</f>
        <v/>
      </c>
      <c r="F271" s="65" t="e">
        <f ca="1">VLOOKUP($C271,OFFSET(ResultsInput!$B$2,($B271-1)*gamesPerRound,0,gamesPerRound,6),5,FALSE)</f>
        <v>#VALUE!</v>
      </c>
      <c r="G271" s="65" t="e">
        <f ca="1">VLOOKUP($C271,OFFSET(ResultsInput!$B$2,($B271-1)*gamesPerRound,0,gamesPerRound,6),6,FALSE)</f>
        <v>#VALUE!</v>
      </c>
      <c r="H271" s="78" t="str">
        <f t="shared" ca="1" si="13"/>
        <v/>
      </c>
    </row>
    <row r="272" spans="1:8" x14ac:dyDescent="0.3">
      <c r="A272" s="64">
        <v>270</v>
      </c>
      <c r="B272" s="35" t="str">
        <f t="shared" si="14"/>
        <v/>
      </c>
      <c r="C272" s="35">
        <f t="shared" si="12"/>
        <v>1</v>
      </c>
      <c r="D272" s="34" t="str">
        <f ca="1">IF($B272&gt;rounds,"",OFFSET(AllPairings!D$1,startRow-1+$A272,0))</f>
        <v/>
      </c>
      <c r="E272" s="34" t="str">
        <f ca="1">IF($B272&gt;rounds,"",OFFSET(AllPairings!E$1,startRow-1+$A272,0))</f>
        <v/>
      </c>
      <c r="F272" s="65" t="e">
        <f ca="1">VLOOKUP($C272,OFFSET(ResultsInput!$B$2,($B272-1)*gamesPerRound,0,gamesPerRound,6),5,FALSE)</f>
        <v>#VALUE!</v>
      </c>
      <c r="G272" s="65" t="e">
        <f ca="1">VLOOKUP($C272,OFFSET(ResultsInput!$B$2,($B272-1)*gamesPerRound,0,gamesPerRound,6),6,FALSE)</f>
        <v>#VALUE!</v>
      </c>
      <c r="H272" s="78" t="str">
        <f t="shared" ca="1" si="13"/>
        <v/>
      </c>
    </row>
    <row r="273" spans="1:8" x14ac:dyDescent="0.3">
      <c r="A273" s="64">
        <v>271</v>
      </c>
      <c r="B273" s="35" t="str">
        <f t="shared" si="14"/>
        <v/>
      </c>
      <c r="C273" s="35">
        <f t="shared" si="12"/>
        <v>2</v>
      </c>
      <c r="D273" s="34" t="str">
        <f ca="1">IF($B273&gt;rounds,"",OFFSET(AllPairings!D$1,startRow-1+$A273,0))</f>
        <v/>
      </c>
      <c r="E273" s="34" t="str">
        <f ca="1">IF($B273&gt;rounds,"",OFFSET(AllPairings!E$1,startRow-1+$A273,0))</f>
        <v/>
      </c>
      <c r="F273" s="65" t="e">
        <f ca="1">VLOOKUP($C273,OFFSET(ResultsInput!$B$2,($B273-1)*gamesPerRound,0,gamesPerRound,6),5,FALSE)</f>
        <v>#VALUE!</v>
      </c>
      <c r="G273" s="65" t="e">
        <f ca="1">VLOOKUP($C273,OFFSET(ResultsInput!$B$2,($B273-1)*gamesPerRound,0,gamesPerRound,6),6,FALSE)</f>
        <v>#VALUE!</v>
      </c>
      <c r="H273" s="78" t="str">
        <f t="shared" ca="1" si="13"/>
        <v/>
      </c>
    </row>
    <row r="274" spans="1:8" x14ac:dyDescent="0.3">
      <c r="A274" s="64">
        <v>272</v>
      </c>
      <c r="B274" s="35" t="str">
        <f t="shared" si="14"/>
        <v/>
      </c>
      <c r="C274" s="35">
        <f t="shared" si="12"/>
        <v>3</v>
      </c>
      <c r="D274" s="34" t="str">
        <f ca="1">IF($B274&gt;rounds,"",OFFSET(AllPairings!D$1,startRow-1+$A274,0))</f>
        <v/>
      </c>
      <c r="E274" s="34" t="str">
        <f ca="1">IF($B274&gt;rounds,"",OFFSET(AllPairings!E$1,startRow-1+$A274,0))</f>
        <v/>
      </c>
      <c r="F274" s="65" t="e">
        <f ca="1">VLOOKUP($C274,OFFSET(ResultsInput!$B$2,($B274-1)*gamesPerRound,0,gamesPerRound,6),5,FALSE)</f>
        <v>#VALUE!</v>
      </c>
      <c r="G274" s="65" t="e">
        <f ca="1">VLOOKUP($C274,OFFSET(ResultsInput!$B$2,($B274-1)*gamesPerRound,0,gamesPerRound,6),6,FALSE)</f>
        <v>#VALUE!</v>
      </c>
      <c r="H274" s="78" t="str">
        <f t="shared" ca="1" si="13"/>
        <v/>
      </c>
    </row>
    <row r="275" spans="1:8" x14ac:dyDescent="0.3">
      <c r="A275" s="64">
        <v>273</v>
      </c>
      <c r="B275" s="35" t="str">
        <f t="shared" si="14"/>
        <v/>
      </c>
      <c r="C275" s="35">
        <f t="shared" si="12"/>
        <v>4</v>
      </c>
      <c r="D275" s="34" t="str">
        <f ca="1">IF($B275&gt;rounds,"",OFFSET(AllPairings!D$1,startRow-1+$A275,0))</f>
        <v/>
      </c>
      <c r="E275" s="34" t="str">
        <f ca="1">IF($B275&gt;rounds,"",OFFSET(AllPairings!E$1,startRow-1+$A275,0))</f>
        <v/>
      </c>
      <c r="F275" s="65" t="e">
        <f ca="1">VLOOKUP($C275,OFFSET(ResultsInput!$B$2,($B275-1)*gamesPerRound,0,gamesPerRound,6),5,FALSE)</f>
        <v>#VALUE!</v>
      </c>
      <c r="G275" s="65" t="e">
        <f ca="1">VLOOKUP($C275,OFFSET(ResultsInput!$B$2,($B275-1)*gamesPerRound,0,gamesPerRound,6),6,FALSE)</f>
        <v>#VALUE!</v>
      </c>
      <c r="H275" s="78" t="str">
        <f t="shared" ca="1" si="13"/>
        <v/>
      </c>
    </row>
    <row r="276" spans="1:8" x14ac:dyDescent="0.3">
      <c r="A276" s="64">
        <v>274</v>
      </c>
      <c r="B276" s="35" t="str">
        <f t="shared" si="14"/>
        <v/>
      </c>
      <c r="C276" s="35">
        <f t="shared" si="12"/>
        <v>5</v>
      </c>
      <c r="D276" s="34" t="str">
        <f ca="1">IF($B276&gt;rounds,"",OFFSET(AllPairings!D$1,startRow-1+$A276,0))</f>
        <v/>
      </c>
      <c r="E276" s="34" t="str">
        <f ca="1">IF($B276&gt;rounds,"",OFFSET(AllPairings!E$1,startRow-1+$A276,0))</f>
        <v/>
      </c>
      <c r="F276" s="65" t="e">
        <f ca="1">VLOOKUP($C276,OFFSET(ResultsInput!$B$2,($B276-1)*gamesPerRound,0,gamesPerRound,6),5,FALSE)</f>
        <v>#VALUE!</v>
      </c>
      <c r="G276" s="65" t="e">
        <f ca="1">VLOOKUP($C276,OFFSET(ResultsInput!$B$2,($B276-1)*gamesPerRound,0,gamesPerRound,6),6,FALSE)</f>
        <v>#VALUE!</v>
      </c>
      <c r="H276" s="78" t="str">
        <f t="shared" ca="1" si="13"/>
        <v/>
      </c>
    </row>
    <row r="277" spans="1:8" x14ac:dyDescent="0.3">
      <c r="A277" s="64">
        <v>275</v>
      </c>
      <c r="B277" s="35" t="str">
        <f t="shared" si="14"/>
        <v/>
      </c>
      <c r="C277" s="35">
        <f t="shared" si="12"/>
        <v>6</v>
      </c>
      <c r="D277" s="34" t="str">
        <f ca="1">IF($B277&gt;rounds,"",OFFSET(AllPairings!D$1,startRow-1+$A277,0))</f>
        <v/>
      </c>
      <c r="E277" s="34" t="str">
        <f ca="1">IF($B277&gt;rounds,"",OFFSET(AllPairings!E$1,startRow-1+$A277,0))</f>
        <v/>
      </c>
      <c r="F277" s="65" t="e">
        <f ca="1">VLOOKUP($C277,OFFSET(ResultsInput!$B$2,($B277-1)*gamesPerRound,0,gamesPerRound,6),5,FALSE)</f>
        <v>#VALUE!</v>
      </c>
      <c r="G277" s="65" t="e">
        <f ca="1">VLOOKUP($C277,OFFSET(ResultsInput!$B$2,($B277-1)*gamesPerRound,0,gamesPerRound,6),6,FALSE)</f>
        <v>#VALUE!</v>
      </c>
      <c r="H277" s="78" t="str">
        <f t="shared" ca="1" si="13"/>
        <v/>
      </c>
    </row>
    <row r="278" spans="1:8" x14ac:dyDescent="0.3">
      <c r="A278" s="64">
        <v>276</v>
      </c>
      <c r="B278" s="35" t="str">
        <f t="shared" si="14"/>
        <v/>
      </c>
      <c r="C278" s="35">
        <f t="shared" si="12"/>
        <v>7</v>
      </c>
      <c r="D278" s="34" t="str">
        <f ca="1">IF($B278&gt;rounds,"",OFFSET(AllPairings!D$1,startRow-1+$A278,0))</f>
        <v/>
      </c>
      <c r="E278" s="34" t="str">
        <f ca="1">IF($B278&gt;rounds,"",OFFSET(AllPairings!E$1,startRow-1+$A278,0))</f>
        <v/>
      </c>
      <c r="F278" s="65" t="e">
        <f ca="1">VLOOKUP($C278,OFFSET(ResultsInput!$B$2,($B278-1)*gamesPerRound,0,gamesPerRound,6),5,FALSE)</f>
        <v>#VALUE!</v>
      </c>
      <c r="G278" s="65" t="e">
        <f ca="1">VLOOKUP($C278,OFFSET(ResultsInput!$B$2,($B278-1)*gamesPerRound,0,gamesPerRound,6),6,FALSE)</f>
        <v>#VALUE!</v>
      </c>
      <c r="H278" s="78" t="str">
        <f t="shared" ca="1" si="13"/>
        <v/>
      </c>
    </row>
    <row r="279" spans="1:8" x14ac:dyDescent="0.3">
      <c r="A279" s="64">
        <v>277</v>
      </c>
      <c r="B279" s="35" t="str">
        <f t="shared" si="14"/>
        <v/>
      </c>
      <c r="C279" s="35">
        <f t="shared" si="12"/>
        <v>8</v>
      </c>
      <c r="D279" s="34" t="str">
        <f ca="1">IF($B279&gt;rounds,"",OFFSET(AllPairings!D$1,startRow-1+$A279,0))</f>
        <v/>
      </c>
      <c r="E279" s="34" t="str">
        <f ca="1">IF($B279&gt;rounds,"",OFFSET(AllPairings!E$1,startRow-1+$A279,0))</f>
        <v/>
      </c>
      <c r="F279" s="65" t="e">
        <f ca="1">VLOOKUP($C279,OFFSET(ResultsInput!$B$2,($B279-1)*gamesPerRound,0,gamesPerRound,6),5,FALSE)</f>
        <v>#VALUE!</v>
      </c>
      <c r="G279" s="65" t="e">
        <f ca="1">VLOOKUP($C279,OFFSET(ResultsInput!$B$2,($B279-1)*gamesPerRound,0,gamesPerRound,6),6,FALSE)</f>
        <v>#VALUE!</v>
      </c>
      <c r="H279" s="78" t="str">
        <f t="shared" ca="1" si="13"/>
        <v/>
      </c>
    </row>
    <row r="280" spans="1:8" x14ac:dyDescent="0.3">
      <c r="A280" s="64">
        <v>278</v>
      </c>
      <c r="B280" s="35" t="str">
        <f t="shared" si="14"/>
        <v/>
      </c>
      <c r="C280" s="35">
        <f t="shared" si="12"/>
        <v>9</v>
      </c>
      <c r="D280" s="34" t="str">
        <f ca="1">IF($B280&gt;rounds,"",OFFSET(AllPairings!D$1,startRow-1+$A280,0))</f>
        <v/>
      </c>
      <c r="E280" s="34" t="str">
        <f ca="1">IF($B280&gt;rounds,"",OFFSET(AllPairings!E$1,startRow-1+$A280,0))</f>
        <v/>
      </c>
      <c r="F280" s="65" t="e">
        <f ca="1">VLOOKUP($C280,OFFSET(ResultsInput!$B$2,($B280-1)*gamesPerRound,0,gamesPerRound,6),5,FALSE)</f>
        <v>#VALUE!</v>
      </c>
      <c r="G280" s="65" t="e">
        <f ca="1">VLOOKUP($C280,OFFSET(ResultsInput!$B$2,($B280-1)*gamesPerRound,0,gamesPerRound,6),6,FALSE)</f>
        <v>#VALUE!</v>
      </c>
      <c r="H280" s="78" t="str">
        <f t="shared" ca="1" si="13"/>
        <v/>
      </c>
    </row>
    <row r="281" spans="1:8" x14ac:dyDescent="0.3">
      <c r="A281" s="64">
        <v>279</v>
      </c>
      <c r="B281" s="35" t="str">
        <f t="shared" si="14"/>
        <v/>
      </c>
      <c r="C281" s="35">
        <f t="shared" si="12"/>
        <v>10</v>
      </c>
      <c r="D281" s="34" t="str">
        <f ca="1">IF($B281&gt;rounds,"",OFFSET(AllPairings!D$1,startRow-1+$A281,0))</f>
        <v/>
      </c>
      <c r="E281" s="34" t="str">
        <f ca="1">IF($B281&gt;rounds,"",OFFSET(AllPairings!E$1,startRow-1+$A281,0))</f>
        <v/>
      </c>
      <c r="F281" s="65" t="e">
        <f ca="1">VLOOKUP($C281,OFFSET(ResultsInput!$B$2,($B281-1)*gamesPerRound,0,gamesPerRound,6),5,FALSE)</f>
        <v>#VALUE!</v>
      </c>
      <c r="G281" s="65" t="e">
        <f ca="1">VLOOKUP($C281,OFFSET(ResultsInput!$B$2,($B281-1)*gamesPerRound,0,gamesPerRound,6),6,FALSE)</f>
        <v>#VALUE!</v>
      </c>
      <c r="H281" s="78" t="str">
        <f t="shared" ca="1" si="13"/>
        <v/>
      </c>
    </row>
    <row r="282" spans="1:8" x14ac:dyDescent="0.3">
      <c r="A282" s="64">
        <v>280</v>
      </c>
      <c r="B282" s="35" t="str">
        <f t="shared" si="14"/>
        <v/>
      </c>
      <c r="C282" s="35">
        <f t="shared" si="12"/>
        <v>11</v>
      </c>
      <c r="D282" s="34" t="str">
        <f ca="1">IF($B282&gt;rounds,"",OFFSET(AllPairings!D$1,startRow-1+$A282,0))</f>
        <v/>
      </c>
      <c r="E282" s="34" t="str">
        <f ca="1">IF($B282&gt;rounds,"",OFFSET(AllPairings!E$1,startRow-1+$A282,0))</f>
        <v/>
      </c>
      <c r="F282" s="65" t="e">
        <f ca="1">VLOOKUP($C282,OFFSET(ResultsInput!$B$2,($B282-1)*gamesPerRound,0,gamesPerRound,6),5,FALSE)</f>
        <v>#VALUE!</v>
      </c>
      <c r="G282" s="65" t="e">
        <f ca="1">VLOOKUP($C282,OFFSET(ResultsInput!$B$2,($B282-1)*gamesPerRound,0,gamesPerRound,6),6,FALSE)</f>
        <v>#VALUE!</v>
      </c>
      <c r="H282" s="78" t="str">
        <f t="shared" ca="1" si="13"/>
        <v/>
      </c>
    </row>
    <row r="283" spans="1:8" x14ac:dyDescent="0.3">
      <c r="A283" s="64">
        <v>281</v>
      </c>
      <c r="B283" s="35" t="str">
        <f t="shared" si="14"/>
        <v/>
      </c>
      <c r="C283" s="35">
        <f t="shared" si="12"/>
        <v>12</v>
      </c>
      <c r="D283" s="34" t="str">
        <f ca="1">IF($B283&gt;rounds,"",OFFSET(AllPairings!D$1,startRow-1+$A283,0))</f>
        <v/>
      </c>
      <c r="E283" s="34" t="str">
        <f ca="1">IF($B283&gt;rounds,"",OFFSET(AllPairings!E$1,startRow-1+$A283,0))</f>
        <v/>
      </c>
      <c r="F283" s="65" t="e">
        <f ca="1">VLOOKUP($C283,OFFSET(ResultsInput!$B$2,($B283-1)*gamesPerRound,0,gamesPerRound,6),5,FALSE)</f>
        <v>#VALUE!</v>
      </c>
      <c r="G283" s="65" t="e">
        <f ca="1">VLOOKUP($C283,OFFSET(ResultsInput!$B$2,($B283-1)*gamesPerRound,0,gamesPerRound,6),6,FALSE)</f>
        <v>#VALUE!</v>
      </c>
      <c r="H283" s="78" t="str">
        <f t="shared" ca="1" si="13"/>
        <v/>
      </c>
    </row>
    <row r="284" spans="1:8" x14ac:dyDescent="0.3">
      <c r="A284" s="64">
        <v>282</v>
      </c>
      <c r="B284" s="35" t="str">
        <f t="shared" si="14"/>
        <v/>
      </c>
      <c r="C284" s="35">
        <f t="shared" si="12"/>
        <v>13</v>
      </c>
      <c r="D284" s="34" t="str">
        <f ca="1">IF($B284&gt;rounds,"",OFFSET(AllPairings!D$1,startRow-1+$A284,0))</f>
        <v/>
      </c>
      <c r="E284" s="34" t="str">
        <f ca="1">IF($B284&gt;rounds,"",OFFSET(AllPairings!E$1,startRow-1+$A284,0))</f>
        <v/>
      </c>
      <c r="F284" s="65" t="e">
        <f ca="1">VLOOKUP($C284,OFFSET(ResultsInput!$B$2,($B284-1)*gamesPerRound,0,gamesPerRound,6),5,FALSE)</f>
        <v>#VALUE!</v>
      </c>
      <c r="G284" s="65" t="e">
        <f ca="1">VLOOKUP($C284,OFFSET(ResultsInput!$B$2,($B284-1)*gamesPerRound,0,gamesPerRound,6),6,FALSE)</f>
        <v>#VALUE!</v>
      </c>
      <c r="H284" s="78" t="str">
        <f t="shared" ca="1" si="13"/>
        <v/>
      </c>
    </row>
    <row r="285" spans="1:8" x14ac:dyDescent="0.3">
      <c r="A285" s="64">
        <v>283</v>
      </c>
      <c r="B285" s="35" t="str">
        <f t="shared" si="14"/>
        <v/>
      </c>
      <c r="C285" s="35">
        <f t="shared" si="12"/>
        <v>14</v>
      </c>
      <c r="D285" s="34" t="str">
        <f ca="1">IF($B285&gt;rounds,"",OFFSET(AllPairings!D$1,startRow-1+$A285,0))</f>
        <v/>
      </c>
      <c r="E285" s="34" t="str">
        <f ca="1">IF($B285&gt;rounds,"",OFFSET(AllPairings!E$1,startRow-1+$A285,0))</f>
        <v/>
      </c>
      <c r="F285" s="65" t="e">
        <f ca="1">VLOOKUP($C285,OFFSET(ResultsInput!$B$2,($B285-1)*gamesPerRound,0,gamesPerRound,6),5,FALSE)</f>
        <v>#VALUE!</v>
      </c>
      <c r="G285" s="65" t="e">
        <f ca="1">VLOOKUP($C285,OFFSET(ResultsInput!$B$2,($B285-1)*gamesPerRound,0,gamesPerRound,6),6,FALSE)</f>
        <v>#VALUE!</v>
      </c>
      <c r="H285" s="78" t="str">
        <f t="shared" ca="1" si="13"/>
        <v/>
      </c>
    </row>
    <row r="286" spans="1:8" x14ac:dyDescent="0.3">
      <c r="A286" s="64">
        <v>284</v>
      </c>
      <c r="B286" s="35" t="str">
        <f t="shared" si="14"/>
        <v/>
      </c>
      <c r="C286" s="35">
        <f t="shared" si="12"/>
        <v>15</v>
      </c>
      <c r="D286" s="34" t="str">
        <f ca="1">IF($B286&gt;rounds,"",OFFSET(AllPairings!D$1,startRow-1+$A286,0))</f>
        <v/>
      </c>
      <c r="E286" s="34" t="str">
        <f ca="1">IF($B286&gt;rounds,"",OFFSET(AllPairings!E$1,startRow-1+$A286,0))</f>
        <v/>
      </c>
      <c r="F286" s="65" t="e">
        <f ca="1">VLOOKUP($C286,OFFSET(ResultsInput!$B$2,($B286-1)*gamesPerRound,0,gamesPerRound,6),5,FALSE)</f>
        <v>#VALUE!</v>
      </c>
      <c r="G286" s="65" t="e">
        <f ca="1">VLOOKUP($C286,OFFSET(ResultsInput!$B$2,($B286-1)*gamesPerRound,0,gamesPerRound,6),6,FALSE)</f>
        <v>#VALUE!</v>
      </c>
      <c r="H286" s="78" t="str">
        <f t="shared" ca="1" si="13"/>
        <v/>
      </c>
    </row>
    <row r="287" spans="1:8" x14ac:dyDescent="0.3">
      <c r="A287" s="64">
        <v>285</v>
      </c>
      <c r="B287" s="35" t="str">
        <f t="shared" si="14"/>
        <v/>
      </c>
      <c r="C287" s="35">
        <f t="shared" si="12"/>
        <v>16</v>
      </c>
      <c r="D287" s="34" t="str">
        <f ca="1">IF($B287&gt;rounds,"",OFFSET(AllPairings!D$1,startRow-1+$A287,0))</f>
        <v/>
      </c>
      <c r="E287" s="34" t="str">
        <f ca="1">IF($B287&gt;rounds,"",OFFSET(AllPairings!E$1,startRow-1+$A287,0))</f>
        <v/>
      </c>
      <c r="F287" s="65" t="e">
        <f ca="1">VLOOKUP($C287,OFFSET(ResultsInput!$B$2,($B287-1)*gamesPerRound,0,gamesPerRound,6),5,FALSE)</f>
        <v>#VALUE!</v>
      </c>
      <c r="G287" s="65" t="e">
        <f ca="1">VLOOKUP($C287,OFFSET(ResultsInput!$B$2,($B287-1)*gamesPerRound,0,gamesPerRound,6),6,FALSE)</f>
        <v>#VALUE!</v>
      </c>
      <c r="H287" s="78" t="str">
        <f t="shared" ca="1" si="13"/>
        <v/>
      </c>
    </row>
    <row r="288" spans="1:8" x14ac:dyDescent="0.3">
      <c r="A288" s="64">
        <v>286</v>
      </c>
      <c r="B288" s="35" t="str">
        <f t="shared" si="14"/>
        <v/>
      </c>
      <c r="C288" s="35">
        <f t="shared" si="12"/>
        <v>17</v>
      </c>
      <c r="D288" s="34" t="str">
        <f ca="1">IF($B288&gt;rounds,"",OFFSET(AllPairings!D$1,startRow-1+$A288,0))</f>
        <v/>
      </c>
      <c r="E288" s="34" t="str">
        <f ca="1">IF($B288&gt;rounds,"",OFFSET(AllPairings!E$1,startRow-1+$A288,0))</f>
        <v/>
      </c>
      <c r="F288" s="65" t="e">
        <f ca="1">VLOOKUP($C288,OFFSET(ResultsInput!$B$2,($B288-1)*gamesPerRound,0,gamesPerRound,6),5,FALSE)</f>
        <v>#VALUE!</v>
      </c>
      <c r="G288" s="65" t="e">
        <f ca="1">VLOOKUP($C288,OFFSET(ResultsInput!$B$2,($B288-1)*gamesPerRound,0,gamesPerRound,6),6,FALSE)</f>
        <v>#VALUE!</v>
      </c>
      <c r="H288" s="78" t="str">
        <f t="shared" ca="1" si="13"/>
        <v/>
      </c>
    </row>
    <row r="289" spans="1:8" x14ac:dyDescent="0.3">
      <c r="A289" s="64">
        <v>287</v>
      </c>
      <c r="B289" s="35" t="str">
        <f t="shared" si="14"/>
        <v/>
      </c>
      <c r="C289" s="35">
        <f t="shared" si="12"/>
        <v>18</v>
      </c>
      <c r="D289" s="34" t="str">
        <f ca="1">IF($B289&gt;rounds,"",OFFSET(AllPairings!D$1,startRow-1+$A289,0))</f>
        <v/>
      </c>
      <c r="E289" s="34" t="str">
        <f ca="1">IF($B289&gt;rounds,"",OFFSET(AllPairings!E$1,startRow-1+$A289,0))</f>
        <v/>
      </c>
      <c r="F289" s="65" t="e">
        <f ca="1">VLOOKUP($C289,OFFSET(ResultsInput!$B$2,($B289-1)*gamesPerRound,0,gamesPerRound,6),5,FALSE)</f>
        <v>#VALUE!</v>
      </c>
      <c r="G289" s="65" t="e">
        <f ca="1">VLOOKUP($C289,OFFSET(ResultsInput!$B$2,($B289-1)*gamesPerRound,0,gamesPerRound,6),6,FALSE)</f>
        <v>#VALUE!</v>
      </c>
      <c r="H289" s="78" t="str">
        <f t="shared" ca="1" si="13"/>
        <v/>
      </c>
    </row>
    <row r="290" spans="1:8" x14ac:dyDescent="0.3">
      <c r="A290" s="64">
        <v>288</v>
      </c>
      <c r="B290" s="35" t="str">
        <f t="shared" si="14"/>
        <v/>
      </c>
      <c r="C290" s="35">
        <f t="shared" si="12"/>
        <v>19</v>
      </c>
      <c r="D290" s="34" t="str">
        <f ca="1">IF($B290&gt;rounds,"",OFFSET(AllPairings!D$1,startRow-1+$A290,0))</f>
        <v/>
      </c>
      <c r="E290" s="34" t="str">
        <f ca="1">IF($B290&gt;rounds,"",OFFSET(AllPairings!E$1,startRow-1+$A290,0))</f>
        <v/>
      </c>
      <c r="F290" s="65" t="e">
        <f ca="1">VLOOKUP($C290,OFFSET(ResultsInput!$B$2,($B290-1)*gamesPerRound,0,gamesPerRound,6),5,FALSE)</f>
        <v>#VALUE!</v>
      </c>
      <c r="G290" s="65" t="e">
        <f ca="1">VLOOKUP($C290,OFFSET(ResultsInput!$B$2,($B290-1)*gamesPerRound,0,gamesPerRound,6),6,FALSE)</f>
        <v>#VALUE!</v>
      </c>
      <c r="H290" s="78" t="str">
        <f t="shared" ca="1" si="13"/>
        <v/>
      </c>
    </row>
    <row r="291" spans="1:8" x14ac:dyDescent="0.3">
      <c r="A291" s="64">
        <v>289</v>
      </c>
      <c r="B291" s="35" t="str">
        <f t="shared" si="14"/>
        <v/>
      </c>
      <c r="C291" s="35">
        <f t="shared" si="12"/>
        <v>20</v>
      </c>
      <c r="D291" s="34" t="str">
        <f ca="1">IF($B291&gt;rounds,"",OFFSET(AllPairings!D$1,startRow-1+$A291,0))</f>
        <v/>
      </c>
      <c r="E291" s="34" t="str">
        <f ca="1">IF($B291&gt;rounds,"",OFFSET(AllPairings!E$1,startRow-1+$A291,0))</f>
        <v/>
      </c>
      <c r="F291" s="65" t="e">
        <f ca="1">VLOOKUP($C291,OFFSET(ResultsInput!$B$2,($B291-1)*gamesPerRound,0,gamesPerRound,6),5,FALSE)</f>
        <v>#VALUE!</v>
      </c>
      <c r="G291" s="65" t="e">
        <f ca="1">VLOOKUP($C291,OFFSET(ResultsInput!$B$2,($B291-1)*gamesPerRound,0,gamesPerRound,6),6,FALSE)</f>
        <v>#VALUE!</v>
      </c>
      <c r="H291" s="78" t="str">
        <f t="shared" ca="1" si="13"/>
        <v/>
      </c>
    </row>
    <row r="292" spans="1:8" x14ac:dyDescent="0.3">
      <c r="A292" s="64">
        <v>290</v>
      </c>
      <c r="B292" s="35" t="str">
        <f t="shared" si="14"/>
        <v/>
      </c>
      <c r="C292" s="35">
        <f t="shared" si="12"/>
        <v>21</v>
      </c>
      <c r="D292" s="34" t="str">
        <f ca="1">IF($B292&gt;rounds,"",OFFSET(AllPairings!D$1,startRow-1+$A292,0))</f>
        <v/>
      </c>
      <c r="E292" s="34" t="str">
        <f ca="1">IF($B292&gt;rounds,"",OFFSET(AllPairings!E$1,startRow-1+$A292,0))</f>
        <v/>
      </c>
      <c r="F292" s="65" t="e">
        <f ca="1">VLOOKUP($C292,OFFSET(ResultsInput!$B$2,($B292-1)*gamesPerRound,0,gamesPerRound,6),5,FALSE)</f>
        <v>#VALUE!</v>
      </c>
      <c r="G292" s="65" t="e">
        <f ca="1">VLOOKUP($C292,OFFSET(ResultsInput!$B$2,($B292-1)*gamesPerRound,0,gamesPerRound,6),6,FALSE)</f>
        <v>#VALUE!</v>
      </c>
      <c r="H292" s="78" t="str">
        <f t="shared" ca="1" si="13"/>
        <v/>
      </c>
    </row>
    <row r="293" spans="1:8" x14ac:dyDescent="0.3">
      <c r="A293" s="64">
        <v>291</v>
      </c>
      <c r="B293" s="35" t="str">
        <f t="shared" si="14"/>
        <v/>
      </c>
      <c r="C293" s="35">
        <f t="shared" si="12"/>
        <v>22</v>
      </c>
      <c r="D293" s="34" t="str">
        <f ca="1">IF($B293&gt;rounds,"",OFFSET(AllPairings!D$1,startRow-1+$A293,0))</f>
        <v/>
      </c>
      <c r="E293" s="34" t="str">
        <f ca="1">IF($B293&gt;rounds,"",OFFSET(AllPairings!E$1,startRow-1+$A293,0))</f>
        <v/>
      </c>
      <c r="F293" s="65" t="e">
        <f ca="1">VLOOKUP($C293,OFFSET(ResultsInput!$B$2,($B293-1)*gamesPerRound,0,gamesPerRound,6),5,FALSE)</f>
        <v>#VALUE!</v>
      </c>
      <c r="G293" s="65" t="e">
        <f ca="1">VLOOKUP($C293,OFFSET(ResultsInput!$B$2,($B293-1)*gamesPerRound,0,gamesPerRound,6),6,FALSE)</f>
        <v>#VALUE!</v>
      </c>
      <c r="H293" s="78" t="str">
        <f t="shared" ca="1" si="13"/>
        <v/>
      </c>
    </row>
    <row r="294" spans="1:8" x14ac:dyDescent="0.3">
      <c r="A294" s="64">
        <v>292</v>
      </c>
      <c r="B294" s="35" t="str">
        <f t="shared" si="14"/>
        <v/>
      </c>
      <c r="C294" s="35">
        <f t="shared" si="12"/>
        <v>23</v>
      </c>
      <c r="D294" s="34" t="str">
        <f ca="1">IF($B294&gt;rounds,"",OFFSET(AllPairings!D$1,startRow-1+$A294,0))</f>
        <v/>
      </c>
      <c r="E294" s="34" t="str">
        <f ca="1">IF($B294&gt;rounds,"",OFFSET(AllPairings!E$1,startRow-1+$A294,0))</f>
        <v/>
      </c>
      <c r="F294" s="65" t="e">
        <f ca="1">VLOOKUP($C294,OFFSET(ResultsInput!$B$2,($B294-1)*gamesPerRound,0,gamesPerRound,6),5,FALSE)</f>
        <v>#VALUE!</v>
      </c>
      <c r="G294" s="65" t="e">
        <f ca="1">VLOOKUP($C294,OFFSET(ResultsInput!$B$2,($B294-1)*gamesPerRound,0,gamesPerRound,6),6,FALSE)</f>
        <v>#VALUE!</v>
      </c>
      <c r="H294" s="78" t="str">
        <f t="shared" ca="1" si="13"/>
        <v/>
      </c>
    </row>
    <row r="295" spans="1:8" x14ac:dyDescent="0.3">
      <c r="A295" s="64">
        <v>293</v>
      </c>
      <c r="B295" s="35" t="str">
        <f t="shared" si="14"/>
        <v/>
      </c>
      <c r="C295" s="35">
        <f t="shared" si="12"/>
        <v>24</v>
      </c>
      <c r="D295" s="34" t="str">
        <f ca="1">IF($B295&gt;rounds,"",OFFSET(AllPairings!D$1,startRow-1+$A295,0))</f>
        <v/>
      </c>
      <c r="E295" s="34" t="str">
        <f ca="1">IF($B295&gt;rounds,"",OFFSET(AllPairings!E$1,startRow-1+$A295,0))</f>
        <v/>
      </c>
      <c r="F295" s="65" t="e">
        <f ca="1">VLOOKUP($C295,OFFSET(ResultsInput!$B$2,($B295-1)*gamesPerRound,0,gamesPerRound,6),5,FALSE)</f>
        <v>#VALUE!</v>
      </c>
      <c r="G295" s="65" t="e">
        <f ca="1">VLOOKUP($C295,OFFSET(ResultsInput!$B$2,($B295-1)*gamesPerRound,0,gamesPerRound,6),6,FALSE)</f>
        <v>#VALUE!</v>
      </c>
      <c r="H295" s="78" t="str">
        <f t="shared" ca="1" si="13"/>
        <v/>
      </c>
    </row>
    <row r="296" spans="1:8" x14ac:dyDescent="0.3">
      <c r="A296" s="64">
        <v>294</v>
      </c>
      <c r="B296" s="35" t="str">
        <f t="shared" si="14"/>
        <v/>
      </c>
      <c r="C296" s="35">
        <f t="shared" si="12"/>
        <v>25</v>
      </c>
      <c r="D296" s="34" t="str">
        <f ca="1">IF($B296&gt;rounds,"",OFFSET(AllPairings!D$1,startRow-1+$A296,0))</f>
        <v/>
      </c>
      <c r="E296" s="34" t="str">
        <f ca="1">IF($B296&gt;rounds,"",OFFSET(AllPairings!E$1,startRow-1+$A296,0))</f>
        <v/>
      </c>
      <c r="F296" s="65" t="e">
        <f ca="1">VLOOKUP($C296,OFFSET(ResultsInput!$B$2,($B296-1)*gamesPerRound,0,gamesPerRound,6),5,FALSE)</f>
        <v>#VALUE!</v>
      </c>
      <c r="G296" s="65" t="e">
        <f ca="1">VLOOKUP($C296,OFFSET(ResultsInput!$B$2,($B296-1)*gamesPerRound,0,gamesPerRound,6),6,FALSE)</f>
        <v>#VALUE!</v>
      </c>
      <c r="H296" s="78" t="str">
        <f t="shared" ca="1" si="13"/>
        <v/>
      </c>
    </row>
    <row r="297" spans="1:8" x14ac:dyDescent="0.3">
      <c r="A297" s="64">
        <v>295</v>
      </c>
      <c r="B297" s="35" t="str">
        <f t="shared" si="14"/>
        <v/>
      </c>
      <c r="C297" s="35">
        <f t="shared" si="12"/>
        <v>26</v>
      </c>
      <c r="D297" s="34" t="str">
        <f ca="1">IF($B297&gt;rounds,"",OFFSET(AllPairings!D$1,startRow-1+$A297,0))</f>
        <v/>
      </c>
      <c r="E297" s="34" t="str">
        <f ca="1">IF($B297&gt;rounds,"",OFFSET(AllPairings!E$1,startRow-1+$A297,0))</f>
        <v/>
      </c>
      <c r="F297" s="65" t="e">
        <f ca="1">VLOOKUP($C297,OFFSET(ResultsInput!$B$2,($B297-1)*gamesPerRound,0,gamesPerRound,6),5,FALSE)</f>
        <v>#VALUE!</v>
      </c>
      <c r="G297" s="65" t="e">
        <f ca="1">VLOOKUP($C297,OFFSET(ResultsInput!$B$2,($B297-1)*gamesPerRound,0,gamesPerRound,6),6,FALSE)</f>
        <v>#VALUE!</v>
      </c>
      <c r="H297" s="78" t="str">
        <f t="shared" ca="1" si="13"/>
        <v/>
      </c>
    </row>
    <row r="298" spans="1:8" x14ac:dyDescent="0.3">
      <c r="A298" s="64">
        <v>296</v>
      </c>
      <c r="B298" s="35" t="str">
        <f t="shared" si="14"/>
        <v/>
      </c>
      <c r="C298" s="35">
        <f t="shared" si="12"/>
        <v>27</v>
      </c>
      <c r="D298" s="34" t="str">
        <f ca="1">IF($B298&gt;rounds,"",OFFSET(AllPairings!D$1,startRow-1+$A298,0))</f>
        <v/>
      </c>
      <c r="E298" s="34" t="str">
        <f ca="1">IF($B298&gt;rounds,"",OFFSET(AllPairings!E$1,startRow-1+$A298,0))</f>
        <v/>
      </c>
      <c r="F298" s="65" t="e">
        <f ca="1">VLOOKUP($C298,OFFSET(ResultsInput!$B$2,($B298-1)*gamesPerRound,0,gamesPerRound,6),5,FALSE)</f>
        <v>#VALUE!</v>
      </c>
      <c r="G298" s="65" t="e">
        <f ca="1">VLOOKUP($C298,OFFSET(ResultsInput!$B$2,($B298-1)*gamesPerRound,0,gamesPerRound,6),6,FALSE)</f>
        <v>#VALUE!</v>
      </c>
      <c r="H298" s="78" t="str">
        <f t="shared" ca="1" si="13"/>
        <v/>
      </c>
    </row>
    <row r="299" spans="1:8" x14ac:dyDescent="0.3">
      <c r="A299" s="64">
        <v>297</v>
      </c>
      <c r="B299" s="35" t="str">
        <f t="shared" si="14"/>
        <v/>
      </c>
      <c r="C299" s="35">
        <f t="shared" si="12"/>
        <v>28</v>
      </c>
      <c r="D299" s="34" t="str">
        <f ca="1">IF($B299&gt;rounds,"",OFFSET(AllPairings!D$1,startRow-1+$A299,0))</f>
        <v/>
      </c>
      <c r="E299" s="34" t="str">
        <f ca="1">IF($B299&gt;rounds,"",OFFSET(AllPairings!E$1,startRow-1+$A299,0))</f>
        <v/>
      </c>
      <c r="F299" s="65" t="e">
        <f ca="1">VLOOKUP($C299,OFFSET(ResultsInput!$B$2,($B299-1)*gamesPerRound,0,gamesPerRound,6),5,FALSE)</f>
        <v>#VALUE!</v>
      </c>
      <c r="G299" s="65" t="e">
        <f ca="1">VLOOKUP($C299,OFFSET(ResultsInput!$B$2,($B299-1)*gamesPerRound,0,gamesPerRound,6),6,FALSE)</f>
        <v>#VALUE!</v>
      </c>
      <c r="H299" s="78" t="str">
        <f t="shared" ca="1" si="13"/>
        <v/>
      </c>
    </row>
    <row r="300" spans="1:8" x14ac:dyDescent="0.3">
      <c r="A300" s="64">
        <v>298</v>
      </c>
      <c r="B300" s="35" t="str">
        <f t="shared" si="14"/>
        <v/>
      </c>
      <c r="C300" s="35">
        <f t="shared" si="12"/>
        <v>29</v>
      </c>
      <c r="D300" s="34" t="str">
        <f ca="1">IF($B300&gt;rounds,"",OFFSET(AllPairings!D$1,startRow-1+$A300,0))</f>
        <v/>
      </c>
      <c r="E300" s="34" t="str">
        <f ca="1">IF($B300&gt;rounds,"",OFFSET(AllPairings!E$1,startRow-1+$A300,0))</f>
        <v/>
      </c>
      <c r="F300" s="65" t="e">
        <f ca="1">VLOOKUP($C300,OFFSET(ResultsInput!$B$2,($B300-1)*gamesPerRound,0,gamesPerRound,6),5,FALSE)</f>
        <v>#VALUE!</v>
      </c>
      <c r="G300" s="65" t="e">
        <f ca="1">VLOOKUP($C300,OFFSET(ResultsInput!$B$2,($B300-1)*gamesPerRound,0,gamesPerRound,6),6,FALSE)</f>
        <v>#VALUE!</v>
      </c>
      <c r="H300" s="78" t="str">
        <f t="shared" ca="1" si="13"/>
        <v/>
      </c>
    </row>
    <row r="301" spans="1:8" x14ac:dyDescent="0.3">
      <c r="A301" s="64">
        <v>299</v>
      </c>
      <c r="B301" s="35" t="str">
        <f t="shared" si="14"/>
        <v/>
      </c>
      <c r="C301" s="35">
        <f t="shared" si="12"/>
        <v>30</v>
      </c>
      <c r="D301" s="34" t="str">
        <f ca="1">IF($B301&gt;rounds,"",OFFSET(AllPairings!D$1,startRow-1+$A301,0))</f>
        <v/>
      </c>
      <c r="E301" s="34" t="str">
        <f ca="1">IF($B301&gt;rounds,"",OFFSET(AllPairings!E$1,startRow-1+$A301,0))</f>
        <v/>
      </c>
      <c r="F301" s="65" t="e">
        <f ca="1">VLOOKUP($C301,OFFSET(ResultsInput!$B$2,($B301-1)*gamesPerRound,0,gamesPerRound,6),5,FALSE)</f>
        <v>#VALUE!</v>
      </c>
      <c r="G301" s="65" t="e">
        <f ca="1">VLOOKUP($C301,OFFSET(ResultsInput!$B$2,($B301-1)*gamesPerRound,0,gamesPerRound,6),6,FALSE)</f>
        <v>#VALUE!</v>
      </c>
      <c r="H301" s="78" t="str">
        <f t="shared" ca="1" si="13"/>
        <v/>
      </c>
    </row>
    <row r="302" spans="1:8" x14ac:dyDescent="0.3">
      <c r="A302" s="64">
        <v>300</v>
      </c>
      <c r="B302" s="35" t="str">
        <f t="shared" si="14"/>
        <v/>
      </c>
      <c r="C302" s="35">
        <f t="shared" si="12"/>
        <v>31</v>
      </c>
      <c r="D302" s="34" t="str">
        <f ca="1">IF($B302&gt;rounds,"",OFFSET(AllPairings!D$1,startRow-1+$A302,0))</f>
        <v/>
      </c>
      <c r="E302" s="34" t="str">
        <f ca="1">IF($B302&gt;rounds,"",OFFSET(AllPairings!E$1,startRow-1+$A302,0))</f>
        <v/>
      </c>
      <c r="F302" s="65" t="e">
        <f ca="1">VLOOKUP($C302,OFFSET(ResultsInput!$B$2,($B302-1)*gamesPerRound,0,gamesPerRound,6),5,FALSE)</f>
        <v>#VALUE!</v>
      </c>
      <c r="G302" s="65" t="e">
        <f ca="1">VLOOKUP($C302,OFFSET(ResultsInput!$B$2,($B302-1)*gamesPerRound,0,gamesPerRound,6),6,FALSE)</f>
        <v>#VALUE!</v>
      </c>
      <c r="H302" s="78" t="str">
        <f t="shared" ca="1" si="13"/>
        <v/>
      </c>
    </row>
    <row r="303" spans="1:8" x14ac:dyDescent="0.3">
      <c r="A303" s="64">
        <f>A302+1</f>
        <v>301</v>
      </c>
      <c r="B303" s="35" t="str">
        <f t="shared" ref="B303:B361" si="15">IF(INT(A303/gamesPerRound)&lt;rounds,1+INT(A303/gamesPerRound),"")</f>
        <v/>
      </c>
      <c r="C303" s="35">
        <f t="shared" ref="C303:C361" si="16">1+MOD(A303,gamesPerRound)</f>
        <v>32</v>
      </c>
      <c r="D303" s="34" t="str">
        <f ca="1">IF($B303&gt;rounds,"",OFFSET(AllPairings!D$1,startRow-1+$A303,0))</f>
        <v/>
      </c>
      <c r="E303" s="34" t="str">
        <f ca="1">IF($B303&gt;rounds,"",OFFSET(AllPairings!E$1,startRow-1+$A303,0))</f>
        <v/>
      </c>
      <c r="F303" s="65" t="e">
        <f ca="1">VLOOKUP($C303,OFFSET(ResultsInput!$B$2,($B303-1)*gamesPerRound,0,gamesPerRound,6),5,FALSE)</f>
        <v>#VALUE!</v>
      </c>
      <c r="G303" s="65" t="e">
        <f ca="1">VLOOKUP($C303,OFFSET(ResultsInput!$B$2,($B303-1)*gamesPerRound,0,gamesPerRound,6),6,FALSE)</f>
        <v>#VALUE!</v>
      </c>
      <c r="H303" s="78" t="str">
        <f t="shared" ref="H303:H361" ca="1" si="17">D303</f>
        <v/>
      </c>
    </row>
    <row r="304" spans="1:8" x14ac:dyDescent="0.3">
      <c r="A304" s="64">
        <f t="shared" ref="A304:A361" si="18">A303+1</f>
        <v>302</v>
      </c>
      <c r="B304" s="35" t="str">
        <f t="shared" si="15"/>
        <v/>
      </c>
      <c r="C304" s="35">
        <f t="shared" si="16"/>
        <v>33</v>
      </c>
      <c r="D304" s="34" t="str">
        <f ca="1">IF($B304&gt;rounds,"",OFFSET(AllPairings!D$1,startRow-1+$A304,0))</f>
        <v/>
      </c>
      <c r="E304" s="34" t="str">
        <f ca="1">IF($B304&gt;rounds,"",OFFSET(AllPairings!E$1,startRow-1+$A304,0))</f>
        <v/>
      </c>
      <c r="F304" s="65" t="e">
        <f ca="1">VLOOKUP($C304,OFFSET(ResultsInput!$B$2,($B304-1)*gamesPerRound,0,gamesPerRound,6),5,FALSE)</f>
        <v>#VALUE!</v>
      </c>
      <c r="G304" s="65" t="e">
        <f ca="1">VLOOKUP($C304,OFFSET(ResultsInput!$B$2,($B304-1)*gamesPerRound,0,gamesPerRound,6),6,FALSE)</f>
        <v>#VALUE!</v>
      </c>
      <c r="H304" s="78" t="str">
        <f t="shared" ca="1" si="17"/>
        <v/>
      </c>
    </row>
    <row r="305" spans="1:8" x14ac:dyDescent="0.3">
      <c r="A305" s="64">
        <f t="shared" si="18"/>
        <v>303</v>
      </c>
      <c r="B305" s="35" t="str">
        <f t="shared" si="15"/>
        <v/>
      </c>
      <c r="C305" s="35">
        <f t="shared" si="16"/>
        <v>34</v>
      </c>
      <c r="D305" s="34" t="str">
        <f ca="1">IF($B305&gt;rounds,"",OFFSET(AllPairings!D$1,startRow-1+$A305,0))</f>
        <v/>
      </c>
      <c r="E305" s="34" t="str">
        <f ca="1">IF($B305&gt;rounds,"",OFFSET(AllPairings!E$1,startRow-1+$A305,0))</f>
        <v/>
      </c>
      <c r="F305" s="65" t="e">
        <f ca="1">VLOOKUP($C305,OFFSET(ResultsInput!$B$2,($B305-1)*gamesPerRound,0,gamesPerRound,6),5,FALSE)</f>
        <v>#VALUE!</v>
      </c>
      <c r="G305" s="65" t="e">
        <f ca="1">VLOOKUP($C305,OFFSET(ResultsInput!$B$2,($B305-1)*gamesPerRound,0,gamesPerRound,6),6,FALSE)</f>
        <v>#VALUE!</v>
      </c>
      <c r="H305" s="78" t="str">
        <f t="shared" ca="1" si="17"/>
        <v/>
      </c>
    </row>
    <row r="306" spans="1:8" x14ac:dyDescent="0.3">
      <c r="A306" s="64">
        <f t="shared" si="18"/>
        <v>304</v>
      </c>
      <c r="B306" s="35" t="str">
        <f t="shared" si="15"/>
        <v/>
      </c>
      <c r="C306" s="35">
        <f t="shared" si="16"/>
        <v>35</v>
      </c>
      <c r="D306" s="34" t="str">
        <f ca="1">IF($B306&gt;rounds,"",OFFSET(AllPairings!D$1,startRow-1+$A306,0))</f>
        <v/>
      </c>
      <c r="E306" s="34" t="str">
        <f ca="1">IF($B306&gt;rounds,"",OFFSET(AllPairings!E$1,startRow-1+$A306,0))</f>
        <v/>
      </c>
      <c r="F306" s="65" t="e">
        <f ca="1">VLOOKUP($C306,OFFSET(ResultsInput!$B$2,($B306-1)*gamesPerRound,0,gamesPerRound,6),5,FALSE)</f>
        <v>#VALUE!</v>
      </c>
      <c r="G306" s="65" t="e">
        <f ca="1">VLOOKUP($C306,OFFSET(ResultsInput!$B$2,($B306-1)*gamesPerRound,0,gamesPerRound,6),6,FALSE)</f>
        <v>#VALUE!</v>
      </c>
      <c r="H306" s="78" t="str">
        <f t="shared" ca="1" si="17"/>
        <v/>
      </c>
    </row>
    <row r="307" spans="1:8" x14ac:dyDescent="0.3">
      <c r="A307" s="64">
        <f t="shared" si="18"/>
        <v>305</v>
      </c>
      <c r="B307" s="35" t="str">
        <f t="shared" si="15"/>
        <v/>
      </c>
      <c r="C307" s="35">
        <f t="shared" si="16"/>
        <v>36</v>
      </c>
      <c r="D307" s="34" t="str">
        <f ca="1">IF($B307&gt;rounds,"",OFFSET(AllPairings!D$1,startRow-1+$A307,0))</f>
        <v/>
      </c>
      <c r="E307" s="34" t="str">
        <f ca="1">IF($B307&gt;rounds,"",OFFSET(AllPairings!E$1,startRow-1+$A307,0))</f>
        <v/>
      </c>
      <c r="F307" s="65" t="e">
        <f ca="1">VLOOKUP($C307,OFFSET(ResultsInput!$B$2,($B307-1)*gamesPerRound,0,gamesPerRound,6),5,FALSE)</f>
        <v>#VALUE!</v>
      </c>
      <c r="G307" s="65" t="e">
        <f ca="1">VLOOKUP($C307,OFFSET(ResultsInput!$B$2,($B307-1)*gamesPerRound,0,gamesPerRound,6),6,FALSE)</f>
        <v>#VALUE!</v>
      </c>
      <c r="H307" s="78" t="str">
        <f t="shared" ca="1" si="17"/>
        <v/>
      </c>
    </row>
    <row r="308" spans="1:8" x14ac:dyDescent="0.3">
      <c r="A308" s="64">
        <f t="shared" si="18"/>
        <v>306</v>
      </c>
      <c r="B308" s="35" t="str">
        <f t="shared" si="15"/>
        <v/>
      </c>
      <c r="C308" s="35">
        <f t="shared" si="16"/>
        <v>37</v>
      </c>
      <c r="D308" s="34" t="str">
        <f ca="1">IF($B308&gt;rounds,"",OFFSET(AllPairings!D$1,startRow-1+$A308,0))</f>
        <v/>
      </c>
      <c r="E308" s="34" t="str">
        <f ca="1">IF($B308&gt;rounds,"",OFFSET(AllPairings!E$1,startRow-1+$A308,0))</f>
        <v/>
      </c>
      <c r="F308" s="65" t="e">
        <f ca="1">VLOOKUP($C308,OFFSET(ResultsInput!$B$2,($B308-1)*gamesPerRound,0,gamesPerRound,6),5,FALSE)</f>
        <v>#VALUE!</v>
      </c>
      <c r="G308" s="65" t="e">
        <f ca="1">VLOOKUP($C308,OFFSET(ResultsInput!$B$2,($B308-1)*gamesPerRound,0,gamesPerRound,6),6,FALSE)</f>
        <v>#VALUE!</v>
      </c>
      <c r="H308" s="78" t="str">
        <f t="shared" ca="1" si="17"/>
        <v/>
      </c>
    </row>
    <row r="309" spans="1:8" x14ac:dyDescent="0.3">
      <c r="A309" s="64">
        <f t="shared" si="18"/>
        <v>307</v>
      </c>
      <c r="B309" s="35" t="str">
        <f t="shared" si="15"/>
        <v/>
      </c>
      <c r="C309" s="35">
        <f t="shared" si="16"/>
        <v>38</v>
      </c>
      <c r="D309" s="34" t="str">
        <f ca="1">IF($B309&gt;rounds,"",OFFSET(AllPairings!D$1,startRow-1+$A309,0))</f>
        <v/>
      </c>
      <c r="E309" s="34" t="str">
        <f ca="1">IF($B309&gt;rounds,"",OFFSET(AllPairings!E$1,startRow-1+$A309,0))</f>
        <v/>
      </c>
      <c r="F309" s="65" t="e">
        <f ca="1">VLOOKUP($C309,OFFSET(ResultsInput!$B$2,($B309-1)*gamesPerRound,0,gamesPerRound,6),5,FALSE)</f>
        <v>#VALUE!</v>
      </c>
      <c r="G309" s="65" t="e">
        <f ca="1">VLOOKUP($C309,OFFSET(ResultsInput!$B$2,($B309-1)*gamesPerRound,0,gamesPerRound,6),6,FALSE)</f>
        <v>#VALUE!</v>
      </c>
      <c r="H309" s="78" t="str">
        <f t="shared" ca="1" si="17"/>
        <v/>
      </c>
    </row>
    <row r="310" spans="1:8" x14ac:dyDescent="0.3">
      <c r="A310" s="64">
        <f t="shared" si="18"/>
        <v>308</v>
      </c>
      <c r="B310" s="35" t="str">
        <f t="shared" si="15"/>
        <v/>
      </c>
      <c r="C310" s="35">
        <f t="shared" si="16"/>
        <v>39</v>
      </c>
      <c r="D310" s="34" t="str">
        <f ca="1">IF($B310&gt;rounds,"",OFFSET(AllPairings!D$1,startRow-1+$A310,0))</f>
        <v/>
      </c>
      <c r="E310" s="34" t="str">
        <f ca="1">IF($B310&gt;rounds,"",OFFSET(AllPairings!E$1,startRow-1+$A310,0))</f>
        <v/>
      </c>
      <c r="F310" s="65" t="e">
        <f ca="1">VLOOKUP($C310,OFFSET(ResultsInput!$B$2,($B310-1)*gamesPerRound,0,gamesPerRound,6),5,FALSE)</f>
        <v>#VALUE!</v>
      </c>
      <c r="G310" s="65" t="e">
        <f ca="1">VLOOKUP($C310,OFFSET(ResultsInput!$B$2,($B310-1)*gamesPerRound,0,gamesPerRound,6),6,FALSE)</f>
        <v>#VALUE!</v>
      </c>
      <c r="H310" s="78" t="str">
        <f t="shared" ca="1" si="17"/>
        <v/>
      </c>
    </row>
    <row r="311" spans="1:8" x14ac:dyDescent="0.3">
      <c r="A311" s="64">
        <f t="shared" si="18"/>
        <v>309</v>
      </c>
      <c r="B311" s="35" t="str">
        <f t="shared" si="15"/>
        <v/>
      </c>
      <c r="C311" s="35">
        <f t="shared" si="16"/>
        <v>40</v>
      </c>
      <c r="D311" s="34" t="str">
        <f ca="1">IF($B311&gt;rounds,"",OFFSET(AllPairings!D$1,startRow-1+$A311,0))</f>
        <v/>
      </c>
      <c r="E311" s="34" t="str">
        <f ca="1">IF($B311&gt;rounds,"",OFFSET(AllPairings!E$1,startRow-1+$A311,0))</f>
        <v/>
      </c>
      <c r="F311" s="65" t="e">
        <f ca="1">VLOOKUP($C311,OFFSET(ResultsInput!$B$2,($B311-1)*gamesPerRound,0,gamesPerRound,6),5,FALSE)</f>
        <v>#VALUE!</v>
      </c>
      <c r="G311" s="65" t="e">
        <f ca="1">VLOOKUP($C311,OFFSET(ResultsInput!$B$2,($B311-1)*gamesPerRound,0,gamesPerRound,6),6,FALSE)</f>
        <v>#VALUE!</v>
      </c>
      <c r="H311" s="78" t="str">
        <f t="shared" ca="1" si="17"/>
        <v/>
      </c>
    </row>
    <row r="312" spans="1:8" x14ac:dyDescent="0.3">
      <c r="A312" s="64">
        <f t="shared" si="18"/>
        <v>310</v>
      </c>
      <c r="B312" s="35" t="str">
        <f t="shared" si="15"/>
        <v/>
      </c>
      <c r="C312" s="35">
        <f t="shared" si="16"/>
        <v>41</v>
      </c>
      <c r="D312" s="34" t="str">
        <f ca="1">IF($B312&gt;rounds,"",OFFSET(AllPairings!D$1,startRow-1+$A312,0))</f>
        <v/>
      </c>
      <c r="E312" s="34" t="str">
        <f ca="1">IF($B312&gt;rounds,"",OFFSET(AllPairings!E$1,startRow-1+$A312,0))</f>
        <v/>
      </c>
      <c r="F312" s="65" t="e">
        <f ca="1">VLOOKUP($C312,OFFSET(ResultsInput!$B$2,($B312-1)*gamesPerRound,0,gamesPerRound,6),5,FALSE)</f>
        <v>#VALUE!</v>
      </c>
      <c r="G312" s="65" t="e">
        <f ca="1">VLOOKUP($C312,OFFSET(ResultsInput!$B$2,($B312-1)*gamesPerRound,0,gamesPerRound,6),6,FALSE)</f>
        <v>#VALUE!</v>
      </c>
      <c r="H312" s="78" t="str">
        <f t="shared" ca="1" si="17"/>
        <v/>
      </c>
    </row>
    <row r="313" spans="1:8" x14ac:dyDescent="0.3">
      <c r="A313" s="64">
        <f t="shared" si="18"/>
        <v>311</v>
      </c>
      <c r="B313" s="35" t="str">
        <f t="shared" si="15"/>
        <v/>
      </c>
      <c r="C313" s="35">
        <f t="shared" si="16"/>
        <v>42</v>
      </c>
      <c r="D313" s="34" t="str">
        <f ca="1">IF($B313&gt;rounds,"",OFFSET(AllPairings!D$1,startRow-1+$A313,0))</f>
        <v/>
      </c>
      <c r="E313" s="34" t="str">
        <f ca="1">IF($B313&gt;rounds,"",OFFSET(AllPairings!E$1,startRow-1+$A313,0))</f>
        <v/>
      </c>
      <c r="F313" s="65" t="e">
        <f ca="1">VLOOKUP($C313,OFFSET(ResultsInput!$B$2,($B313-1)*gamesPerRound,0,gamesPerRound,6),5,FALSE)</f>
        <v>#VALUE!</v>
      </c>
      <c r="G313" s="65" t="e">
        <f ca="1">VLOOKUP($C313,OFFSET(ResultsInput!$B$2,($B313-1)*gamesPerRound,0,gamesPerRound,6),6,FALSE)</f>
        <v>#VALUE!</v>
      </c>
      <c r="H313" s="78" t="str">
        <f t="shared" ca="1" si="17"/>
        <v/>
      </c>
    </row>
    <row r="314" spans="1:8" x14ac:dyDescent="0.3">
      <c r="A314" s="64">
        <f t="shared" si="18"/>
        <v>312</v>
      </c>
      <c r="B314" s="35" t="str">
        <f t="shared" si="15"/>
        <v/>
      </c>
      <c r="C314" s="35">
        <f t="shared" si="16"/>
        <v>43</v>
      </c>
      <c r="D314" s="34" t="str">
        <f ca="1">IF($B314&gt;rounds,"",OFFSET(AllPairings!D$1,startRow-1+$A314,0))</f>
        <v/>
      </c>
      <c r="E314" s="34" t="str">
        <f ca="1">IF($B314&gt;rounds,"",OFFSET(AllPairings!E$1,startRow-1+$A314,0))</f>
        <v/>
      </c>
      <c r="F314" s="65" t="e">
        <f ca="1">VLOOKUP($C314,OFFSET(ResultsInput!$B$2,($B314-1)*gamesPerRound,0,gamesPerRound,6),5,FALSE)</f>
        <v>#VALUE!</v>
      </c>
      <c r="G314" s="65" t="e">
        <f ca="1">VLOOKUP($C314,OFFSET(ResultsInput!$B$2,($B314-1)*gamesPerRound,0,gamesPerRound,6),6,FALSE)</f>
        <v>#VALUE!</v>
      </c>
      <c r="H314" s="78" t="str">
        <f t="shared" ca="1" si="17"/>
        <v/>
      </c>
    </row>
    <row r="315" spans="1:8" x14ac:dyDescent="0.3">
      <c r="A315" s="64">
        <f t="shared" si="18"/>
        <v>313</v>
      </c>
      <c r="B315" s="35" t="str">
        <f t="shared" si="15"/>
        <v/>
      </c>
      <c r="C315" s="35">
        <f t="shared" si="16"/>
        <v>44</v>
      </c>
      <c r="D315" s="34" t="str">
        <f ca="1">IF($B315&gt;rounds,"",OFFSET(AllPairings!D$1,startRow-1+$A315,0))</f>
        <v/>
      </c>
      <c r="E315" s="34" t="str">
        <f ca="1">IF($B315&gt;rounds,"",OFFSET(AllPairings!E$1,startRow-1+$A315,0))</f>
        <v/>
      </c>
      <c r="F315" s="65" t="e">
        <f ca="1">VLOOKUP($C315,OFFSET(ResultsInput!$B$2,($B315-1)*gamesPerRound,0,gamesPerRound,6),5,FALSE)</f>
        <v>#VALUE!</v>
      </c>
      <c r="G315" s="65" t="e">
        <f ca="1">VLOOKUP($C315,OFFSET(ResultsInput!$B$2,($B315-1)*gamesPerRound,0,gamesPerRound,6),6,FALSE)</f>
        <v>#VALUE!</v>
      </c>
      <c r="H315" s="78" t="str">
        <f t="shared" ca="1" si="17"/>
        <v/>
      </c>
    </row>
    <row r="316" spans="1:8" x14ac:dyDescent="0.3">
      <c r="A316" s="64">
        <f t="shared" si="18"/>
        <v>314</v>
      </c>
      <c r="B316" s="35" t="str">
        <f t="shared" si="15"/>
        <v/>
      </c>
      <c r="C316" s="35">
        <f t="shared" si="16"/>
        <v>45</v>
      </c>
      <c r="D316" s="34" t="str">
        <f ca="1">IF($B316&gt;rounds,"",OFFSET(AllPairings!D$1,startRow-1+$A316,0))</f>
        <v/>
      </c>
      <c r="E316" s="34" t="str">
        <f ca="1">IF($B316&gt;rounds,"",OFFSET(AllPairings!E$1,startRow-1+$A316,0))</f>
        <v/>
      </c>
      <c r="F316" s="65" t="e">
        <f ca="1">VLOOKUP($C316,OFFSET(ResultsInput!$B$2,($B316-1)*gamesPerRound,0,gamesPerRound,6),5,FALSE)</f>
        <v>#VALUE!</v>
      </c>
      <c r="G316" s="65" t="e">
        <f ca="1">VLOOKUP($C316,OFFSET(ResultsInput!$B$2,($B316-1)*gamesPerRound,0,gamesPerRound,6),6,FALSE)</f>
        <v>#VALUE!</v>
      </c>
      <c r="H316" s="78" t="str">
        <f t="shared" ca="1" si="17"/>
        <v/>
      </c>
    </row>
    <row r="317" spans="1:8" x14ac:dyDescent="0.3">
      <c r="A317" s="64">
        <f t="shared" si="18"/>
        <v>315</v>
      </c>
      <c r="B317" s="35" t="str">
        <f t="shared" si="15"/>
        <v/>
      </c>
      <c r="C317" s="35">
        <f t="shared" si="16"/>
        <v>46</v>
      </c>
      <c r="D317" s="34" t="str">
        <f ca="1">IF($B317&gt;rounds,"",OFFSET(AllPairings!D$1,startRow-1+$A317,0))</f>
        <v/>
      </c>
      <c r="E317" s="34" t="str">
        <f ca="1">IF($B317&gt;rounds,"",OFFSET(AllPairings!E$1,startRow-1+$A317,0))</f>
        <v/>
      </c>
      <c r="F317" s="65" t="e">
        <f ca="1">VLOOKUP($C317,OFFSET(ResultsInput!$B$2,($B317-1)*gamesPerRound,0,gamesPerRound,6),5,FALSE)</f>
        <v>#VALUE!</v>
      </c>
      <c r="G317" s="65" t="e">
        <f ca="1">VLOOKUP($C317,OFFSET(ResultsInput!$B$2,($B317-1)*gamesPerRound,0,gamesPerRound,6),6,FALSE)</f>
        <v>#VALUE!</v>
      </c>
      <c r="H317" s="78" t="str">
        <f t="shared" ca="1" si="17"/>
        <v/>
      </c>
    </row>
    <row r="318" spans="1:8" x14ac:dyDescent="0.3">
      <c r="A318" s="64">
        <f t="shared" si="18"/>
        <v>316</v>
      </c>
      <c r="B318" s="35" t="str">
        <f t="shared" si="15"/>
        <v/>
      </c>
      <c r="C318" s="35">
        <f t="shared" si="16"/>
        <v>47</v>
      </c>
      <c r="D318" s="34" t="str">
        <f ca="1">IF($B318&gt;rounds,"",OFFSET(AllPairings!D$1,startRow-1+$A318,0))</f>
        <v/>
      </c>
      <c r="E318" s="34" t="str">
        <f ca="1">IF($B318&gt;rounds,"",OFFSET(AllPairings!E$1,startRow-1+$A318,0))</f>
        <v/>
      </c>
      <c r="F318" s="65" t="e">
        <f ca="1">VLOOKUP($C318,OFFSET(ResultsInput!$B$2,($B318-1)*gamesPerRound,0,gamesPerRound,6),5,FALSE)</f>
        <v>#VALUE!</v>
      </c>
      <c r="G318" s="65" t="e">
        <f ca="1">VLOOKUP($C318,OFFSET(ResultsInput!$B$2,($B318-1)*gamesPerRound,0,gamesPerRound,6),6,FALSE)</f>
        <v>#VALUE!</v>
      </c>
      <c r="H318" s="78" t="str">
        <f t="shared" ca="1" si="17"/>
        <v/>
      </c>
    </row>
    <row r="319" spans="1:8" x14ac:dyDescent="0.3">
      <c r="A319" s="64">
        <f t="shared" si="18"/>
        <v>317</v>
      </c>
      <c r="B319" s="35" t="str">
        <f t="shared" si="15"/>
        <v/>
      </c>
      <c r="C319" s="35">
        <f t="shared" si="16"/>
        <v>48</v>
      </c>
      <c r="D319" s="34" t="str">
        <f ca="1">IF($B319&gt;rounds,"",OFFSET(AllPairings!D$1,startRow-1+$A319,0))</f>
        <v/>
      </c>
      <c r="E319" s="34" t="str">
        <f ca="1">IF($B319&gt;rounds,"",OFFSET(AllPairings!E$1,startRow-1+$A319,0))</f>
        <v/>
      </c>
      <c r="F319" s="65" t="e">
        <f ca="1">VLOOKUP($C319,OFFSET(ResultsInput!$B$2,($B319-1)*gamesPerRound,0,gamesPerRound,6),5,FALSE)</f>
        <v>#VALUE!</v>
      </c>
      <c r="G319" s="65" t="e">
        <f ca="1">VLOOKUP($C319,OFFSET(ResultsInput!$B$2,($B319-1)*gamesPerRound,0,gamesPerRound,6),6,FALSE)</f>
        <v>#VALUE!</v>
      </c>
      <c r="H319" s="78" t="str">
        <f t="shared" ca="1" si="17"/>
        <v/>
      </c>
    </row>
    <row r="320" spans="1:8" x14ac:dyDescent="0.3">
      <c r="A320" s="64">
        <f t="shared" si="18"/>
        <v>318</v>
      </c>
      <c r="B320" s="35" t="str">
        <f t="shared" si="15"/>
        <v/>
      </c>
      <c r="C320" s="35">
        <f t="shared" si="16"/>
        <v>49</v>
      </c>
      <c r="D320" s="34" t="str">
        <f ca="1">IF($B320&gt;rounds,"",OFFSET(AllPairings!D$1,startRow-1+$A320,0))</f>
        <v/>
      </c>
      <c r="E320" s="34" t="str">
        <f ca="1">IF($B320&gt;rounds,"",OFFSET(AllPairings!E$1,startRow-1+$A320,0))</f>
        <v/>
      </c>
      <c r="F320" s="65" t="e">
        <f ca="1">VLOOKUP($C320,OFFSET(ResultsInput!$B$2,($B320-1)*gamesPerRound,0,gamesPerRound,6),5,FALSE)</f>
        <v>#VALUE!</v>
      </c>
      <c r="G320" s="65" t="e">
        <f ca="1">VLOOKUP($C320,OFFSET(ResultsInput!$B$2,($B320-1)*gamesPerRound,0,gamesPerRound,6),6,FALSE)</f>
        <v>#VALUE!</v>
      </c>
      <c r="H320" s="78" t="str">
        <f t="shared" ca="1" si="17"/>
        <v/>
      </c>
    </row>
    <row r="321" spans="1:8" x14ac:dyDescent="0.3">
      <c r="A321" s="64">
        <f t="shared" si="18"/>
        <v>319</v>
      </c>
      <c r="B321" s="35" t="str">
        <f t="shared" si="15"/>
        <v/>
      </c>
      <c r="C321" s="35">
        <f t="shared" si="16"/>
        <v>50</v>
      </c>
      <c r="D321" s="34" t="str">
        <f ca="1">IF($B321&gt;rounds,"",OFFSET(AllPairings!D$1,startRow-1+$A321,0))</f>
        <v/>
      </c>
      <c r="E321" s="34" t="str">
        <f ca="1">IF($B321&gt;rounds,"",OFFSET(AllPairings!E$1,startRow-1+$A321,0))</f>
        <v/>
      </c>
      <c r="F321" s="65" t="e">
        <f ca="1">VLOOKUP($C321,OFFSET(ResultsInput!$B$2,($B321-1)*gamesPerRound,0,gamesPerRound,6),5,FALSE)</f>
        <v>#VALUE!</v>
      </c>
      <c r="G321" s="65" t="e">
        <f ca="1">VLOOKUP($C321,OFFSET(ResultsInput!$B$2,($B321-1)*gamesPerRound,0,gamesPerRound,6),6,FALSE)</f>
        <v>#VALUE!</v>
      </c>
      <c r="H321" s="78" t="str">
        <f t="shared" ca="1" si="17"/>
        <v/>
      </c>
    </row>
    <row r="322" spans="1:8" x14ac:dyDescent="0.3">
      <c r="A322" s="64">
        <f t="shared" si="18"/>
        <v>320</v>
      </c>
      <c r="B322" s="35" t="str">
        <f t="shared" si="15"/>
        <v/>
      </c>
      <c r="C322" s="35">
        <f t="shared" si="16"/>
        <v>51</v>
      </c>
      <c r="D322" s="34" t="str">
        <f ca="1">IF($B322&gt;rounds,"",OFFSET(AllPairings!D$1,startRow-1+$A322,0))</f>
        <v/>
      </c>
      <c r="E322" s="34" t="str">
        <f ca="1">IF($B322&gt;rounds,"",OFFSET(AllPairings!E$1,startRow-1+$A322,0))</f>
        <v/>
      </c>
      <c r="F322" s="65" t="e">
        <f ca="1">VLOOKUP($C322,OFFSET(ResultsInput!$B$2,($B322-1)*gamesPerRound,0,gamesPerRound,6),5,FALSE)</f>
        <v>#VALUE!</v>
      </c>
      <c r="G322" s="65" t="e">
        <f ca="1">VLOOKUP($C322,OFFSET(ResultsInput!$B$2,($B322-1)*gamesPerRound,0,gamesPerRound,6),6,FALSE)</f>
        <v>#VALUE!</v>
      </c>
      <c r="H322" s="78" t="str">
        <f t="shared" ca="1" si="17"/>
        <v/>
      </c>
    </row>
    <row r="323" spans="1:8" x14ac:dyDescent="0.3">
      <c r="A323" s="64">
        <f t="shared" si="18"/>
        <v>321</v>
      </c>
      <c r="B323" s="35" t="str">
        <f t="shared" si="15"/>
        <v/>
      </c>
      <c r="C323" s="35">
        <f t="shared" si="16"/>
        <v>52</v>
      </c>
      <c r="D323" s="34" t="str">
        <f ca="1">IF($B323&gt;rounds,"",OFFSET(AllPairings!D$1,startRow-1+$A323,0))</f>
        <v/>
      </c>
      <c r="E323" s="34" t="str">
        <f ca="1">IF($B323&gt;rounds,"",OFFSET(AllPairings!E$1,startRow-1+$A323,0))</f>
        <v/>
      </c>
      <c r="F323" s="65" t="e">
        <f ca="1">VLOOKUP($C323,OFFSET(ResultsInput!$B$2,($B323-1)*gamesPerRound,0,gamesPerRound,6),5,FALSE)</f>
        <v>#VALUE!</v>
      </c>
      <c r="G323" s="65" t="e">
        <f ca="1">VLOOKUP($C323,OFFSET(ResultsInput!$B$2,($B323-1)*gamesPerRound,0,gamesPerRound,6),6,FALSE)</f>
        <v>#VALUE!</v>
      </c>
      <c r="H323" s="78" t="str">
        <f t="shared" ca="1" si="17"/>
        <v/>
      </c>
    </row>
    <row r="324" spans="1:8" x14ac:dyDescent="0.3">
      <c r="A324" s="64">
        <f t="shared" si="18"/>
        <v>322</v>
      </c>
      <c r="B324" s="35" t="str">
        <f t="shared" si="15"/>
        <v/>
      </c>
      <c r="C324" s="35">
        <f t="shared" si="16"/>
        <v>53</v>
      </c>
      <c r="D324" s="34" t="str">
        <f ca="1">IF($B324&gt;rounds,"",OFFSET(AllPairings!D$1,startRow-1+$A324,0))</f>
        <v/>
      </c>
      <c r="E324" s="34" t="str">
        <f ca="1">IF($B324&gt;rounds,"",OFFSET(AllPairings!E$1,startRow-1+$A324,0))</f>
        <v/>
      </c>
      <c r="F324" s="65" t="e">
        <f ca="1">VLOOKUP($C324,OFFSET(ResultsInput!$B$2,($B324-1)*gamesPerRound,0,gamesPerRound,6),5,FALSE)</f>
        <v>#VALUE!</v>
      </c>
      <c r="G324" s="65" t="e">
        <f ca="1">VLOOKUP($C324,OFFSET(ResultsInput!$B$2,($B324-1)*gamesPerRound,0,gamesPerRound,6),6,FALSE)</f>
        <v>#VALUE!</v>
      </c>
      <c r="H324" s="78" t="str">
        <f t="shared" ca="1" si="17"/>
        <v/>
      </c>
    </row>
    <row r="325" spans="1:8" x14ac:dyDescent="0.3">
      <c r="A325" s="64">
        <f t="shared" si="18"/>
        <v>323</v>
      </c>
      <c r="B325" s="35" t="str">
        <f t="shared" si="15"/>
        <v/>
      </c>
      <c r="C325" s="35">
        <f t="shared" si="16"/>
        <v>54</v>
      </c>
      <c r="D325" s="34" t="str">
        <f ca="1">IF($B325&gt;rounds,"",OFFSET(AllPairings!D$1,startRow-1+$A325,0))</f>
        <v/>
      </c>
      <c r="E325" s="34" t="str">
        <f ca="1">IF($B325&gt;rounds,"",OFFSET(AllPairings!E$1,startRow-1+$A325,0))</f>
        <v/>
      </c>
      <c r="F325" s="65" t="e">
        <f ca="1">VLOOKUP($C325,OFFSET(ResultsInput!$B$2,($B325-1)*gamesPerRound,0,gamesPerRound,6),5,FALSE)</f>
        <v>#VALUE!</v>
      </c>
      <c r="G325" s="65" t="e">
        <f ca="1">VLOOKUP($C325,OFFSET(ResultsInput!$B$2,($B325-1)*gamesPerRound,0,gamesPerRound,6),6,FALSE)</f>
        <v>#VALUE!</v>
      </c>
      <c r="H325" s="78" t="str">
        <f t="shared" ca="1" si="17"/>
        <v/>
      </c>
    </row>
    <row r="326" spans="1:8" x14ac:dyDescent="0.3">
      <c r="A326" s="64">
        <f t="shared" si="18"/>
        <v>324</v>
      </c>
      <c r="B326" s="35" t="str">
        <f t="shared" si="15"/>
        <v/>
      </c>
      <c r="C326" s="35">
        <f t="shared" si="16"/>
        <v>1</v>
      </c>
      <c r="D326" s="34" t="str">
        <f ca="1">IF($B326&gt;rounds,"",OFFSET(AllPairings!D$1,startRow-1+$A326,0))</f>
        <v/>
      </c>
      <c r="E326" s="34" t="str">
        <f ca="1">IF($B326&gt;rounds,"",OFFSET(AllPairings!E$1,startRow-1+$A326,0))</f>
        <v/>
      </c>
      <c r="F326" s="65" t="e">
        <f ca="1">VLOOKUP($C326,OFFSET(ResultsInput!$B$2,($B326-1)*gamesPerRound,0,gamesPerRound,6),5,FALSE)</f>
        <v>#VALUE!</v>
      </c>
      <c r="G326" s="65" t="e">
        <f ca="1">VLOOKUP($C326,OFFSET(ResultsInput!$B$2,($B326-1)*gamesPerRound,0,gamesPerRound,6),6,FALSE)</f>
        <v>#VALUE!</v>
      </c>
      <c r="H326" s="78" t="str">
        <f t="shared" ca="1" si="17"/>
        <v/>
      </c>
    </row>
    <row r="327" spans="1:8" x14ac:dyDescent="0.3">
      <c r="A327" s="64">
        <f t="shared" si="18"/>
        <v>325</v>
      </c>
      <c r="B327" s="35" t="str">
        <f t="shared" si="15"/>
        <v/>
      </c>
      <c r="C327" s="35">
        <f t="shared" si="16"/>
        <v>2</v>
      </c>
      <c r="D327" s="34" t="str">
        <f ca="1">IF($B327&gt;rounds,"",OFFSET(AllPairings!D$1,startRow-1+$A327,0))</f>
        <v/>
      </c>
      <c r="E327" s="34" t="str">
        <f ca="1">IF($B327&gt;rounds,"",OFFSET(AllPairings!E$1,startRow-1+$A327,0))</f>
        <v/>
      </c>
      <c r="F327" s="65" t="e">
        <f ca="1">VLOOKUP($C327,OFFSET(ResultsInput!$B$2,($B327-1)*gamesPerRound,0,gamesPerRound,6),5,FALSE)</f>
        <v>#VALUE!</v>
      </c>
      <c r="G327" s="65" t="e">
        <f ca="1">VLOOKUP($C327,OFFSET(ResultsInput!$B$2,($B327-1)*gamesPerRound,0,gamesPerRound,6),6,FALSE)</f>
        <v>#VALUE!</v>
      </c>
      <c r="H327" s="78" t="str">
        <f t="shared" ca="1" si="17"/>
        <v/>
      </c>
    </row>
    <row r="328" spans="1:8" x14ac:dyDescent="0.3">
      <c r="A328" s="64">
        <f t="shared" si="18"/>
        <v>326</v>
      </c>
      <c r="B328" s="35" t="str">
        <f t="shared" si="15"/>
        <v/>
      </c>
      <c r="C328" s="35">
        <f t="shared" si="16"/>
        <v>3</v>
      </c>
      <c r="D328" s="34" t="str">
        <f ca="1">IF($B328&gt;rounds,"",OFFSET(AllPairings!D$1,startRow-1+$A328,0))</f>
        <v/>
      </c>
      <c r="E328" s="34" t="str">
        <f ca="1">IF($B328&gt;rounds,"",OFFSET(AllPairings!E$1,startRow-1+$A328,0))</f>
        <v/>
      </c>
      <c r="F328" s="65" t="e">
        <f ca="1">VLOOKUP($C328,OFFSET(ResultsInput!$B$2,($B328-1)*gamesPerRound,0,gamesPerRound,6),5,FALSE)</f>
        <v>#VALUE!</v>
      </c>
      <c r="G328" s="65" t="e">
        <f ca="1">VLOOKUP($C328,OFFSET(ResultsInput!$B$2,($B328-1)*gamesPerRound,0,gamesPerRound,6),6,FALSE)</f>
        <v>#VALUE!</v>
      </c>
      <c r="H328" s="78" t="str">
        <f t="shared" ca="1" si="17"/>
        <v/>
      </c>
    </row>
    <row r="329" spans="1:8" x14ac:dyDescent="0.3">
      <c r="A329" s="64">
        <f t="shared" si="18"/>
        <v>327</v>
      </c>
      <c r="B329" s="35" t="str">
        <f t="shared" si="15"/>
        <v/>
      </c>
      <c r="C329" s="35">
        <f t="shared" si="16"/>
        <v>4</v>
      </c>
      <c r="D329" s="34" t="str">
        <f ca="1">IF($B329&gt;rounds,"",OFFSET(AllPairings!D$1,startRow-1+$A329,0))</f>
        <v/>
      </c>
      <c r="E329" s="34" t="str">
        <f ca="1">IF($B329&gt;rounds,"",OFFSET(AllPairings!E$1,startRow-1+$A329,0))</f>
        <v/>
      </c>
      <c r="F329" s="65" t="e">
        <f ca="1">VLOOKUP($C329,OFFSET(ResultsInput!$B$2,($B329-1)*gamesPerRound,0,gamesPerRound,6),5,FALSE)</f>
        <v>#VALUE!</v>
      </c>
      <c r="G329" s="65" t="e">
        <f ca="1">VLOOKUP($C329,OFFSET(ResultsInput!$B$2,($B329-1)*gamesPerRound,0,gamesPerRound,6),6,FALSE)</f>
        <v>#VALUE!</v>
      </c>
      <c r="H329" s="78" t="str">
        <f t="shared" ca="1" si="17"/>
        <v/>
      </c>
    </row>
    <row r="330" spans="1:8" x14ac:dyDescent="0.3">
      <c r="A330" s="64">
        <f t="shared" si="18"/>
        <v>328</v>
      </c>
      <c r="B330" s="35" t="str">
        <f t="shared" si="15"/>
        <v/>
      </c>
      <c r="C330" s="35">
        <f t="shared" si="16"/>
        <v>5</v>
      </c>
      <c r="D330" s="34" t="str">
        <f ca="1">IF($B330&gt;rounds,"",OFFSET(AllPairings!D$1,startRow-1+$A330,0))</f>
        <v/>
      </c>
      <c r="E330" s="34" t="str">
        <f ca="1">IF($B330&gt;rounds,"",OFFSET(AllPairings!E$1,startRow-1+$A330,0))</f>
        <v/>
      </c>
      <c r="F330" s="65" t="e">
        <f ca="1">VLOOKUP($C330,OFFSET(ResultsInput!$B$2,($B330-1)*gamesPerRound,0,gamesPerRound,6),5,FALSE)</f>
        <v>#VALUE!</v>
      </c>
      <c r="G330" s="65" t="e">
        <f ca="1">VLOOKUP($C330,OFFSET(ResultsInput!$B$2,($B330-1)*gamesPerRound,0,gamesPerRound,6),6,FALSE)</f>
        <v>#VALUE!</v>
      </c>
      <c r="H330" s="78" t="str">
        <f t="shared" ca="1" si="17"/>
        <v/>
      </c>
    </row>
    <row r="331" spans="1:8" x14ac:dyDescent="0.3">
      <c r="A331" s="64">
        <f t="shared" si="18"/>
        <v>329</v>
      </c>
      <c r="B331" s="35" t="str">
        <f t="shared" si="15"/>
        <v/>
      </c>
      <c r="C331" s="35">
        <f t="shared" si="16"/>
        <v>6</v>
      </c>
      <c r="D331" s="34" t="str">
        <f ca="1">IF($B331&gt;rounds,"",OFFSET(AllPairings!D$1,startRow-1+$A331,0))</f>
        <v/>
      </c>
      <c r="E331" s="34" t="str">
        <f ca="1">IF($B331&gt;rounds,"",OFFSET(AllPairings!E$1,startRow-1+$A331,0))</f>
        <v/>
      </c>
      <c r="F331" s="65" t="e">
        <f ca="1">VLOOKUP($C331,OFFSET(ResultsInput!$B$2,($B331-1)*gamesPerRound,0,gamesPerRound,6),5,FALSE)</f>
        <v>#VALUE!</v>
      </c>
      <c r="G331" s="65" t="e">
        <f ca="1">VLOOKUP($C331,OFFSET(ResultsInput!$B$2,($B331-1)*gamesPerRound,0,gamesPerRound,6),6,FALSE)</f>
        <v>#VALUE!</v>
      </c>
      <c r="H331" s="78" t="str">
        <f t="shared" ca="1" si="17"/>
        <v/>
      </c>
    </row>
    <row r="332" spans="1:8" x14ac:dyDescent="0.3">
      <c r="A332" s="64">
        <f t="shared" si="18"/>
        <v>330</v>
      </c>
      <c r="B332" s="35" t="str">
        <f t="shared" si="15"/>
        <v/>
      </c>
      <c r="C332" s="35">
        <f t="shared" si="16"/>
        <v>7</v>
      </c>
      <c r="D332" s="34" t="str">
        <f ca="1">IF($B332&gt;rounds,"",OFFSET(AllPairings!D$1,startRow-1+$A332,0))</f>
        <v/>
      </c>
      <c r="E332" s="34" t="str">
        <f ca="1">IF($B332&gt;rounds,"",OFFSET(AllPairings!E$1,startRow-1+$A332,0))</f>
        <v/>
      </c>
      <c r="F332" s="65" t="e">
        <f ca="1">VLOOKUP($C332,OFFSET(ResultsInput!$B$2,($B332-1)*gamesPerRound,0,gamesPerRound,6),5,FALSE)</f>
        <v>#VALUE!</v>
      </c>
      <c r="G332" s="65" t="e">
        <f ca="1">VLOOKUP($C332,OFFSET(ResultsInput!$B$2,($B332-1)*gamesPerRound,0,gamesPerRound,6),6,FALSE)</f>
        <v>#VALUE!</v>
      </c>
      <c r="H332" s="78" t="str">
        <f t="shared" ca="1" si="17"/>
        <v/>
      </c>
    </row>
    <row r="333" spans="1:8" x14ac:dyDescent="0.3">
      <c r="A333" s="64">
        <f t="shared" si="18"/>
        <v>331</v>
      </c>
      <c r="B333" s="35" t="str">
        <f t="shared" si="15"/>
        <v/>
      </c>
      <c r="C333" s="35">
        <f t="shared" si="16"/>
        <v>8</v>
      </c>
      <c r="D333" s="34" t="str">
        <f ca="1">IF($B333&gt;rounds,"",OFFSET(AllPairings!D$1,startRow-1+$A333,0))</f>
        <v/>
      </c>
      <c r="E333" s="34" t="str">
        <f ca="1">IF($B333&gt;rounds,"",OFFSET(AllPairings!E$1,startRow-1+$A333,0))</f>
        <v/>
      </c>
      <c r="F333" s="65" t="e">
        <f ca="1">VLOOKUP($C333,OFFSET(ResultsInput!$B$2,($B333-1)*gamesPerRound,0,gamesPerRound,6),5,FALSE)</f>
        <v>#VALUE!</v>
      </c>
      <c r="G333" s="65" t="e">
        <f ca="1">VLOOKUP($C333,OFFSET(ResultsInput!$B$2,($B333-1)*gamesPerRound,0,gamesPerRound,6),6,FALSE)</f>
        <v>#VALUE!</v>
      </c>
      <c r="H333" s="78" t="str">
        <f t="shared" ca="1" si="17"/>
        <v/>
      </c>
    </row>
    <row r="334" spans="1:8" x14ac:dyDescent="0.3">
      <c r="A334" s="64">
        <f t="shared" si="18"/>
        <v>332</v>
      </c>
      <c r="B334" s="35" t="str">
        <f t="shared" si="15"/>
        <v/>
      </c>
      <c r="C334" s="35">
        <f t="shared" si="16"/>
        <v>9</v>
      </c>
      <c r="D334" s="34" t="str">
        <f ca="1">IF($B334&gt;rounds,"",OFFSET(AllPairings!D$1,startRow-1+$A334,0))</f>
        <v/>
      </c>
      <c r="E334" s="34" t="str">
        <f ca="1">IF($B334&gt;rounds,"",OFFSET(AllPairings!E$1,startRow-1+$A334,0))</f>
        <v/>
      </c>
      <c r="F334" s="65" t="e">
        <f ca="1">VLOOKUP($C334,OFFSET(ResultsInput!$B$2,($B334-1)*gamesPerRound,0,gamesPerRound,6),5,FALSE)</f>
        <v>#VALUE!</v>
      </c>
      <c r="G334" s="65" t="e">
        <f ca="1">VLOOKUP($C334,OFFSET(ResultsInput!$B$2,($B334-1)*gamesPerRound,0,gamesPerRound,6),6,FALSE)</f>
        <v>#VALUE!</v>
      </c>
      <c r="H334" s="78" t="str">
        <f t="shared" ca="1" si="17"/>
        <v/>
      </c>
    </row>
    <row r="335" spans="1:8" x14ac:dyDescent="0.3">
      <c r="A335" s="64">
        <f t="shared" si="18"/>
        <v>333</v>
      </c>
      <c r="B335" s="35" t="str">
        <f t="shared" si="15"/>
        <v/>
      </c>
      <c r="C335" s="35">
        <f t="shared" si="16"/>
        <v>10</v>
      </c>
      <c r="D335" s="34" t="str">
        <f ca="1">IF($B335&gt;rounds,"",OFFSET(AllPairings!D$1,startRow-1+$A335,0))</f>
        <v/>
      </c>
      <c r="E335" s="34" t="str">
        <f ca="1">IF($B335&gt;rounds,"",OFFSET(AllPairings!E$1,startRow-1+$A335,0))</f>
        <v/>
      </c>
      <c r="F335" s="65" t="e">
        <f ca="1">VLOOKUP($C335,OFFSET(ResultsInput!$B$2,($B335-1)*gamesPerRound,0,gamesPerRound,6),5,FALSE)</f>
        <v>#VALUE!</v>
      </c>
      <c r="G335" s="65" t="e">
        <f ca="1">VLOOKUP($C335,OFFSET(ResultsInput!$B$2,($B335-1)*gamesPerRound,0,gamesPerRound,6),6,FALSE)</f>
        <v>#VALUE!</v>
      </c>
      <c r="H335" s="78" t="str">
        <f t="shared" ca="1" si="17"/>
        <v/>
      </c>
    </row>
    <row r="336" spans="1:8" x14ac:dyDescent="0.3">
      <c r="A336" s="64">
        <f t="shared" si="18"/>
        <v>334</v>
      </c>
      <c r="B336" s="35" t="str">
        <f t="shared" si="15"/>
        <v/>
      </c>
      <c r="C336" s="35">
        <f t="shared" si="16"/>
        <v>11</v>
      </c>
      <c r="D336" s="34" t="str">
        <f ca="1">IF($B336&gt;rounds,"",OFFSET(AllPairings!D$1,startRow-1+$A336,0))</f>
        <v/>
      </c>
      <c r="E336" s="34" t="str">
        <f ca="1">IF($B336&gt;rounds,"",OFFSET(AllPairings!E$1,startRow-1+$A336,0))</f>
        <v/>
      </c>
      <c r="F336" s="65" t="e">
        <f ca="1">VLOOKUP($C336,OFFSET(ResultsInput!$B$2,($B336-1)*gamesPerRound,0,gamesPerRound,6),5,FALSE)</f>
        <v>#VALUE!</v>
      </c>
      <c r="G336" s="65" t="e">
        <f ca="1">VLOOKUP($C336,OFFSET(ResultsInput!$B$2,($B336-1)*gamesPerRound,0,gamesPerRound,6),6,FALSE)</f>
        <v>#VALUE!</v>
      </c>
      <c r="H336" s="78" t="str">
        <f t="shared" ca="1" si="17"/>
        <v/>
      </c>
    </row>
    <row r="337" spans="1:8" x14ac:dyDescent="0.3">
      <c r="A337" s="64">
        <f t="shared" si="18"/>
        <v>335</v>
      </c>
      <c r="B337" s="35" t="str">
        <f t="shared" si="15"/>
        <v/>
      </c>
      <c r="C337" s="35">
        <f t="shared" si="16"/>
        <v>12</v>
      </c>
      <c r="D337" s="34" t="str">
        <f ca="1">IF($B337&gt;rounds,"",OFFSET(AllPairings!D$1,startRow-1+$A337,0))</f>
        <v/>
      </c>
      <c r="E337" s="34" t="str">
        <f ca="1">IF($B337&gt;rounds,"",OFFSET(AllPairings!E$1,startRow-1+$A337,0))</f>
        <v/>
      </c>
      <c r="F337" s="65" t="e">
        <f ca="1">VLOOKUP($C337,OFFSET(ResultsInput!$B$2,($B337-1)*gamesPerRound,0,gamesPerRound,6),5,FALSE)</f>
        <v>#VALUE!</v>
      </c>
      <c r="G337" s="65" t="e">
        <f ca="1">VLOOKUP($C337,OFFSET(ResultsInput!$B$2,($B337-1)*gamesPerRound,0,gamesPerRound,6),6,FALSE)</f>
        <v>#VALUE!</v>
      </c>
      <c r="H337" s="78" t="str">
        <f t="shared" ca="1" si="17"/>
        <v/>
      </c>
    </row>
    <row r="338" spans="1:8" x14ac:dyDescent="0.3">
      <c r="A338" s="64">
        <f t="shared" si="18"/>
        <v>336</v>
      </c>
      <c r="B338" s="35" t="str">
        <f t="shared" si="15"/>
        <v/>
      </c>
      <c r="C338" s="35">
        <f t="shared" si="16"/>
        <v>13</v>
      </c>
      <c r="D338" s="34" t="str">
        <f ca="1">IF($B338&gt;rounds,"",OFFSET(AllPairings!D$1,startRow-1+$A338,0))</f>
        <v/>
      </c>
      <c r="E338" s="34" t="str">
        <f ca="1">IF($B338&gt;rounds,"",OFFSET(AllPairings!E$1,startRow-1+$A338,0))</f>
        <v/>
      </c>
      <c r="F338" s="65" t="e">
        <f ca="1">VLOOKUP($C338,OFFSET(ResultsInput!$B$2,($B338-1)*gamesPerRound,0,gamesPerRound,6),5,FALSE)</f>
        <v>#VALUE!</v>
      </c>
      <c r="G338" s="65" t="e">
        <f ca="1">VLOOKUP($C338,OFFSET(ResultsInput!$B$2,($B338-1)*gamesPerRound,0,gamesPerRound,6),6,FALSE)</f>
        <v>#VALUE!</v>
      </c>
      <c r="H338" s="78" t="str">
        <f t="shared" ca="1" si="17"/>
        <v/>
      </c>
    </row>
    <row r="339" spans="1:8" x14ac:dyDescent="0.3">
      <c r="A339" s="64">
        <f t="shared" si="18"/>
        <v>337</v>
      </c>
      <c r="B339" s="35" t="str">
        <f t="shared" si="15"/>
        <v/>
      </c>
      <c r="C339" s="35">
        <f t="shared" si="16"/>
        <v>14</v>
      </c>
      <c r="D339" s="34" t="str">
        <f ca="1">IF($B339&gt;rounds,"",OFFSET(AllPairings!D$1,startRow-1+$A339,0))</f>
        <v/>
      </c>
      <c r="E339" s="34" t="str">
        <f ca="1">IF($B339&gt;rounds,"",OFFSET(AllPairings!E$1,startRow-1+$A339,0))</f>
        <v/>
      </c>
      <c r="F339" s="65" t="e">
        <f ca="1">VLOOKUP($C339,OFFSET(ResultsInput!$B$2,($B339-1)*gamesPerRound,0,gamesPerRound,6),5,FALSE)</f>
        <v>#VALUE!</v>
      </c>
      <c r="G339" s="65" t="e">
        <f ca="1">VLOOKUP($C339,OFFSET(ResultsInput!$B$2,($B339-1)*gamesPerRound,0,gamesPerRound,6),6,FALSE)</f>
        <v>#VALUE!</v>
      </c>
      <c r="H339" s="78" t="str">
        <f t="shared" ca="1" si="17"/>
        <v/>
      </c>
    </row>
    <row r="340" spans="1:8" x14ac:dyDescent="0.3">
      <c r="A340" s="64">
        <f t="shared" si="18"/>
        <v>338</v>
      </c>
      <c r="B340" s="35" t="str">
        <f t="shared" si="15"/>
        <v/>
      </c>
      <c r="C340" s="35">
        <f t="shared" si="16"/>
        <v>15</v>
      </c>
      <c r="D340" s="34" t="str">
        <f ca="1">IF($B340&gt;rounds,"",OFFSET(AllPairings!D$1,startRow-1+$A340,0))</f>
        <v/>
      </c>
      <c r="E340" s="34" t="str">
        <f ca="1">IF($B340&gt;rounds,"",OFFSET(AllPairings!E$1,startRow-1+$A340,0))</f>
        <v/>
      </c>
      <c r="F340" s="65" t="e">
        <f ca="1">VLOOKUP($C340,OFFSET(ResultsInput!$B$2,($B340-1)*gamesPerRound,0,gamesPerRound,6),5,FALSE)</f>
        <v>#VALUE!</v>
      </c>
      <c r="G340" s="65" t="e">
        <f ca="1">VLOOKUP($C340,OFFSET(ResultsInput!$B$2,($B340-1)*gamesPerRound,0,gamesPerRound,6),6,FALSE)</f>
        <v>#VALUE!</v>
      </c>
      <c r="H340" s="78" t="str">
        <f t="shared" ca="1" si="17"/>
        <v/>
      </c>
    </row>
    <row r="341" spans="1:8" x14ac:dyDescent="0.3">
      <c r="A341" s="64">
        <f t="shared" si="18"/>
        <v>339</v>
      </c>
      <c r="B341" s="35" t="str">
        <f t="shared" si="15"/>
        <v/>
      </c>
      <c r="C341" s="35">
        <f t="shared" si="16"/>
        <v>16</v>
      </c>
      <c r="D341" s="34" t="str">
        <f ca="1">IF($B341&gt;rounds,"",OFFSET(AllPairings!D$1,startRow-1+$A341,0))</f>
        <v/>
      </c>
      <c r="E341" s="34" t="str">
        <f ca="1">IF($B341&gt;rounds,"",OFFSET(AllPairings!E$1,startRow-1+$A341,0))</f>
        <v/>
      </c>
      <c r="F341" s="65" t="e">
        <f ca="1">VLOOKUP($C341,OFFSET(ResultsInput!$B$2,($B341-1)*gamesPerRound,0,gamesPerRound,6),5,FALSE)</f>
        <v>#VALUE!</v>
      </c>
      <c r="G341" s="65" t="e">
        <f ca="1">VLOOKUP($C341,OFFSET(ResultsInput!$B$2,($B341-1)*gamesPerRound,0,gamesPerRound,6),6,FALSE)</f>
        <v>#VALUE!</v>
      </c>
      <c r="H341" s="78" t="str">
        <f t="shared" ca="1" si="17"/>
        <v/>
      </c>
    </row>
    <row r="342" spans="1:8" x14ac:dyDescent="0.3">
      <c r="A342" s="64">
        <f t="shared" si="18"/>
        <v>340</v>
      </c>
      <c r="B342" s="35" t="str">
        <f t="shared" si="15"/>
        <v/>
      </c>
      <c r="C342" s="35">
        <f t="shared" si="16"/>
        <v>17</v>
      </c>
      <c r="D342" s="34" t="str">
        <f ca="1">IF($B342&gt;rounds,"",OFFSET(AllPairings!D$1,startRow-1+$A342,0))</f>
        <v/>
      </c>
      <c r="E342" s="34" t="str">
        <f ca="1">IF($B342&gt;rounds,"",OFFSET(AllPairings!E$1,startRow-1+$A342,0))</f>
        <v/>
      </c>
      <c r="F342" s="65" t="e">
        <f ca="1">VLOOKUP($C342,OFFSET(ResultsInput!$B$2,($B342-1)*gamesPerRound,0,gamesPerRound,6),5,FALSE)</f>
        <v>#VALUE!</v>
      </c>
      <c r="G342" s="65" t="e">
        <f ca="1">VLOOKUP($C342,OFFSET(ResultsInput!$B$2,($B342-1)*gamesPerRound,0,gamesPerRound,6),6,FALSE)</f>
        <v>#VALUE!</v>
      </c>
      <c r="H342" s="78" t="str">
        <f t="shared" ca="1" si="17"/>
        <v/>
      </c>
    </row>
    <row r="343" spans="1:8" x14ac:dyDescent="0.3">
      <c r="A343" s="64">
        <f t="shared" si="18"/>
        <v>341</v>
      </c>
      <c r="B343" s="35" t="str">
        <f t="shared" si="15"/>
        <v/>
      </c>
      <c r="C343" s="35">
        <f t="shared" si="16"/>
        <v>18</v>
      </c>
      <c r="D343" s="34" t="str">
        <f ca="1">IF($B343&gt;rounds,"",OFFSET(AllPairings!D$1,startRow-1+$A343,0))</f>
        <v/>
      </c>
      <c r="E343" s="34" t="str">
        <f ca="1">IF($B343&gt;rounds,"",OFFSET(AllPairings!E$1,startRow-1+$A343,0))</f>
        <v/>
      </c>
      <c r="F343" s="65" t="e">
        <f ca="1">VLOOKUP($C343,OFFSET(ResultsInput!$B$2,($B343-1)*gamesPerRound,0,gamesPerRound,6),5,FALSE)</f>
        <v>#VALUE!</v>
      </c>
      <c r="G343" s="65" t="e">
        <f ca="1">VLOOKUP($C343,OFFSET(ResultsInput!$B$2,($B343-1)*gamesPerRound,0,gamesPerRound,6),6,FALSE)</f>
        <v>#VALUE!</v>
      </c>
      <c r="H343" s="78" t="str">
        <f t="shared" ca="1" si="17"/>
        <v/>
      </c>
    </row>
    <row r="344" spans="1:8" x14ac:dyDescent="0.3">
      <c r="A344" s="64">
        <f t="shared" si="18"/>
        <v>342</v>
      </c>
      <c r="B344" s="35" t="str">
        <f t="shared" si="15"/>
        <v/>
      </c>
      <c r="C344" s="35">
        <f t="shared" si="16"/>
        <v>19</v>
      </c>
      <c r="D344" s="34" t="str">
        <f ca="1">IF($B344&gt;rounds,"",OFFSET(AllPairings!D$1,startRow-1+$A344,0))</f>
        <v/>
      </c>
      <c r="E344" s="34" t="str">
        <f ca="1">IF($B344&gt;rounds,"",OFFSET(AllPairings!E$1,startRow-1+$A344,0))</f>
        <v/>
      </c>
      <c r="F344" s="65" t="e">
        <f ca="1">VLOOKUP($C344,OFFSET(ResultsInput!$B$2,($B344-1)*gamesPerRound,0,gamesPerRound,6),5,FALSE)</f>
        <v>#VALUE!</v>
      </c>
      <c r="G344" s="65" t="e">
        <f ca="1">VLOOKUP($C344,OFFSET(ResultsInput!$B$2,($B344-1)*gamesPerRound,0,gamesPerRound,6),6,FALSE)</f>
        <v>#VALUE!</v>
      </c>
      <c r="H344" s="78" t="str">
        <f t="shared" ca="1" si="17"/>
        <v/>
      </c>
    </row>
    <row r="345" spans="1:8" x14ac:dyDescent="0.3">
      <c r="A345" s="64">
        <f t="shared" si="18"/>
        <v>343</v>
      </c>
      <c r="B345" s="35" t="str">
        <f t="shared" si="15"/>
        <v/>
      </c>
      <c r="C345" s="35">
        <f t="shared" si="16"/>
        <v>20</v>
      </c>
      <c r="D345" s="34" t="str">
        <f ca="1">IF($B345&gt;rounds,"",OFFSET(AllPairings!D$1,startRow-1+$A345,0))</f>
        <v/>
      </c>
      <c r="E345" s="34" t="str">
        <f ca="1">IF($B345&gt;rounds,"",OFFSET(AllPairings!E$1,startRow-1+$A345,0))</f>
        <v/>
      </c>
      <c r="F345" s="65" t="e">
        <f ca="1">VLOOKUP($C345,OFFSET(ResultsInput!$B$2,($B345-1)*gamesPerRound,0,gamesPerRound,6),5,FALSE)</f>
        <v>#VALUE!</v>
      </c>
      <c r="G345" s="65" t="e">
        <f ca="1">VLOOKUP($C345,OFFSET(ResultsInput!$B$2,($B345-1)*gamesPerRound,0,gamesPerRound,6),6,FALSE)</f>
        <v>#VALUE!</v>
      </c>
      <c r="H345" s="78" t="str">
        <f t="shared" ca="1" si="17"/>
        <v/>
      </c>
    </row>
    <row r="346" spans="1:8" x14ac:dyDescent="0.3">
      <c r="A346" s="64">
        <f t="shared" si="18"/>
        <v>344</v>
      </c>
      <c r="B346" s="35" t="str">
        <f t="shared" si="15"/>
        <v/>
      </c>
      <c r="C346" s="35">
        <f t="shared" si="16"/>
        <v>21</v>
      </c>
      <c r="D346" s="34" t="str">
        <f ca="1">IF($B346&gt;rounds,"",OFFSET(AllPairings!D$1,startRow-1+$A346,0))</f>
        <v/>
      </c>
      <c r="E346" s="34" t="str">
        <f ca="1">IF($B346&gt;rounds,"",OFFSET(AllPairings!E$1,startRow-1+$A346,0))</f>
        <v/>
      </c>
      <c r="F346" s="65" t="e">
        <f ca="1">VLOOKUP($C346,OFFSET(ResultsInput!$B$2,($B346-1)*gamesPerRound,0,gamesPerRound,6),5,FALSE)</f>
        <v>#VALUE!</v>
      </c>
      <c r="G346" s="65" t="e">
        <f ca="1">VLOOKUP($C346,OFFSET(ResultsInput!$B$2,($B346-1)*gamesPerRound,0,gamesPerRound,6),6,FALSE)</f>
        <v>#VALUE!</v>
      </c>
      <c r="H346" s="78" t="str">
        <f t="shared" ca="1" si="17"/>
        <v/>
      </c>
    </row>
    <row r="347" spans="1:8" x14ac:dyDescent="0.3">
      <c r="A347" s="64">
        <f t="shared" si="18"/>
        <v>345</v>
      </c>
      <c r="B347" s="35" t="str">
        <f t="shared" si="15"/>
        <v/>
      </c>
      <c r="C347" s="35">
        <f t="shared" si="16"/>
        <v>22</v>
      </c>
      <c r="D347" s="34" t="str">
        <f ca="1">IF($B347&gt;rounds,"",OFFSET(AllPairings!D$1,startRow-1+$A347,0))</f>
        <v/>
      </c>
      <c r="E347" s="34" t="str">
        <f ca="1">IF($B347&gt;rounds,"",OFFSET(AllPairings!E$1,startRow-1+$A347,0))</f>
        <v/>
      </c>
      <c r="F347" s="65" t="e">
        <f ca="1">VLOOKUP($C347,OFFSET(ResultsInput!$B$2,($B347-1)*gamesPerRound,0,gamesPerRound,6),5,FALSE)</f>
        <v>#VALUE!</v>
      </c>
      <c r="G347" s="65" t="e">
        <f ca="1">VLOOKUP($C347,OFFSET(ResultsInput!$B$2,($B347-1)*gamesPerRound,0,gamesPerRound,6),6,FALSE)</f>
        <v>#VALUE!</v>
      </c>
      <c r="H347" s="78" t="str">
        <f t="shared" ca="1" si="17"/>
        <v/>
      </c>
    </row>
    <row r="348" spans="1:8" x14ac:dyDescent="0.3">
      <c r="A348" s="64">
        <f t="shared" si="18"/>
        <v>346</v>
      </c>
      <c r="B348" s="35" t="str">
        <f t="shared" si="15"/>
        <v/>
      </c>
      <c r="C348" s="35">
        <f t="shared" si="16"/>
        <v>23</v>
      </c>
      <c r="D348" s="34" t="str">
        <f ca="1">IF($B348&gt;rounds,"",OFFSET(AllPairings!D$1,startRow-1+$A348,0))</f>
        <v/>
      </c>
      <c r="E348" s="34" t="str">
        <f ca="1">IF($B348&gt;rounds,"",OFFSET(AllPairings!E$1,startRow-1+$A348,0))</f>
        <v/>
      </c>
      <c r="F348" s="65" t="e">
        <f ca="1">VLOOKUP($C348,OFFSET(ResultsInput!$B$2,($B348-1)*gamesPerRound,0,gamesPerRound,6),5,FALSE)</f>
        <v>#VALUE!</v>
      </c>
      <c r="G348" s="65" t="e">
        <f ca="1">VLOOKUP($C348,OFFSET(ResultsInput!$B$2,($B348-1)*gamesPerRound,0,gamesPerRound,6),6,FALSE)</f>
        <v>#VALUE!</v>
      </c>
      <c r="H348" s="78" t="str">
        <f t="shared" ca="1" si="17"/>
        <v/>
      </c>
    </row>
    <row r="349" spans="1:8" x14ac:dyDescent="0.3">
      <c r="A349" s="64">
        <f t="shared" si="18"/>
        <v>347</v>
      </c>
      <c r="B349" s="35" t="str">
        <f t="shared" si="15"/>
        <v/>
      </c>
      <c r="C349" s="35">
        <f t="shared" si="16"/>
        <v>24</v>
      </c>
      <c r="D349" s="34" t="str">
        <f ca="1">IF($B349&gt;rounds,"",OFFSET(AllPairings!D$1,startRow-1+$A349,0))</f>
        <v/>
      </c>
      <c r="E349" s="34" t="str">
        <f ca="1">IF($B349&gt;rounds,"",OFFSET(AllPairings!E$1,startRow-1+$A349,0))</f>
        <v/>
      </c>
      <c r="F349" s="65" t="e">
        <f ca="1">VLOOKUP($C349,OFFSET(ResultsInput!$B$2,($B349-1)*gamesPerRound,0,gamesPerRound,6),5,FALSE)</f>
        <v>#VALUE!</v>
      </c>
      <c r="G349" s="65" t="e">
        <f ca="1">VLOOKUP($C349,OFFSET(ResultsInput!$B$2,($B349-1)*gamesPerRound,0,gamesPerRound,6),6,FALSE)</f>
        <v>#VALUE!</v>
      </c>
      <c r="H349" s="78" t="str">
        <f t="shared" ca="1" si="17"/>
        <v/>
      </c>
    </row>
    <row r="350" spans="1:8" x14ac:dyDescent="0.3">
      <c r="A350" s="64">
        <f t="shared" si="18"/>
        <v>348</v>
      </c>
      <c r="B350" s="35" t="str">
        <f t="shared" si="15"/>
        <v/>
      </c>
      <c r="C350" s="35">
        <f t="shared" si="16"/>
        <v>25</v>
      </c>
      <c r="D350" s="34" t="str">
        <f ca="1">IF($B350&gt;rounds,"",OFFSET(AllPairings!D$1,startRow-1+$A350,0))</f>
        <v/>
      </c>
      <c r="E350" s="34" t="str">
        <f ca="1">IF($B350&gt;rounds,"",OFFSET(AllPairings!E$1,startRow-1+$A350,0))</f>
        <v/>
      </c>
      <c r="F350" s="65" t="e">
        <f ca="1">VLOOKUP($C350,OFFSET(ResultsInput!$B$2,($B350-1)*gamesPerRound,0,gamesPerRound,6),5,FALSE)</f>
        <v>#VALUE!</v>
      </c>
      <c r="G350" s="65" t="e">
        <f ca="1">VLOOKUP($C350,OFFSET(ResultsInput!$B$2,($B350-1)*gamesPerRound,0,gamesPerRound,6),6,FALSE)</f>
        <v>#VALUE!</v>
      </c>
      <c r="H350" s="78" t="str">
        <f t="shared" ca="1" si="17"/>
        <v/>
      </c>
    </row>
    <row r="351" spans="1:8" x14ac:dyDescent="0.3">
      <c r="A351" s="64">
        <f t="shared" si="18"/>
        <v>349</v>
      </c>
      <c r="B351" s="35" t="str">
        <f t="shared" si="15"/>
        <v/>
      </c>
      <c r="C351" s="35">
        <f t="shared" si="16"/>
        <v>26</v>
      </c>
      <c r="D351" s="34" t="str">
        <f ca="1">IF($B351&gt;rounds,"",OFFSET(AllPairings!D$1,startRow-1+$A351,0))</f>
        <v/>
      </c>
      <c r="E351" s="34" t="str">
        <f ca="1">IF($B351&gt;rounds,"",OFFSET(AllPairings!E$1,startRow-1+$A351,0))</f>
        <v/>
      </c>
      <c r="F351" s="65" t="e">
        <f ca="1">VLOOKUP($C351,OFFSET(ResultsInput!$B$2,($B351-1)*gamesPerRound,0,gamesPerRound,6),5,FALSE)</f>
        <v>#VALUE!</v>
      </c>
      <c r="G351" s="65" t="e">
        <f ca="1">VLOOKUP($C351,OFFSET(ResultsInput!$B$2,($B351-1)*gamesPerRound,0,gamesPerRound,6),6,FALSE)</f>
        <v>#VALUE!</v>
      </c>
      <c r="H351" s="78" t="str">
        <f t="shared" ca="1" si="17"/>
        <v/>
      </c>
    </row>
    <row r="352" spans="1:8" x14ac:dyDescent="0.3">
      <c r="A352" s="64">
        <f t="shared" si="18"/>
        <v>350</v>
      </c>
      <c r="B352" s="35" t="str">
        <f t="shared" si="15"/>
        <v/>
      </c>
      <c r="C352" s="35">
        <f t="shared" si="16"/>
        <v>27</v>
      </c>
      <c r="D352" s="34" t="str">
        <f ca="1">IF($B352&gt;rounds,"",OFFSET(AllPairings!D$1,startRow-1+$A352,0))</f>
        <v/>
      </c>
      <c r="E352" s="34" t="str">
        <f ca="1">IF($B352&gt;rounds,"",OFFSET(AllPairings!E$1,startRow-1+$A352,0))</f>
        <v/>
      </c>
      <c r="F352" s="65" t="e">
        <f ca="1">VLOOKUP($C352,OFFSET(ResultsInput!$B$2,($B352-1)*gamesPerRound,0,gamesPerRound,6),5,FALSE)</f>
        <v>#VALUE!</v>
      </c>
      <c r="G352" s="65" t="e">
        <f ca="1">VLOOKUP($C352,OFFSET(ResultsInput!$B$2,($B352-1)*gamesPerRound,0,gamesPerRound,6),6,FALSE)</f>
        <v>#VALUE!</v>
      </c>
      <c r="H352" s="78" t="str">
        <f t="shared" ca="1" si="17"/>
        <v/>
      </c>
    </row>
    <row r="353" spans="1:8" x14ac:dyDescent="0.3">
      <c r="A353" s="64">
        <f t="shared" si="18"/>
        <v>351</v>
      </c>
      <c r="B353" s="35" t="str">
        <f t="shared" si="15"/>
        <v/>
      </c>
      <c r="C353" s="35">
        <f t="shared" si="16"/>
        <v>28</v>
      </c>
      <c r="D353" s="34" t="str">
        <f ca="1">IF($B353&gt;rounds,"",OFFSET(AllPairings!D$1,startRow-1+$A353,0))</f>
        <v/>
      </c>
      <c r="E353" s="34" t="str">
        <f ca="1">IF($B353&gt;rounds,"",OFFSET(AllPairings!E$1,startRow-1+$A353,0))</f>
        <v/>
      </c>
      <c r="F353" s="65" t="e">
        <f ca="1">VLOOKUP($C353,OFFSET(ResultsInput!$B$2,($B353-1)*gamesPerRound,0,gamesPerRound,6),5,FALSE)</f>
        <v>#VALUE!</v>
      </c>
      <c r="G353" s="65" t="e">
        <f ca="1">VLOOKUP($C353,OFFSET(ResultsInput!$B$2,($B353-1)*gamesPerRound,0,gamesPerRound,6),6,FALSE)</f>
        <v>#VALUE!</v>
      </c>
      <c r="H353" s="78" t="str">
        <f t="shared" ca="1" si="17"/>
        <v/>
      </c>
    </row>
    <row r="354" spans="1:8" x14ac:dyDescent="0.3">
      <c r="A354" s="64">
        <f t="shared" si="18"/>
        <v>352</v>
      </c>
      <c r="B354" s="35" t="str">
        <f t="shared" si="15"/>
        <v/>
      </c>
      <c r="C354" s="35">
        <f t="shared" si="16"/>
        <v>29</v>
      </c>
      <c r="D354" s="34" t="str">
        <f ca="1">IF($B354&gt;rounds,"",OFFSET(AllPairings!D$1,startRow-1+$A354,0))</f>
        <v/>
      </c>
      <c r="E354" s="34" t="str">
        <f ca="1">IF($B354&gt;rounds,"",OFFSET(AllPairings!E$1,startRow-1+$A354,0))</f>
        <v/>
      </c>
      <c r="F354" s="65" t="e">
        <f ca="1">VLOOKUP($C354,OFFSET(ResultsInput!$B$2,($B354-1)*gamesPerRound,0,gamesPerRound,6),5,FALSE)</f>
        <v>#VALUE!</v>
      </c>
      <c r="G354" s="65" t="e">
        <f ca="1">VLOOKUP($C354,OFFSET(ResultsInput!$B$2,($B354-1)*gamesPerRound,0,gamesPerRound,6),6,FALSE)</f>
        <v>#VALUE!</v>
      </c>
      <c r="H354" s="78" t="str">
        <f t="shared" ca="1" si="17"/>
        <v/>
      </c>
    </row>
    <row r="355" spans="1:8" x14ac:dyDescent="0.3">
      <c r="A355" s="64">
        <f t="shared" si="18"/>
        <v>353</v>
      </c>
      <c r="B355" s="35" t="str">
        <f t="shared" si="15"/>
        <v/>
      </c>
      <c r="C355" s="35">
        <f t="shared" si="16"/>
        <v>30</v>
      </c>
      <c r="D355" s="34" t="str">
        <f ca="1">IF($B355&gt;rounds,"",OFFSET(AllPairings!D$1,startRow-1+$A355,0))</f>
        <v/>
      </c>
      <c r="E355" s="34" t="str">
        <f ca="1">IF($B355&gt;rounds,"",OFFSET(AllPairings!E$1,startRow-1+$A355,0))</f>
        <v/>
      </c>
      <c r="F355" s="65" t="e">
        <f ca="1">VLOOKUP($C355,OFFSET(ResultsInput!$B$2,($B355-1)*gamesPerRound,0,gamesPerRound,6),5,FALSE)</f>
        <v>#VALUE!</v>
      </c>
      <c r="G355" s="65" t="e">
        <f ca="1">VLOOKUP($C355,OFFSET(ResultsInput!$B$2,($B355-1)*gamesPerRound,0,gamesPerRound,6),6,FALSE)</f>
        <v>#VALUE!</v>
      </c>
      <c r="H355" s="78" t="str">
        <f t="shared" ca="1" si="17"/>
        <v/>
      </c>
    </row>
    <row r="356" spans="1:8" x14ac:dyDescent="0.3">
      <c r="A356" s="64">
        <f t="shared" si="18"/>
        <v>354</v>
      </c>
      <c r="B356" s="35" t="str">
        <f t="shared" si="15"/>
        <v/>
      </c>
      <c r="C356" s="35">
        <f t="shared" si="16"/>
        <v>31</v>
      </c>
      <c r="D356" s="34" t="str">
        <f ca="1">IF($B356&gt;rounds,"",OFFSET(AllPairings!D$1,startRow-1+$A356,0))</f>
        <v/>
      </c>
      <c r="E356" s="34" t="str">
        <f ca="1">IF($B356&gt;rounds,"",OFFSET(AllPairings!E$1,startRow-1+$A356,0))</f>
        <v/>
      </c>
      <c r="F356" s="65" t="e">
        <f ca="1">VLOOKUP($C356,OFFSET(ResultsInput!$B$2,($B356-1)*gamesPerRound,0,gamesPerRound,6),5,FALSE)</f>
        <v>#VALUE!</v>
      </c>
      <c r="G356" s="65" t="e">
        <f ca="1">VLOOKUP($C356,OFFSET(ResultsInput!$B$2,($B356-1)*gamesPerRound,0,gamesPerRound,6),6,FALSE)</f>
        <v>#VALUE!</v>
      </c>
      <c r="H356" s="78" t="str">
        <f t="shared" ca="1" si="17"/>
        <v/>
      </c>
    </row>
    <row r="357" spans="1:8" x14ac:dyDescent="0.3">
      <c r="A357" s="64">
        <f t="shared" si="18"/>
        <v>355</v>
      </c>
      <c r="B357" s="35" t="str">
        <f t="shared" si="15"/>
        <v/>
      </c>
      <c r="C357" s="35">
        <f t="shared" si="16"/>
        <v>32</v>
      </c>
      <c r="D357" s="34" t="str">
        <f ca="1">IF($B357&gt;rounds,"",OFFSET(AllPairings!D$1,startRow-1+$A357,0))</f>
        <v/>
      </c>
      <c r="E357" s="34" t="str">
        <f ca="1">IF($B357&gt;rounds,"",OFFSET(AllPairings!E$1,startRow-1+$A357,0))</f>
        <v/>
      </c>
      <c r="F357" s="65" t="e">
        <f ca="1">VLOOKUP($C357,OFFSET(ResultsInput!$B$2,($B357-1)*gamesPerRound,0,gamesPerRound,6),5,FALSE)</f>
        <v>#VALUE!</v>
      </c>
      <c r="G357" s="65" t="e">
        <f ca="1">VLOOKUP($C357,OFFSET(ResultsInput!$B$2,($B357-1)*gamesPerRound,0,gamesPerRound,6),6,FALSE)</f>
        <v>#VALUE!</v>
      </c>
      <c r="H357" s="78" t="str">
        <f t="shared" ca="1" si="17"/>
        <v/>
      </c>
    </row>
    <row r="358" spans="1:8" x14ac:dyDescent="0.3">
      <c r="A358" s="64">
        <f t="shared" si="18"/>
        <v>356</v>
      </c>
      <c r="B358" s="35" t="str">
        <f t="shared" si="15"/>
        <v/>
      </c>
      <c r="C358" s="35">
        <f t="shared" si="16"/>
        <v>33</v>
      </c>
      <c r="D358" s="34" t="str">
        <f ca="1">IF($B358&gt;rounds,"",OFFSET(AllPairings!D$1,startRow-1+$A358,0))</f>
        <v/>
      </c>
      <c r="E358" s="34" t="str">
        <f ca="1">IF($B358&gt;rounds,"",OFFSET(AllPairings!E$1,startRow-1+$A358,0))</f>
        <v/>
      </c>
      <c r="F358" s="65" t="e">
        <f ca="1">VLOOKUP($C358,OFFSET(ResultsInput!$B$2,($B358-1)*gamesPerRound,0,gamesPerRound,6),5,FALSE)</f>
        <v>#VALUE!</v>
      </c>
      <c r="G358" s="65" t="e">
        <f ca="1">VLOOKUP($C358,OFFSET(ResultsInput!$B$2,($B358-1)*gamesPerRound,0,gamesPerRound,6),6,FALSE)</f>
        <v>#VALUE!</v>
      </c>
      <c r="H358" s="78" t="str">
        <f t="shared" ca="1" si="17"/>
        <v/>
      </c>
    </row>
    <row r="359" spans="1:8" x14ac:dyDescent="0.3">
      <c r="A359" s="64">
        <f t="shared" si="18"/>
        <v>357</v>
      </c>
      <c r="B359" s="35" t="str">
        <f t="shared" si="15"/>
        <v/>
      </c>
      <c r="C359" s="35">
        <f t="shared" si="16"/>
        <v>34</v>
      </c>
      <c r="D359" s="34" t="str">
        <f ca="1">IF($B359&gt;rounds,"",OFFSET(AllPairings!D$1,startRow-1+$A359,0))</f>
        <v/>
      </c>
      <c r="E359" s="34" t="str">
        <f ca="1">IF($B359&gt;rounds,"",OFFSET(AllPairings!E$1,startRow-1+$A359,0))</f>
        <v/>
      </c>
      <c r="F359" s="65" t="e">
        <f ca="1">VLOOKUP($C359,OFFSET(ResultsInput!$B$2,($B359-1)*gamesPerRound,0,gamesPerRound,6),5,FALSE)</f>
        <v>#VALUE!</v>
      </c>
      <c r="G359" s="65" t="e">
        <f ca="1">VLOOKUP($C359,OFFSET(ResultsInput!$B$2,($B359-1)*gamesPerRound,0,gamesPerRound,6),6,FALSE)</f>
        <v>#VALUE!</v>
      </c>
      <c r="H359" s="78" t="str">
        <f t="shared" ca="1" si="17"/>
        <v/>
      </c>
    </row>
    <row r="360" spans="1:8" x14ac:dyDescent="0.3">
      <c r="A360" s="64">
        <f t="shared" si="18"/>
        <v>358</v>
      </c>
      <c r="B360" s="35" t="str">
        <f t="shared" si="15"/>
        <v/>
      </c>
      <c r="C360" s="35">
        <f t="shared" si="16"/>
        <v>35</v>
      </c>
      <c r="D360" s="34" t="str">
        <f ca="1">IF($B360&gt;rounds,"",OFFSET(AllPairings!D$1,startRow-1+$A360,0))</f>
        <v/>
      </c>
      <c r="E360" s="34" t="str">
        <f ca="1">IF($B360&gt;rounds,"",OFFSET(AllPairings!E$1,startRow-1+$A360,0))</f>
        <v/>
      </c>
      <c r="F360" s="65" t="e">
        <f ca="1">VLOOKUP($C360,OFFSET(ResultsInput!$B$2,($B360-1)*gamesPerRound,0,gamesPerRound,6),5,FALSE)</f>
        <v>#VALUE!</v>
      </c>
      <c r="G360" s="65" t="e">
        <f ca="1">VLOOKUP($C360,OFFSET(ResultsInput!$B$2,($B360-1)*gamesPerRound,0,gamesPerRound,6),6,FALSE)</f>
        <v>#VALUE!</v>
      </c>
      <c r="H360" s="78" t="str">
        <f t="shared" ca="1" si="17"/>
        <v/>
      </c>
    </row>
    <row r="361" spans="1:8" x14ac:dyDescent="0.3">
      <c r="A361" s="64">
        <f t="shared" si="18"/>
        <v>359</v>
      </c>
      <c r="B361" s="35" t="str">
        <f t="shared" si="15"/>
        <v/>
      </c>
      <c r="C361" s="35">
        <f t="shared" si="16"/>
        <v>36</v>
      </c>
      <c r="D361" s="34" t="str">
        <f ca="1">IF($B361&gt;rounds,"",OFFSET(AllPairings!D$1,startRow-1+$A361,0))</f>
        <v/>
      </c>
      <c r="E361" s="34" t="str">
        <f ca="1">IF($B361&gt;rounds,"",OFFSET(AllPairings!E$1,startRow-1+$A361,0))</f>
        <v/>
      </c>
      <c r="F361" s="65" t="e">
        <f ca="1">VLOOKUP($C361,OFFSET(ResultsInput!$B$2,($B361-1)*gamesPerRound,0,gamesPerRound,6),5,FALSE)</f>
        <v>#VALUE!</v>
      </c>
      <c r="G361" s="65" t="e">
        <f ca="1">VLOOKUP($C361,OFFSET(ResultsInput!$B$2,($B361-1)*gamesPerRound,0,gamesPerRound,6),6,FALSE)</f>
        <v>#VALUE!</v>
      </c>
      <c r="H361" s="78" t="str">
        <f t="shared" ca="1" si="17"/>
        <v/>
      </c>
    </row>
    <row r="362" spans="1:8" x14ac:dyDescent="0.3">
      <c r="A362" s="64">
        <f>A361+1</f>
        <v>360</v>
      </c>
      <c r="B362" s="35" t="str">
        <f t="shared" ref="B362:B393" si="19">IF(INT(A362/gamesPerRound)&lt;rounds,1+INT(A362/gamesPerRound),"")</f>
        <v/>
      </c>
      <c r="C362" s="35">
        <f t="shared" ref="C362:C393" si="20">1+MOD(A362,gamesPerRound)</f>
        <v>37</v>
      </c>
      <c r="D362" s="34" t="str">
        <f ca="1">IF($B362&gt;rounds,"",OFFSET(AllPairings!D$1,startRow-1+$A362,0))</f>
        <v/>
      </c>
      <c r="E362" s="34" t="str">
        <f ca="1">IF($B362&gt;rounds,"",OFFSET(AllPairings!E$1,startRow-1+$A362,0))</f>
        <v/>
      </c>
      <c r="F362" s="65" t="e">
        <f ca="1">VLOOKUP($C362,OFFSET(ResultsInput!$B$2,($B362-1)*gamesPerRound,0,gamesPerRound,6),5,FALSE)</f>
        <v>#VALUE!</v>
      </c>
      <c r="G362" s="65" t="e">
        <f ca="1">VLOOKUP($C362,OFFSET(ResultsInput!$B$2,($B362-1)*gamesPerRound,0,gamesPerRound,6),6,FALSE)</f>
        <v>#VALUE!</v>
      </c>
      <c r="H362" s="78" t="str">
        <f ca="1">D362</f>
        <v/>
      </c>
    </row>
    <row r="363" spans="1:8" x14ac:dyDescent="0.3">
      <c r="A363" s="64">
        <f t="shared" ref="A363:A426" si="21">A362+1</f>
        <v>361</v>
      </c>
      <c r="B363" s="35" t="str">
        <f t="shared" si="19"/>
        <v/>
      </c>
      <c r="C363" s="35">
        <f t="shared" si="20"/>
        <v>38</v>
      </c>
      <c r="D363" s="34" t="str">
        <f ca="1">IF($B363&gt;rounds,"",OFFSET(AllPairings!D$1,startRow-1+$A363,0))</f>
        <v/>
      </c>
      <c r="E363" s="34" t="str">
        <f ca="1">IF($B363&gt;rounds,"",OFFSET(AllPairings!E$1,startRow-1+$A363,0))</f>
        <v/>
      </c>
      <c r="F363" s="65" t="e">
        <f ca="1">VLOOKUP($C363,OFFSET(ResultsInput!$B$2,($B363-1)*gamesPerRound,0,gamesPerRound,6),5,FALSE)</f>
        <v>#VALUE!</v>
      </c>
      <c r="G363" s="65" t="e">
        <f ca="1">VLOOKUP($C363,OFFSET(ResultsInput!$B$2,($B363-1)*gamesPerRound,0,gamesPerRound,6),6,FALSE)</f>
        <v>#VALUE!</v>
      </c>
      <c r="H363" s="78" t="str">
        <f t="shared" ref="H363:H426" ca="1" si="22">D363</f>
        <v/>
      </c>
    </row>
    <row r="364" spans="1:8" x14ac:dyDescent="0.3">
      <c r="A364" s="64">
        <f t="shared" si="21"/>
        <v>362</v>
      </c>
      <c r="B364" s="35" t="str">
        <f t="shared" si="19"/>
        <v/>
      </c>
      <c r="C364" s="35">
        <f t="shared" si="20"/>
        <v>39</v>
      </c>
      <c r="D364" s="34" t="str">
        <f ca="1">IF($B364&gt;rounds,"",OFFSET(AllPairings!D$1,startRow-1+$A364,0))</f>
        <v/>
      </c>
      <c r="E364" s="34" t="str">
        <f ca="1">IF($B364&gt;rounds,"",OFFSET(AllPairings!E$1,startRow-1+$A364,0))</f>
        <v/>
      </c>
      <c r="F364" s="65" t="e">
        <f ca="1">VLOOKUP($C364,OFFSET(ResultsInput!$B$2,($B364-1)*gamesPerRound,0,gamesPerRound,6),5,FALSE)</f>
        <v>#VALUE!</v>
      </c>
      <c r="G364" s="65" t="e">
        <f ca="1">VLOOKUP($C364,OFFSET(ResultsInput!$B$2,($B364-1)*gamesPerRound,0,gamesPerRound,6),6,FALSE)</f>
        <v>#VALUE!</v>
      </c>
      <c r="H364" s="78" t="str">
        <f t="shared" ca="1" si="22"/>
        <v/>
      </c>
    </row>
    <row r="365" spans="1:8" x14ac:dyDescent="0.3">
      <c r="A365" s="64">
        <f t="shared" si="21"/>
        <v>363</v>
      </c>
      <c r="B365" s="35" t="str">
        <f t="shared" si="19"/>
        <v/>
      </c>
      <c r="C365" s="35">
        <f t="shared" si="20"/>
        <v>40</v>
      </c>
      <c r="D365" s="34" t="str">
        <f ca="1">IF($B365&gt;rounds,"",OFFSET(AllPairings!D$1,startRow-1+$A365,0))</f>
        <v/>
      </c>
      <c r="E365" s="34" t="str">
        <f ca="1">IF($B365&gt;rounds,"",OFFSET(AllPairings!E$1,startRow-1+$A365,0))</f>
        <v/>
      </c>
      <c r="F365" s="65" t="e">
        <f ca="1">VLOOKUP($C365,OFFSET(ResultsInput!$B$2,($B365-1)*gamesPerRound,0,gamesPerRound,6),5,FALSE)</f>
        <v>#VALUE!</v>
      </c>
      <c r="G365" s="65" t="e">
        <f ca="1">VLOOKUP($C365,OFFSET(ResultsInput!$B$2,($B365-1)*gamesPerRound,0,gamesPerRound,6),6,FALSE)</f>
        <v>#VALUE!</v>
      </c>
      <c r="H365" s="78" t="str">
        <f t="shared" ca="1" si="22"/>
        <v/>
      </c>
    </row>
    <row r="366" spans="1:8" x14ac:dyDescent="0.3">
      <c r="A366" s="64">
        <f t="shared" si="21"/>
        <v>364</v>
      </c>
      <c r="B366" s="35" t="str">
        <f t="shared" si="19"/>
        <v/>
      </c>
      <c r="C366" s="35">
        <f t="shared" si="20"/>
        <v>41</v>
      </c>
      <c r="D366" s="34" t="str">
        <f ca="1">IF($B366&gt;rounds,"",OFFSET(AllPairings!D$1,startRow-1+$A366,0))</f>
        <v/>
      </c>
      <c r="E366" s="34" t="str">
        <f ca="1">IF($B366&gt;rounds,"",OFFSET(AllPairings!E$1,startRow-1+$A366,0))</f>
        <v/>
      </c>
      <c r="F366" s="65" t="e">
        <f ca="1">VLOOKUP($C366,OFFSET(ResultsInput!$B$2,($B366-1)*gamesPerRound,0,gamesPerRound,6),5,FALSE)</f>
        <v>#VALUE!</v>
      </c>
      <c r="G366" s="65" t="e">
        <f ca="1">VLOOKUP($C366,OFFSET(ResultsInput!$B$2,($B366-1)*gamesPerRound,0,gamesPerRound,6),6,FALSE)</f>
        <v>#VALUE!</v>
      </c>
      <c r="H366" s="78" t="str">
        <f t="shared" ca="1" si="22"/>
        <v/>
      </c>
    </row>
    <row r="367" spans="1:8" x14ac:dyDescent="0.3">
      <c r="A367" s="64">
        <f t="shared" si="21"/>
        <v>365</v>
      </c>
      <c r="B367" s="35" t="str">
        <f t="shared" si="19"/>
        <v/>
      </c>
      <c r="C367" s="35">
        <f t="shared" si="20"/>
        <v>42</v>
      </c>
      <c r="D367" s="34" t="str">
        <f ca="1">IF($B367&gt;rounds,"",OFFSET(AllPairings!D$1,startRow-1+$A367,0))</f>
        <v/>
      </c>
      <c r="E367" s="34" t="str">
        <f ca="1">IF($B367&gt;rounds,"",OFFSET(AllPairings!E$1,startRow-1+$A367,0))</f>
        <v/>
      </c>
      <c r="F367" s="65" t="e">
        <f ca="1">VLOOKUP($C367,OFFSET(ResultsInput!$B$2,($B367-1)*gamesPerRound,0,gamesPerRound,6),5,FALSE)</f>
        <v>#VALUE!</v>
      </c>
      <c r="G367" s="65" t="e">
        <f ca="1">VLOOKUP($C367,OFFSET(ResultsInput!$B$2,($B367-1)*gamesPerRound,0,gamesPerRound,6),6,FALSE)</f>
        <v>#VALUE!</v>
      </c>
      <c r="H367" s="78" t="str">
        <f t="shared" ca="1" si="22"/>
        <v/>
      </c>
    </row>
    <row r="368" spans="1:8" x14ac:dyDescent="0.3">
      <c r="A368" s="64">
        <f t="shared" si="21"/>
        <v>366</v>
      </c>
      <c r="B368" s="35" t="str">
        <f t="shared" si="19"/>
        <v/>
      </c>
      <c r="C368" s="35">
        <f t="shared" si="20"/>
        <v>43</v>
      </c>
      <c r="D368" s="34" t="str">
        <f ca="1">IF($B368&gt;rounds,"",OFFSET(AllPairings!D$1,startRow-1+$A368,0))</f>
        <v/>
      </c>
      <c r="E368" s="34" t="str">
        <f ca="1">IF($B368&gt;rounds,"",OFFSET(AllPairings!E$1,startRow-1+$A368,0))</f>
        <v/>
      </c>
      <c r="F368" s="65" t="e">
        <f ca="1">VLOOKUP($C368,OFFSET(ResultsInput!$B$2,($B368-1)*gamesPerRound,0,gamesPerRound,6),5,FALSE)</f>
        <v>#VALUE!</v>
      </c>
      <c r="G368" s="65" t="e">
        <f ca="1">VLOOKUP($C368,OFFSET(ResultsInput!$B$2,($B368-1)*gamesPerRound,0,gamesPerRound,6),6,FALSE)</f>
        <v>#VALUE!</v>
      </c>
      <c r="H368" s="78" t="str">
        <f t="shared" ca="1" si="22"/>
        <v/>
      </c>
    </row>
    <row r="369" spans="1:8" x14ac:dyDescent="0.3">
      <c r="A369" s="64">
        <f t="shared" si="21"/>
        <v>367</v>
      </c>
      <c r="B369" s="35" t="str">
        <f t="shared" si="19"/>
        <v/>
      </c>
      <c r="C369" s="35">
        <f t="shared" si="20"/>
        <v>44</v>
      </c>
      <c r="D369" s="34" t="str">
        <f ca="1">IF($B369&gt;rounds,"",OFFSET(AllPairings!D$1,startRow-1+$A369,0))</f>
        <v/>
      </c>
      <c r="E369" s="34" t="str">
        <f ca="1">IF($B369&gt;rounds,"",OFFSET(AllPairings!E$1,startRow-1+$A369,0))</f>
        <v/>
      </c>
      <c r="F369" s="65" t="e">
        <f ca="1">VLOOKUP($C369,OFFSET(ResultsInput!$B$2,($B369-1)*gamesPerRound,0,gamesPerRound,6),5,FALSE)</f>
        <v>#VALUE!</v>
      </c>
      <c r="G369" s="65" t="e">
        <f ca="1">VLOOKUP($C369,OFFSET(ResultsInput!$B$2,($B369-1)*gamesPerRound,0,gamesPerRound,6),6,FALSE)</f>
        <v>#VALUE!</v>
      </c>
      <c r="H369" s="78" t="str">
        <f t="shared" ca="1" si="22"/>
        <v/>
      </c>
    </row>
    <row r="370" spans="1:8" x14ac:dyDescent="0.3">
      <c r="A370" s="64">
        <f t="shared" si="21"/>
        <v>368</v>
      </c>
      <c r="B370" s="35" t="str">
        <f t="shared" si="19"/>
        <v/>
      </c>
      <c r="C370" s="35">
        <f t="shared" si="20"/>
        <v>45</v>
      </c>
      <c r="D370" s="34" t="str">
        <f ca="1">IF($B370&gt;rounds,"",OFFSET(AllPairings!D$1,startRow-1+$A370,0))</f>
        <v/>
      </c>
      <c r="E370" s="34" t="str">
        <f ca="1">IF($B370&gt;rounds,"",OFFSET(AllPairings!E$1,startRow-1+$A370,0))</f>
        <v/>
      </c>
      <c r="F370" s="65" t="e">
        <f ca="1">VLOOKUP($C370,OFFSET(ResultsInput!$B$2,($B370-1)*gamesPerRound,0,gamesPerRound,6),5,FALSE)</f>
        <v>#VALUE!</v>
      </c>
      <c r="G370" s="65" t="e">
        <f ca="1">VLOOKUP($C370,OFFSET(ResultsInput!$B$2,($B370-1)*gamesPerRound,0,gamesPerRound,6),6,FALSE)</f>
        <v>#VALUE!</v>
      </c>
      <c r="H370" s="78" t="str">
        <f t="shared" ca="1" si="22"/>
        <v/>
      </c>
    </row>
    <row r="371" spans="1:8" x14ac:dyDescent="0.3">
      <c r="A371" s="64">
        <f t="shared" si="21"/>
        <v>369</v>
      </c>
      <c r="B371" s="35" t="str">
        <f t="shared" si="19"/>
        <v/>
      </c>
      <c r="C371" s="35">
        <f t="shared" si="20"/>
        <v>46</v>
      </c>
      <c r="D371" s="34" t="str">
        <f ca="1">IF($B371&gt;rounds,"",OFFSET(AllPairings!D$1,startRow-1+$A371,0))</f>
        <v/>
      </c>
      <c r="E371" s="34" t="str">
        <f ca="1">IF($B371&gt;rounds,"",OFFSET(AllPairings!E$1,startRow-1+$A371,0))</f>
        <v/>
      </c>
      <c r="F371" s="65" t="e">
        <f ca="1">VLOOKUP($C371,OFFSET(ResultsInput!$B$2,($B371-1)*gamesPerRound,0,gamesPerRound,6),5,FALSE)</f>
        <v>#VALUE!</v>
      </c>
      <c r="G371" s="65" t="e">
        <f ca="1">VLOOKUP($C371,OFFSET(ResultsInput!$B$2,($B371-1)*gamesPerRound,0,gamesPerRound,6),6,FALSE)</f>
        <v>#VALUE!</v>
      </c>
      <c r="H371" s="78" t="str">
        <f t="shared" ca="1" si="22"/>
        <v/>
      </c>
    </row>
    <row r="372" spans="1:8" x14ac:dyDescent="0.3">
      <c r="A372" s="64">
        <f t="shared" si="21"/>
        <v>370</v>
      </c>
      <c r="B372" s="35" t="str">
        <f t="shared" si="19"/>
        <v/>
      </c>
      <c r="C372" s="35">
        <f t="shared" si="20"/>
        <v>47</v>
      </c>
      <c r="D372" s="34" t="str">
        <f ca="1">IF($B372&gt;rounds,"",OFFSET(AllPairings!D$1,startRow-1+$A372,0))</f>
        <v/>
      </c>
      <c r="E372" s="34" t="str">
        <f ca="1">IF($B372&gt;rounds,"",OFFSET(AllPairings!E$1,startRow-1+$A372,0))</f>
        <v/>
      </c>
      <c r="F372" s="65" t="e">
        <f ca="1">VLOOKUP($C372,OFFSET(ResultsInput!$B$2,($B372-1)*gamesPerRound,0,gamesPerRound,6),5,FALSE)</f>
        <v>#VALUE!</v>
      </c>
      <c r="G372" s="65" t="e">
        <f ca="1">VLOOKUP($C372,OFFSET(ResultsInput!$B$2,($B372-1)*gamesPerRound,0,gamesPerRound,6),6,FALSE)</f>
        <v>#VALUE!</v>
      </c>
      <c r="H372" s="78" t="str">
        <f t="shared" ca="1" si="22"/>
        <v/>
      </c>
    </row>
    <row r="373" spans="1:8" x14ac:dyDescent="0.3">
      <c r="A373" s="64">
        <f t="shared" si="21"/>
        <v>371</v>
      </c>
      <c r="B373" s="35" t="str">
        <f t="shared" si="19"/>
        <v/>
      </c>
      <c r="C373" s="35">
        <f t="shared" si="20"/>
        <v>48</v>
      </c>
      <c r="D373" s="34" t="str">
        <f ca="1">IF($B373&gt;rounds,"",OFFSET(AllPairings!D$1,startRow-1+$A373,0))</f>
        <v/>
      </c>
      <c r="E373" s="34" t="str">
        <f ca="1">IF($B373&gt;rounds,"",OFFSET(AllPairings!E$1,startRow-1+$A373,0))</f>
        <v/>
      </c>
      <c r="F373" s="65" t="e">
        <f ca="1">VLOOKUP($C373,OFFSET(ResultsInput!$B$2,($B373-1)*gamesPerRound,0,gamesPerRound,6),5,FALSE)</f>
        <v>#VALUE!</v>
      </c>
      <c r="G373" s="65" t="e">
        <f ca="1">VLOOKUP($C373,OFFSET(ResultsInput!$B$2,($B373-1)*gamesPerRound,0,gamesPerRound,6),6,FALSE)</f>
        <v>#VALUE!</v>
      </c>
      <c r="H373" s="78" t="str">
        <f t="shared" ca="1" si="22"/>
        <v/>
      </c>
    </row>
    <row r="374" spans="1:8" x14ac:dyDescent="0.3">
      <c r="A374" s="64">
        <f t="shared" si="21"/>
        <v>372</v>
      </c>
      <c r="B374" s="35" t="str">
        <f t="shared" si="19"/>
        <v/>
      </c>
      <c r="C374" s="35">
        <f t="shared" si="20"/>
        <v>49</v>
      </c>
      <c r="D374" s="34" t="str">
        <f ca="1">IF($B374&gt;rounds,"",OFFSET(AllPairings!D$1,startRow-1+$A374,0))</f>
        <v/>
      </c>
      <c r="E374" s="34" t="str">
        <f ca="1">IF($B374&gt;rounds,"",OFFSET(AllPairings!E$1,startRow-1+$A374,0))</f>
        <v/>
      </c>
      <c r="F374" s="65" t="e">
        <f ca="1">VLOOKUP($C374,OFFSET(ResultsInput!$B$2,($B374-1)*gamesPerRound,0,gamesPerRound,6),5,FALSE)</f>
        <v>#VALUE!</v>
      </c>
      <c r="G374" s="65" t="e">
        <f ca="1">VLOOKUP($C374,OFFSET(ResultsInput!$B$2,($B374-1)*gamesPerRound,0,gamesPerRound,6),6,FALSE)</f>
        <v>#VALUE!</v>
      </c>
      <c r="H374" s="78" t="str">
        <f t="shared" ca="1" si="22"/>
        <v/>
      </c>
    </row>
    <row r="375" spans="1:8" x14ac:dyDescent="0.3">
      <c r="A375" s="64">
        <f t="shared" si="21"/>
        <v>373</v>
      </c>
      <c r="B375" s="35" t="str">
        <f t="shared" si="19"/>
        <v/>
      </c>
      <c r="C375" s="35">
        <f t="shared" si="20"/>
        <v>50</v>
      </c>
      <c r="D375" s="34" t="str">
        <f ca="1">IF($B375&gt;rounds,"",OFFSET(AllPairings!D$1,startRow-1+$A375,0))</f>
        <v/>
      </c>
      <c r="E375" s="34" t="str">
        <f ca="1">IF($B375&gt;rounds,"",OFFSET(AllPairings!E$1,startRow-1+$A375,0))</f>
        <v/>
      </c>
      <c r="F375" s="65" t="e">
        <f ca="1">VLOOKUP($C375,OFFSET(ResultsInput!$B$2,($B375-1)*gamesPerRound,0,gamesPerRound,6),5,FALSE)</f>
        <v>#VALUE!</v>
      </c>
      <c r="G375" s="65" t="e">
        <f ca="1">VLOOKUP($C375,OFFSET(ResultsInput!$B$2,($B375-1)*gamesPerRound,0,gamesPerRound,6),6,FALSE)</f>
        <v>#VALUE!</v>
      </c>
      <c r="H375" s="78" t="str">
        <f t="shared" ca="1" si="22"/>
        <v/>
      </c>
    </row>
    <row r="376" spans="1:8" x14ac:dyDescent="0.3">
      <c r="A376" s="64">
        <f t="shared" si="21"/>
        <v>374</v>
      </c>
      <c r="B376" s="35" t="str">
        <f t="shared" si="19"/>
        <v/>
      </c>
      <c r="C376" s="35">
        <f t="shared" si="20"/>
        <v>51</v>
      </c>
      <c r="D376" s="34" t="str">
        <f ca="1">IF($B376&gt;rounds,"",OFFSET(AllPairings!D$1,startRow-1+$A376,0))</f>
        <v/>
      </c>
      <c r="E376" s="34" t="str">
        <f ca="1">IF($B376&gt;rounds,"",OFFSET(AllPairings!E$1,startRow-1+$A376,0))</f>
        <v/>
      </c>
      <c r="F376" s="65" t="e">
        <f ca="1">VLOOKUP($C376,OFFSET(ResultsInput!$B$2,($B376-1)*gamesPerRound,0,gamesPerRound,6),5,FALSE)</f>
        <v>#VALUE!</v>
      </c>
      <c r="G376" s="65" t="e">
        <f ca="1">VLOOKUP($C376,OFFSET(ResultsInput!$B$2,($B376-1)*gamesPerRound,0,gamesPerRound,6),6,FALSE)</f>
        <v>#VALUE!</v>
      </c>
      <c r="H376" s="78" t="str">
        <f t="shared" ca="1" si="22"/>
        <v/>
      </c>
    </row>
    <row r="377" spans="1:8" x14ac:dyDescent="0.3">
      <c r="A377" s="64">
        <f t="shared" si="21"/>
        <v>375</v>
      </c>
      <c r="B377" s="35" t="str">
        <f t="shared" si="19"/>
        <v/>
      </c>
      <c r="C377" s="35">
        <f t="shared" si="20"/>
        <v>52</v>
      </c>
      <c r="D377" s="34" t="str">
        <f ca="1">IF($B377&gt;rounds,"",OFFSET(AllPairings!D$1,startRow-1+$A377,0))</f>
        <v/>
      </c>
      <c r="E377" s="34" t="str">
        <f ca="1">IF($B377&gt;rounds,"",OFFSET(AllPairings!E$1,startRow-1+$A377,0))</f>
        <v/>
      </c>
      <c r="F377" s="65" t="e">
        <f ca="1">VLOOKUP($C377,OFFSET(ResultsInput!$B$2,($B377-1)*gamesPerRound,0,gamesPerRound,6),5,FALSE)</f>
        <v>#VALUE!</v>
      </c>
      <c r="G377" s="65" t="e">
        <f ca="1">VLOOKUP($C377,OFFSET(ResultsInput!$B$2,($B377-1)*gamesPerRound,0,gamesPerRound,6),6,FALSE)</f>
        <v>#VALUE!</v>
      </c>
      <c r="H377" s="78" t="str">
        <f t="shared" ca="1" si="22"/>
        <v/>
      </c>
    </row>
    <row r="378" spans="1:8" x14ac:dyDescent="0.3">
      <c r="A378" s="64">
        <f t="shared" si="21"/>
        <v>376</v>
      </c>
      <c r="B378" s="35" t="str">
        <f t="shared" si="19"/>
        <v/>
      </c>
      <c r="C378" s="35">
        <f t="shared" si="20"/>
        <v>53</v>
      </c>
      <c r="D378" s="34" t="str">
        <f ca="1">IF($B378&gt;rounds,"",OFFSET(AllPairings!D$1,startRow-1+$A378,0))</f>
        <v/>
      </c>
      <c r="E378" s="34" t="str">
        <f ca="1">IF($B378&gt;rounds,"",OFFSET(AllPairings!E$1,startRow-1+$A378,0))</f>
        <v/>
      </c>
      <c r="F378" s="65" t="e">
        <f ca="1">VLOOKUP($C378,OFFSET(ResultsInput!$B$2,($B378-1)*gamesPerRound,0,gamesPerRound,6),5,FALSE)</f>
        <v>#VALUE!</v>
      </c>
      <c r="G378" s="65" t="e">
        <f ca="1">VLOOKUP($C378,OFFSET(ResultsInput!$B$2,($B378-1)*gamesPerRound,0,gamesPerRound,6),6,FALSE)</f>
        <v>#VALUE!</v>
      </c>
      <c r="H378" s="78" t="str">
        <f t="shared" ca="1" si="22"/>
        <v/>
      </c>
    </row>
    <row r="379" spans="1:8" x14ac:dyDescent="0.3">
      <c r="A379" s="64">
        <f t="shared" si="21"/>
        <v>377</v>
      </c>
      <c r="B379" s="35" t="str">
        <f t="shared" si="19"/>
        <v/>
      </c>
      <c r="C379" s="35">
        <f t="shared" si="20"/>
        <v>54</v>
      </c>
      <c r="D379" s="34" t="str">
        <f ca="1">IF($B379&gt;rounds,"",OFFSET(AllPairings!D$1,startRow-1+$A379,0))</f>
        <v/>
      </c>
      <c r="E379" s="34" t="str">
        <f ca="1">IF($B379&gt;rounds,"",OFFSET(AllPairings!E$1,startRow-1+$A379,0))</f>
        <v/>
      </c>
      <c r="F379" s="65" t="e">
        <f ca="1">VLOOKUP($C379,OFFSET(ResultsInput!$B$2,($B379-1)*gamesPerRound,0,gamesPerRound,6),5,FALSE)</f>
        <v>#VALUE!</v>
      </c>
      <c r="G379" s="65" t="e">
        <f ca="1">VLOOKUP($C379,OFFSET(ResultsInput!$B$2,($B379-1)*gamesPerRound,0,gamesPerRound,6),6,FALSE)</f>
        <v>#VALUE!</v>
      </c>
      <c r="H379" s="78" t="str">
        <f t="shared" ca="1" si="22"/>
        <v/>
      </c>
    </row>
    <row r="380" spans="1:8" x14ac:dyDescent="0.3">
      <c r="A380" s="64">
        <f t="shared" si="21"/>
        <v>378</v>
      </c>
      <c r="B380" s="35" t="str">
        <f t="shared" si="19"/>
        <v/>
      </c>
      <c r="C380" s="35">
        <f t="shared" si="20"/>
        <v>1</v>
      </c>
      <c r="D380" s="34" t="str">
        <f ca="1">IF($B380&gt;rounds,"",OFFSET(AllPairings!D$1,startRow-1+$A380,0))</f>
        <v/>
      </c>
      <c r="E380" s="34" t="str">
        <f ca="1">IF($B380&gt;rounds,"",OFFSET(AllPairings!E$1,startRow-1+$A380,0))</f>
        <v/>
      </c>
      <c r="F380" s="65" t="e">
        <f ca="1">VLOOKUP($C380,OFFSET(ResultsInput!$B$2,($B380-1)*gamesPerRound,0,gamesPerRound,6),5,FALSE)</f>
        <v>#VALUE!</v>
      </c>
      <c r="G380" s="65" t="e">
        <f ca="1">VLOOKUP($C380,OFFSET(ResultsInput!$B$2,($B380-1)*gamesPerRound,0,gamesPerRound,6),6,FALSE)</f>
        <v>#VALUE!</v>
      </c>
      <c r="H380" s="78" t="str">
        <f t="shared" ca="1" si="22"/>
        <v/>
      </c>
    </row>
    <row r="381" spans="1:8" x14ac:dyDescent="0.3">
      <c r="A381" s="64">
        <f t="shared" si="21"/>
        <v>379</v>
      </c>
      <c r="B381" s="35" t="str">
        <f t="shared" si="19"/>
        <v/>
      </c>
      <c r="C381" s="35">
        <f t="shared" si="20"/>
        <v>2</v>
      </c>
      <c r="D381" s="34" t="str">
        <f ca="1">IF($B381&gt;rounds,"",OFFSET(AllPairings!D$1,startRow-1+$A381,0))</f>
        <v/>
      </c>
      <c r="E381" s="34" t="str">
        <f ca="1">IF($B381&gt;rounds,"",OFFSET(AllPairings!E$1,startRow-1+$A381,0))</f>
        <v/>
      </c>
      <c r="F381" s="65" t="e">
        <f ca="1">VLOOKUP($C381,OFFSET(ResultsInput!$B$2,($B381-1)*gamesPerRound,0,gamesPerRound,6),5,FALSE)</f>
        <v>#VALUE!</v>
      </c>
      <c r="G381" s="65" t="e">
        <f ca="1">VLOOKUP($C381,OFFSET(ResultsInput!$B$2,($B381-1)*gamesPerRound,0,gamesPerRound,6),6,FALSE)</f>
        <v>#VALUE!</v>
      </c>
      <c r="H381" s="78" t="str">
        <f t="shared" ca="1" si="22"/>
        <v/>
      </c>
    </row>
    <row r="382" spans="1:8" x14ac:dyDescent="0.3">
      <c r="A382" s="64">
        <f t="shared" si="21"/>
        <v>380</v>
      </c>
      <c r="B382" s="35" t="str">
        <f t="shared" si="19"/>
        <v/>
      </c>
      <c r="C382" s="35">
        <f t="shared" si="20"/>
        <v>3</v>
      </c>
      <c r="D382" s="34" t="str">
        <f ca="1">IF($B382&gt;rounds,"",OFFSET(AllPairings!D$1,startRow-1+$A382,0))</f>
        <v/>
      </c>
      <c r="E382" s="34" t="str">
        <f ca="1">IF($B382&gt;rounds,"",OFFSET(AllPairings!E$1,startRow-1+$A382,0))</f>
        <v/>
      </c>
      <c r="F382" s="65" t="e">
        <f ca="1">VLOOKUP($C382,OFFSET(ResultsInput!$B$2,($B382-1)*gamesPerRound,0,gamesPerRound,6),5,FALSE)</f>
        <v>#VALUE!</v>
      </c>
      <c r="G382" s="65" t="e">
        <f ca="1">VLOOKUP($C382,OFFSET(ResultsInput!$B$2,($B382-1)*gamesPerRound,0,gamesPerRound,6),6,FALSE)</f>
        <v>#VALUE!</v>
      </c>
      <c r="H382" s="78" t="str">
        <f t="shared" ca="1" si="22"/>
        <v/>
      </c>
    </row>
    <row r="383" spans="1:8" x14ac:dyDescent="0.3">
      <c r="A383" s="64">
        <f t="shared" si="21"/>
        <v>381</v>
      </c>
      <c r="B383" s="35" t="str">
        <f t="shared" si="19"/>
        <v/>
      </c>
      <c r="C383" s="35">
        <f t="shared" si="20"/>
        <v>4</v>
      </c>
      <c r="D383" s="34" t="str">
        <f ca="1">IF($B383&gt;rounds,"",OFFSET(AllPairings!D$1,startRow-1+$A383,0))</f>
        <v/>
      </c>
      <c r="E383" s="34" t="str">
        <f ca="1">IF($B383&gt;rounds,"",OFFSET(AllPairings!E$1,startRow-1+$A383,0))</f>
        <v/>
      </c>
      <c r="F383" s="65" t="e">
        <f ca="1">VLOOKUP($C383,OFFSET(ResultsInput!$B$2,($B383-1)*gamesPerRound,0,gamesPerRound,6),5,FALSE)</f>
        <v>#VALUE!</v>
      </c>
      <c r="G383" s="65" t="e">
        <f ca="1">VLOOKUP($C383,OFFSET(ResultsInput!$B$2,($B383-1)*gamesPerRound,0,gamesPerRound,6),6,FALSE)</f>
        <v>#VALUE!</v>
      </c>
      <c r="H383" s="78" t="str">
        <f t="shared" ca="1" si="22"/>
        <v/>
      </c>
    </row>
    <row r="384" spans="1:8" x14ac:dyDescent="0.3">
      <c r="A384" s="64">
        <f t="shared" si="21"/>
        <v>382</v>
      </c>
      <c r="B384" s="35" t="str">
        <f t="shared" si="19"/>
        <v/>
      </c>
      <c r="C384" s="35">
        <f t="shared" si="20"/>
        <v>5</v>
      </c>
      <c r="D384" s="34" t="str">
        <f ca="1">IF($B384&gt;rounds,"",OFFSET(AllPairings!D$1,startRow-1+$A384,0))</f>
        <v/>
      </c>
      <c r="E384" s="34" t="str">
        <f ca="1">IF($B384&gt;rounds,"",OFFSET(AllPairings!E$1,startRow-1+$A384,0))</f>
        <v/>
      </c>
      <c r="F384" s="65" t="e">
        <f ca="1">VLOOKUP($C384,OFFSET(ResultsInput!$B$2,($B384-1)*gamesPerRound,0,gamesPerRound,6),5,FALSE)</f>
        <v>#VALUE!</v>
      </c>
      <c r="G384" s="65" t="e">
        <f ca="1">VLOOKUP($C384,OFFSET(ResultsInput!$B$2,($B384-1)*gamesPerRound,0,gamesPerRound,6),6,FALSE)</f>
        <v>#VALUE!</v>
      </c>
      <c r="H384" s="78" t="str">
        <f t="shared" ca="1" si="22"/>
        <v/>
      </c>
    </row>
    <row r="385" spans="1:8" x14ac:dyDescent="0.3">
      <c r="A385" s="64">
        <f t="shared" si="21"/>
        <v>383</v>
      </c>
      <c r="B385" s="35" t="str">
        <f t="shared" si="19"/>
        <v/>
      </c>
      <c r="C385" s="35">
        <f t="shared" si="20"/>
        <v>6</v>
      </c>
      <c r="D385" s="34" t="str">
        <f ca="1">IF($B385&gt;rounds,"",OFFSET(AllPairings!D$1,startRow-1+$A385,0))</f>
        <v/>
      </c>
      <c r="E385" s="34" t="str">
        <f ca="1">IF($B385&gt;rounds,"",OFFSET(AllPairings!E$1,startRow-1+$A385,0))</f>
        <v/>
      </c>
      <c r="F385" s="65" t="e">
        <f ca="1">VLOOKUP($C385,OFFSET(ResultsInput!$B$2,($B385-1)*gamesPerRound,0,gamesPerRound,6),5,FALSE)</f>
        <v>#VALUE!</v>
      </c>
      <c r="G385" s="65" t="e">
        <f ca="1">VLOOKUP($C385,OFFSET(ResultsInput!$B$2,($B385-1)*gamesPerRound,0,gamesPerRound,6),6,FALSE)</f>
        <v>#VALUE!</v>
      </c>
      <c r="H385" s="78" t="str">
        <f t="shared" ca="1" si="22"/>
        <v/>
      </c>
    </row>
    <row r="386" spans="1:8" x14ac:dyDescent="0.3">
      <c r="A386" s="64">
        <f t="shared" si="21"/>
        <v>384</v>
      </c>
      <c r="B386" s="35" t="str">
        <f t="shared" si="19"/>
        <v/>
      </c>
      <c r="C386" s="35">
        <f t="shared" si="20"/>
        <v>7</v>
      </c>
      <c r="D386" s="34" t="str">
        <f ca="1">IF($B386&gt;rounds,"",OFFSET(AllPairings!D$1,startRow-1+$A386,0))</f>
        <v/>
      </c>
      <c r="E386" s="34" t="str">
        <f ca="1">IF($B386&gt;rounds,"",OFFSET(AllPairings!E$1,startRow-1+$A386,0))</f>
        <v/>
      </c>
      <c r="F386" s="65" t="e">
        <f ca="1">VLOOKUP($C386,OFFSET(ResultsInput!$B$2,($B386-1)*gamesPerRound,0,gamesPerRound,6),5,FALSE)</f>
        <v>#VALUE!</v>
      </c>
      <c r="G386" s="65" t="e">
        <f ca="1">VLOOKUP($C386,OFFSET(ResultsInput!$B$2,($B386-1)*gamesPerRound,0,gamesPerRound,6),6,FALSE)</f>
        <v>#VALUE!</v>
      </c>
      <c r="H386" s="78" t="str">
        <f t="shared" ca="1" si="22"/>
        <v/>
      </c>
    </row>
    <row r="387" spans="1:8" x14ac:dyDescent="0.3">
      <c r="A387" s="64">
        <f t="shared" si="21"/>
        <v>385</v>
      </c>
      <c r="B387" s="35" t="str">
        <f t="shared" si="19"/>
        <v/>
      </c>
      <c r="C387" s="35">
        <f t="shared" si="20"/>
        <v>8</v>
      </c>
      <c r="D387" s="34" t="str">
        <f ca="1">IF($B387&gt;rounds,"",OFFSET(AllPairings!D$1,startRow-1+$A387,0))</f>
        <v/>
      </c>
      <c r="E387" s="34" t="str">
        <f ca="1">IF($B387&gt;rounds,"",OFFSET(AllPairings!E$1,startRow-1+$A387,0))</f>
        <v/>
      </c>
      <c r="F387" s="65" t="e">
        <f ca="1">VLOOKUP($C387,OFFSET(ResultsInput!$B$2,($B387-1)*gamesPerRound,0,gamesPerRound,6),5,FALSE)</f>
        <v>#VALUE!</v>
      </c>
      <c r="G387" s="65" t="e">
        <f ca="1">VLOOKUP($C387,OFFSET(ResultsInput!$B$2,($B387-1)*gamesPerRound,0,gamesPerRound,6),6,FALSE)</f>
        <v>#VALUE!</v>
      </c>
      <c r="H387" s="78" t="str">
        <f t="shared" ca="1" si="22"/>
        <v/>
      </c>
    </row>
    <row r="388" spans="1:8" x14ac:dyDescent="0.3">
      <c r="A388" s="64">
        <f t="shared" si="21"/>
        <v>386</v>
      </c>
      <c r="B388" s="35" t="str">
        <f t="shared" si="19"/>
        <v/>
      </c>
      <c r="C388" s="35">
        <f t="shared" si="20"/>
        <v>9</v>
      </c>
      <c r="D388" s="34" t="str">
        <f ca="1">IF($B388&gt;rounds,"",OFFSET(AllPairings!D$1,startRow-1+$A388,0))</f>
        <v/>
      </c>
      <c r="E388" s="34" t="str">
        <f ca="1">IF($B388&gt;rounds,"",OFFSET(AllPairings!E$1,startRow-1+$A388,0))</f>
        <v/>
      </c>
      <c r="F388" s="65" t="e">
        <f ca="1">VLOOKUP($C388,OFFSET(ResultsInput!$B$2,($B388-1)*gamesPerRound,0,gamesPerRound,6),5,FALSE)</f>
        <v>#VALUE!</v>
      </c>
      <c r="G388" s="65" t="e">
        <f ca="1">VLOOKUP($C388,OFFSET(ResultsInput!$B$2,($B388-1)*gamesPerRound,0,gamesPerRound,6),6,FALSE)</f>
        <v>#VALUE!</v>
      </c>
      <c r="H388" s="78" t="str">
        <f t="shared" ca="1" si="22"/>
        <v/>
      </c>
    </row>
    <row r="389" spans="1:8" x14ac:dyDescent="0.3">
      <c r="A389" s="64">
        <f t="shared" si="21"/>
        <v>387</v>
      </c>
      <c r="B389" s="35" t="str">
        <f t="shared" si="19"/>
        <v/>
      </c>
      <c r="C389" s="35">
        <f t="shared" si="20"/>
        <v>10</v>
      </c>
      <c r="D389" s="34" t="str">
        <f ca="1">IF($B389&gt;rounds,"",OFFSET(AllPairings!D$1,startRow-1+$A389,0))</f>
        <v/>
      </c>
      <c r="E389" s="34" t="str">
        <f ca="1">IF($B389&gt;rounds,"",OFFSET(AllPairings!E$1,startRow-1+$A389,0))</f>
        <v/>
      </c>
      <c r="F389" s="65" t="e">
        <f ca="1">VLOOKUP($C389,OFFSET(ResultsInput!$B$2,($B389-1)*gamesPerRound,0,gamesPerRound,6),5,FALSE)</f>
        <v>#VALUE!</v>
      </c>
      <c r="G389" s="65" t="e">
        <f ca="1">VLOOKUP($C389,OFFSET(ResultsInput!$B$2,($B389-1)*gamesPerRound,0,gamesPerRound,6),6,FALSE)</f>
        <v>#VALUE!</v>
      </c>
      <c r="H389" s="78" t="str">
        <f t="shared" ca="1" si="22"/>
        <v/>
      </c>
    </row>
    <row r="390" spans="1:8" x14ac:dyDescent="0.3">
      <c r="A390" s="64">
        <f t="shared" si="21"/>
        <v>388</v>
      </c>
      <c r="B390" s="35" t="str">
        <f t="shared" si="19"/>
        <v/>
      </c>
      <c r="C390" s="35">
        <f t="shared" si="20"/>
        <v>11</v>
      </c>
      <c r="D390" s="34" t="str">
        <f ca="1">IF($B390&gt;rounds,"",OFFSET(AllPairings!D$1,startRow-1+$A390,0))</f>
        <v/>
      </c>
      <c r="E390" s="34" t="str">
        <f ca="1">IF($B390&gt;rounds,"",OFFSET(AllPairings!E$1,startRow-1+$A390,0))</f>
        <v/>
      </c>
      <c r="F390" s="65" t="e">
        <f ca="1">VLOOKUP($C390,OFFSET(ResultsInput!$B$2,($B390-1)*gamesPerRound,0,gamesPerRound,6),5,FALSE)</f>
        <v>#VALUE!</v>
      </c>
      <c r="G390" s="65" t="e">
        <f ca="1">VLOOKUP($C390,OFFSET(ResultsInput!$B$2,($B390-1)*gamesPerRound,0,gamesPerRound,6),6,FALSE)</f>
        <v>#VALUE!</v>
      </c>
      <c r="H390" s="78" t="str">
        <f t="shared" ca="1" si="22"/>
        <v/>
      </c>
    </row>
    <row r="391" spans="1:8" x14ac:dyDescent="0.3">
      <c r="A391" s="64">
        <f t="shared" si="21"/>
        <v>389</v>
      </c>
      <c r="B391" s="35" t="str">
        <f t="shared" si="19"/>
        <v/>
      </c>
      <c r="C391" s="35">
        <f t="shared" si="20"/>
        <v>12</v>
      </c>
      <c r="D391" s="34" t="str">
        <f ca="1">IF($B391&gt;rounds,"",OFFSET(AllPairings!D$1,startRow-1+$A391,0))</f>
        <v/>
      </c>
      <c r="E391" s="34" t="str">
        <f ca="1">IF($B391&gt;rounds,"",OFFSET(AllPairings!E$1,startRow-1+$A391,0))</f>
        <v/>
      </c>
      <c r="F391" s="65" t="e">
        <f ca="1">VLOOKUP($C391,OFFSET(ResultsInput!$B$2,($B391-1)*gamesPerRound,0,gamesPerRound,6),5,FALSE)</f>
        <v>#VALUE!</v>
      </c>
      <c r="G391" s="65" t="e">
        <f ca="1">VLOOKUP($C391,OFFSET(ResultsInput!$B$2,($B391-1)*gamesPerRound,0,gamesPerRound,6),6,FALSE)</f>
        <v>#VALUE!</v>
      </c>
      <c r="H391" s="78" t="str">
        <f t="shared" ca="1" si="22"/>
        <v/>
      </c>
    </row>
    <row r="392" spans="1:8" x14ac:dyDescent="0.3">
      <c r="A392" s="64">
        <f t="shared" si="21"/>
        <v>390</v>
      </c>
      <c r="B392" s="35" t="str">
        <f t="shared" si="19"/>
        <v/>
      </c>
      <c r="C392" s="35">
        <f t="shared" si="20"/>
        <v>13</v>
      </c>
      <c r="D392" s="34" t="str">
        <f ca="1">IF($B392&gt;rounds,"",OFFSET(AllPairings!D$1,startRow-1+$A392,0))</f>
        <v/>
      </c>
      <c r="E392" s="34" t="str">
        <f ca="1">IF($B392&gt;rounds,"",OFFSET(AllPairings!E$1,startRow-1+$A392,0))</f>
        <v/>
      </c>
      <c r="F392" s="65" t="e">
        <f ca="1">VLOOKUP($C392,OFFSET(ResultsInput!$B$2,($B392-1)*gamesPerRound,0,gamesPerRound,6),5,FALSE)</f>
        <v>#VALUE!</v>
      </c>
      <c r="G392" s="65" t="e">
        <f ca="1">VLOOKUP($C392,OFFSET(ResultsInput!$B$2,($B392-1)*gamesPerRound,0,gamesPerRound,6),6,FALSE)</f>
        <v>#VALUE!</v>
      </c>
      <c r="H392" s="78" t="str">
        <f t="shared" ca="1" si="22"/>
        <v/>
      </c>
    </row>
    <row r="393" spans="1:8" x14ac:dyDescent="0.3">
      <c r="A393" s="64">
        <f t="shared" si="21"/>
        <v>391</v>
      </c>
      <c r="B393" s="35" t="str">
        <f t="shared" si="19"/>
        <v/>
      </c>
      <c r="C393" s="35">
        <f t="shared" si="20"/>
        <v>14</v>
      </c>
      <c r="D393" s="34" t="str">
        <f ca="1">IF($B393&gt;rounds,"",OFFSET(AllPairings!D$1,startRow-1+$A393,0))</f>
        <v/>
      </c>
      <c r="E393" s="34" t="str">
        <f ca="1">IF($B393&gt;rounds,"",OFFSET(AllPairings!E$1,startRow-1+$A393,0))</f>
        <v/>
      </c>
      <c r="F393" s="65" t="e">
        <f ca="1">VLOOKUP($C393,OFFSET(ResultsInput!$B$2,($B393-1)*gamesPerRound,0,gamesPerRound,6),5,FALSE)</f>
        <v>#VALUE!</v>
      </c>
      <c r="G393" s="65" t="e">
        <f ca="1">VLOOKUP($C393,OFFSET(ResultsInput!$B$2,($B393-1)*gamesPerRound,0,gamesPerRound,6),6,FALSE)</f>
        <v>#VALUE!</v>
      </c>
      <c r="H393" s="78" t="str">
        <f t="shared" ca="1" si="22"/>
        <v/>
      </c>
    </row>
    <row r="394" spans="1:8" x14ac:dyDescent="0.3">
      <c r="A394" s="64">
        <f t="shared" si="21"/>
        <v>392</v>
      </c>
      <c r="B394" s="35" t="str">
        <f t="shared" ref="B394:B425" si="23">IF(INT(A394/gamesPerRound)&lt;rounds,1+INT(A394/gamesPerRound),"")</f>
        <v/>
      </c>
      <c r="C394" s="35">
        <f t="shared" ref="C394:C425" si="24">1+MOD(A394,gamesPerRound)</f>
        <v>15</v>
      </c>
      <c r="D394" s="34" t="str">
        <f ca="1">IF($B394&gt;rounds,"",OFFSET(AllPairings!D$1,startRow-1+$A394,0))</f>
        <v/>
      </c>
      <c r="E394" s="34" t="str">
        <f ca="1">IF($B394&gt;rounds,"",OFFSET(AllPairings!E$1,startRow-1+$A394,0))</f>
        <v/>
      </c>
      <c r="F394" s="65" t="e">
        <f ca="1">VLOOKUP($C394,OFFSET(ResultsInput!$B$2,($B394-1)*gamesPerRound,0,gamesPerRound,6),5,FALSE)</f>
        <v>#VALUE!</v>
      </c>
      <c r="G394" s="65" t="e">
        <f ca="1">VLOOKUP($C394,OFFSET(ResultsInput!$B$2,($B394-1)*gamesPerRound,0,gamesPerRound,6),6,FALSE)</f>
        <v>#VALUE!</v>
      </c>
      <c r="H394" s="78" t="str">
        <f t="shared" ca="1" si="22"/>
        <v/>
      </c>
    </row>
    <row r="395" spans="1:8" x14ac:dyDescent="0.3">
      <c r="A395" s="64">
        <f t="shared" si="21"/>
        <v>393</v>
      </c>
      <c r="B395" s="35" t="str">
        <f t="shared" si="23"/>
        <v/>
      </c>
      <c r="C395" s="35">
        <f t="shared" si="24"/>
        <v>16</v>
      </c>
      <c r="D395" s="34" t="str">
        <f ca="1">IF($B395&gt;rounds,"",OFFSET(AllPairings!D$1,startRow-1+$A395,0))</f>
        <v/>
      </c>
      <c r="E395" s="34" t="str">
        <f ca="1">IF($B395&gt;rounds,"",OFFSET(AllPairings!E$1,startRow-1+$A395,0))</f>
        <v/>
      </c>
      <c r="F395" s="65" t="e">
        <f ca="1">VLOOKUP($C395,OFFSET(ResultsInput!$B$2,($B395-1)*gamesPerRound,0,gamesPerRound,6),5,FALSE)</f>
        <v>#VALUE!</v>
      </c>
      <c r="G395" s="65" t="e">
        <f ca="1">VLOOKUP($C395,OFFSET(ResultsInput!$B$2,($B395-1)*gamesPerRound,0,gamesPerRound,6),6,FALSE)</f>
        <v>#VALUE!</v>
      </c>
      <c r="H395" s="78" t="str">
        <f t="shared" ca="1" si="22"/>
        <v/>
      </c>
    </row>
    <row r="396" spans="1:8" x14ac:dyDescent="0.3">
      <c r="A396" s="64">
        <f t="shared" si="21"/>
        <v>394</v>
      </c>
      <c r="B396" s="35" t="str">
        <f t="shared" si="23"/>
        <v/>
      </c>
      <c r="C396" s="35">
        <f t="shared" si="24"/>
        <v>17</v>
      </c>
      <c r="D396" s="34" t="str">
        <f ca="1">IF($B396&gt;rounds,"",OFFSET(AllPairings!D$1,startRow-1+$A396,0))</f>
        <v/>
      </c>
      <c r="E396" s="34" t="str">
        <f ca="1">IF($B396&gt;rounds,"",OFFSET(AllPairings!E$1,startRow-1+$A396,0))</f>
        <v/>
      </c>
      <c r="F396" s="65" t="e">
        <f ca="1">VLOOKUP($C396,OFFSET(ResultsInput!$B$2,($B396-1)*gamesPerRound,0,gamesPerRound,6),5,FALSE)</f>
        <v>#VALUE!</v>
      </c>
      <c r="G396" s="65" t="e">
        <f ca="1">VLOOKUP($C396,OFFSET(ResultsInput!$B$2,($B396-1)*gamesPerRound,0,gamesPerRound,6),6,FALSE)</f>
        <v>#VALUE!</v>
      </c>
      <c r="H396" s="78" t="str">
        <f t="shared" ca="1" si="22"/>
        <v/>
      </c>
    </row>
    <row r="397" spans="1:8" x14ac:dyDescent="0.3">
      <c r="A397" s="64">
        <f t="shared" si="21"/>
        <v>395</v>
      </c>
      <c r="B397" s="35" t="str">
        <f t="shared" si="23"/>
        <v/>
      </c>
      <c r="C397" s="35">
        <f t="shared" si="24"/>
        <v>18</v>
      </c>
      <c r="D397" s="34" t="str">
        <f ca="1">IF($B397&gt;rounds,"",OFFSET(AllPairings!D$1,startRow-1+$A397,0))</f>
        <v/>
      </c>
      <c r="E397" s="34" t="str">
        <f ca="1">IF($B397&gt;rounds,"",OFFSET(AllPairings!E$1,startRow-1+$A397,0))</f>
        <v/>
      </c>
      <c r="F397" s="65" t="e">
        <f ca="1">VLOOKUP($C397,OFFSET(ResultsInput!$B$2,($B397-1)*gamesPerRound,0,gamesPerRound,6),5,FALSE)</f>
        <v>#VALUE!</v>
      </c>
      <c r="G397" s="65" t="e">
        <f ca="1">VLOOKUP($C397,OFFSET(ResultsInput!$B$2,($B397-1)*gamesPerRound,0,gamesPerRound,6),6,FALSE)</f>
        <v>#VALUE!</v>
      </c>
      <c r="H397" s="78" t="str">
        <f t="shared" ca="1" si="22"/>
        <v/>
      </c>
    </row>
    <row r="398" spans="1:8" x14ac:dyDescent="0.3">
      <c r="A398" s="64">
        <f t="shared" si="21"/>
        <v>396</v>
      </c>
      <c r="B398" s="35" t="str">
        <f t="shared" si="23"/>
        <v/>
      </c>
      <c r="C398" s="35">
        <f t="shared" si="24"/>
        <v>19</v>
      </c>
      <c r="D398" s="34" t="str">
        <f ca="1">IF($B398&gt;rounds,"",OFFSET(AllPairings!D$1,startRow-1+$A398,0))</f>
        <v/>
      </c>
      <c r="E398" s="34" t="str">
        <f ca="1">IF($B398&gt;rounds,"",OFFSET(AllPairings!E$1,startRow-1+$A398,0))</f>
        <v/>
      </c>
      <c r="F398" s="65" t="e">
        <f ca="1">VLOOKUP($C398,OFFSET(ResultsInput!$B$2,($B398-1)*gamesPerRound,0,gamesPerRound,6),5,FALSE)</f>
        <v>#VALUE!</v>
      </c>
      <c r="G398" s="65" t="e">
        <f ca="1">VLOOKUP($C398,OFFSET(ResultsInput!$B$2,($B398-1)*gamesPerRound,0,gamesPerRound,6),6,FALSE)</f>
        <v>#VALUE!</v>
      </c>
      <c r="H398" s="78" t="str">
        <f t="shared" ca="1" si="22"/>
        <v/>
      </c>
    </row>
    <row r="399" spans="1:8" x14ac:dyDescent="0.3">
      <c r="A399" s="64">
        <f t="shared" si="21"/>
        <v>397</v>
      </c>
      <c r="B399" s="35" t="str">
        <f t="shared" si="23"/>
        <v/>
      </c>
      <c r="C399" s="35">
        <f t="shared" si="24"/>
        <v>20</v>
      </c>
      <c r="D399" s="34" t="str">
        <f ca="1">IF($B399&gt;rounds,"",OFFSET(AllPairings!D$1,startRow-1+$A399,0))</f>
        <v/>
      </c>
      <c r="E399" s="34" t="str">
        <f ca="1">IF($B399&gt;rounds,"",OFFSET(AllPairings!E$1,startRow-1+$A399,0))</f>
        <v/>
      </c>
      <c r="F399" s="65" t="e">
        <f ca="1">VLOOKUP($C399,OFFSET(ResultsInput!$B$2,($B399-1)*gamesPerRound,0,gamesPerRound,6),5,FALSE)</f>
        <v>#VALUE!</v>
      </c>
      <c r="G399" s="65" t="e">
        <f ca="1">VLOOKUP($C399,OFFSET(ResultsInput!$B$2,($B399-1)*gamesPerRound,0,gamesPerRound,6),6,FALSE)</f>
        <v>#VALUE!</v>
      </c>
      <c r="H399" s="78" t="str">
        <f t="shared" ca="1" si="22"/>
        <v/>
      </c>
    </row>
    <row r="400" spans="1:8" x14ac:dyDescent="0.3">
      <c r="A400" s="64">
        <f t="shared" si="21"/>
        <v>398</v>
      </c>
      <c r="B400" s="35" t="str">
        <f t="shared" si="23"/>
        <v/>
      </c>
      <c r="C400" s="35">
        <f t="shared" si="24"/>
        <v>21</v>
      </c>
      <c r="D400" s="34" t="str">
        <f ca="1">IF($B400&gt;rounds,"",OFFSET(AllPairings!D$1,startRow-1+$A400,0))</f>
        <v/>
      </c>
      <c r="E400" s="34" t="str">
        <f ca="1">IF($B400&gt;rounds,"",OFFSET(AllPairings!E$1,startRow-1+$A400,0))</f>
        <v/>
      </c>
      <c r="F400" s="65" t="e">
        <f ca="1">VLOOKUP($C400,OFFSET(ResultsInput!$B$2,($B400-1)*gamesPerRound,0,gamesPerRound,6),5,FALSE)</f>
        <v>#VALUE!</v>
      </c>
      <c r="G400" s="65" t="e">
        <f ca="1">VLOOKUP($C400,OFFSET(ResultsInput!$B$2,($B400-1)*gamesPerRound,0,gamesPerRound,6),6,FALSE)</f>
        <v>#VALUE!</v>
      </c>
      <c r="H400" s="78" t="str">
        <f t="shared" ca="1" si="22"/>
        <v/>
      </c>
    </row>
    <row r="401" spans="1:8" x14ac:dyDescent="0.3">
      <c r="A401" s="64">
        <f t="shared" si="21"/>
        <v>399</v>
      </c>
      <c r="B401" s="35" t="str">
        <f t="shared" si="23"/>
        <v/>
      </c>
      <c r="C401" s="35">
        <f t="shared" si="24"/>
        <v>22</v>
      </c>
      <c r="D401" s="34" t="str">
        <f ca="1">IF($B401&gt;rounds,"",OFFSET(AllPairings!D$1,startRow-1+$A401,0))</f>
        <v/>
      </c>
      <c r="E401" s="34" t="str">
        <f ca="1">IF($B401&gt;rounds,"",OFFSET(AllPairings!E$1,startRow-1+$A401,0))</f>
        <v/>
      </c>
      <c r="F401" s="65" t="e">
        <f ca="1">VLOOKUP($C401,OFFSET(ResultsInput!$B$2,($B401-1)*gamesPerRound,0,gamesPerRound,6),5,FALSE)</f>
        <v>#VALUE!</v>
      </c>
      <c r="G401" s="65" t="e">
        <f ca="1">VLOOKUP($C401,OFFSET(ResultsInput!$B$2,($B401-1)*gamesPerRound,0,gamesPerRound,6),6,FALSE)</f>
        <v>#VALUE!</v>
      </c>
      <c r="H401" s="78" t="str">
        <f t="shared" ca="1" si="22"/>
        <v/>
      </c>
    </row>
    <row r="402" spans="1:8" x14ac:dyDescent="0.3">
      <c r="A402" s="64">
        <f t="shared" si="21"/>
        <v>400</v>
      </c>
      <c r="B402" s="35" t="str">
        <f t="shared" si="23"/>
        <v/>
      </c>
      <c r="C402" s="35">
        <f t="shared" si="24"/>
        <v>23</v>
      </c>
      <c r="D402" s="34" t="str">
        <f ca="1">IF($B402&gt;rounds,"",OFFSET(AllPairings!D$1,startRow-1+$A402,0))</f>
        <v/>
      </c>
      <c r="E402" s="34" t="str">
        <f ca="1">IF($B402&gt;rounds,"",OFFSET(AllPairings!E$1,startRow-1+$A402,0))</f>
        <v/>
      </c>
      <c r="F402" s="65" t="e">
        <f ca="1">VLOOKUP($C402,OFFSET(ResultsInput!$B$2,($B402-1)*gamesPerRound,0,gamesPerRound,6),5,FALSE)</f>
        <v>#VALUE!</v>
      </c>
      <c r="G402" s="65" t="e">
        <f ca="1">VLOOKUP($C402,OFFSET(ResultsInput!$B$2,($B402-1)*gamesPerRound,0,gamesPerRound,6),6,FALSE)</f>
        <v>#VALUE!</v>
      </c>
      <c r="H402" s="78" t="str">
        <f t="shared" ca="1" si="22"/>
        <v/>
      </c>
    </row>
    <row r="403" spans="1:8" x14ac:dyDescent="0.3">
      <c r="A403" s="64">
        <f t="shared" si="21"/>
        <v>401</v>
      </c>
      <c r="B403" s="35" t="str">
        <f t="shared" si="23"/>
        <v/>
      </c>
      <c r="C403" s="35">
        <f t="shared" si="24"/>
        <v>24</v>
      </c>
      <c r="D403" s="34" t="str">
        <f ca="1">IF($B403&gt;rounds,"",OFFSET(AllPairings!D$1,startRow-1+$A403,0))</f>
        <v/>
      </c>
      <c r="E403" s="34" t="str">
        <f ca="1">IF($B403&gt;rounds,"",OFFSET(AllPairings!E$1,startRow-1+$A403,0))</f>
        <v/>
      </c>
      <c r="F403" s="65" t="e">
        <f ca="1">VLOOKUP($C403,OFFSET(ResultsInput!$B$2,($B403-1)*gamesPerRound,0,gamesPerRound,6),5,FALSE)</f>
        <v>#VALUE!</v>
      </c>
      <c r="G403" s="65" t="e">
        <f ca="1">VLOOKUP($C403,OFFSET(ResultsInput!$B$2,($B403-1)*gamesPerRound,0,gamesPerRound,6),6,FALSE)</f>
        <v>#VALUE!</v>
      </c>
      <c r="H403" s="78" t="str">
        <f t="shared" ca="1" si="22"/>
        <v/>
      </c>
    </row>
    <row r="404" spans="1:8" x14ac:dyDescent="0.3">
      <c r="A404" s="64">
        <f t="shared" si="21"/>
        <v>402</v>
      </c>
      <c r="B404" s="35" t="str">
        <f t="shared" si="23"/>
        <v/>
      </c>
      <c r="C404" s="35">
        <f t="shared" si="24"/>
        <v>25</v>
      </c>
      <c r="D404" s="34" t="str">
        <f ca="1">IF($B404&gt;rounds,"",OFFSET(AllPairings!D$1,startRow-1+$A404,0))</f>
        <v/>
      </c>
      <c r="E404" s="34" t="str">
        <f ca="1">IF($B404&gt;rounds,"",OFFSET(AllPairings!E$1,startRow-1+$A404,0))</f>
        <v/>
      </c>
      <c r="F404" s="65" t="e">
        <f ca="1">VLOOKUP($C404,OFFSET(ResultsInput!$B$2,($B404-1)*gamesPerRound,0,gamesPerRound,6),5,FALSE)</f>
        <v>#VALUE!</v>
      </c>
      <c r="G404" s="65" t="e">
        <f ca="1">VLOOKUP($C404,OFFSET(ResultsInput!$B$2,($B404-1)*gamesPerRound,0,gamesPerRound,6),6,FALSE)</f>
        <v>#VALUE!</v>
      </c>
      <c r="H404" s="78" t="str">
        <f t="shared" ca="1" si="22"/>
        <v/>
      </c>
    </row>
    <row r="405" spans="1:8" x14ac:dyDescent="0.3">
      <c r="A405" s="64">
        <f t="shared" si="21"/>
        <v>403</v>
      </c>
      <c r="B405" s="35" t="str">
        <f t="shared" si="23"/>
        <v/>
      </c>
      <c r="C405" s="35">
        <f t="shared" si="24"/>
        <v>26</v>
      </c>
      <c r="D405" s="34" t="str">
        <f ca="1">IF($B405&gt;rounds,"",OFFSET(AllPairings!D$1,startRow-1+$A405,0))</f>
        <v/>
      </c>
      <c r="E405" s="34" t="str">
        <f ca="1">IF($B405&gt;rounds,"",OFFSET(AllPairings!E$1,startRow-1+$A405,0))</f>
        <v/>
      </c>
      <c r="F405" s="65" t="e">
        <f ca="1">VLOOKUP($C405,OFFSET(ResultsInput!$B$2,($B405-1)*gamesPerRound,0,gamesPerRound,6),5,FALSE)</f>
        <v>#VALUE!</v>
      </c>
      <c r="G405" s="65" t="e">
        <f ca="1">VLOOKUP($C405,OFFSET(ResultsInput!$B$2,($B405-1)*gamesPerRound,0,gamesPerRound,6),6,FALSE)</f>
        <v>#VALUE!</v>
      </c>
      <c r="H405" s="78" t="str">
        <f t="shared" ca="1" si="22"/>
        <v/>
      </c>
    </row>
    <row r="406" spans="1:8" x14ac:dyDescent="0.3">
      <c r="A406" s="64">
        <f t="shared" si="21"/>
        <v>404</v>
      </c>
      <c r="B406" s="35" t="str">
        <f t="shared" si="23"/>
        <v/>
      </c>
      <c r="C406" s="35">
        <f t="shared" si="24"/>
        <v>27</v>
      </c>
      <c r="D406" s="34" t="str">
        <f ca="1">IF($B406&gt;rounds,"",OFFSET(AllPairings!D$1,startRow-1+$A406,0))</f>
        <v/>
      </c>
      <c r="E406" s="34" t="str">
        <f ca="1">IF($B406&gt;rounds,"",OFFSET(AllPairings!E$1,startRow-1+$A406,0))</f>
        <v/>
      </c>
      <c r="F406" s="65" t="e">
        <f ca="1">VLOOKUP($C406,OFFSET(ResultsInput!$B$2,($B406-1)*gamesPerRound,0,gamesPerRound,6),5,FALSE)</f>
        <v>#VALUE!</v>
      </c>
      <c r="G406" s="65" t="e">
        <f ca="1">VLOOKUP($C406,OFFSET(ResultsInput!$B$2,($B406-1)*gamesPerRound,0,gamesPerRound,6),6,FALSE)</f>
        <v>#VALUE!</v>
      </c>
      <c r="H406" s="78" t="str">
        <f t="shared" ca="1" si="22"/>
        <v/>
      </c>
    </row>
    <row r="407" spans="1:8" x14ac:dyDescent="0.3">
      <c r="A407" s="64">
        <f t="shared" si="21"/>
        <v>405</v>
      </c>
      <c r="B407" s="35" t="str">
        <f t="shared" si="23"/>
        <v/>
      </c>
      <c r="C407" s="35">
        <f t="shared" si="24"/>
        <v>28</v>
      </c>
      <c r="D407" s="34" t="str">
        <f ca="1">IF($B407&gt;rounds,"",OFFSET(AllPairings!D$1,startRow-1+$A407,0))</f>
        <v/>
      </c>
      <c r="E407" s="34" t="str">
        <f ca="1">IF($B407&gt;rounds,"",OFFSET(AllPairings!E$1,startRow-1+$A407,0))</f>
        <v/>
      </c>
      <c r="F407" s="65" t="e">
        <f ca="1">VLOOKUP($C407,OFFSET(ResultsInput!$B$2,($B407-1)*gamesPerRound,0,gamesPerRound,6),5,FALSE)</f>
        <v>#VALUE!</v>
      </c>
      <c r="G407" s="65" t="e">
        <f ca="1">VLOOKUP($C407,OFFSET(ResultsInput!$B$2,($B407-1)*gamesPerRound,0,gamesPerRound,6),6,FALSE)</f>
        <v>#VALUE!</v>
      </c>
      <c r="H407" s="78" t="str">
        <f t="shared" ca="1" si="22"/>
        <v/>
      </c>
    </row>
    <row r="408" spans="1:8" x14ac:dyDescent="0.3">
      <c r="A408" s="64">
        <f t="shared" si="21"/>
        <v>406</v>
      </c>
      <c r="B408" s="35" t="str">
        <f t="shared" si="23"/>
        <v/>
      </c>
      <c r="C408" s="35">
        <f t="shared" si="24"/>
        <v>29</v>
      </c>
      <c r="D408" s="34" t="str">
        <f ca="1">IF($B408&gt;rounds,"",OFFSET(AllPairings!D$1,startRow-1+$A408,0))</f>
        <v/>
      </c>
      <c r="E408" s="34" t="str">
        <f ca="1">IF($B408&gt;rounds,"",OFFSET(AllPairings!E$1,startRow-1+$A408,0))</f>
        <v/>
      </c>
      <c r="F408" s="65" t="e">
        <f ca="1">VLOOKUP($C408,OFFSET(ResultsInput!$B$2,($B408-1)*gamesPerRound,0,gamesPerRound,6),5,FALSE)</f>
        <v>#VALUE!</v>
      </c>
      <c r="G408" s="65" t="e">
        <f ca="1">VLOOKUP($C408,OFFSET(ResultsInput!$B$2,($B408-1)*gamesPerRound,0,gamesPerRound,6),6,FALSE)</f>
        <v>#VALUE!</v>
      </c>
      <c r="H408" s="78" t="str">
        <f t="shared" ca="1" si="22"/>
        <v/>
      </c>
    </row>
    <row r="409" spans="1:8" x14ac:dyDescent="0.3">
      <c r="A409" s="64">
        <f t="shared" si="21"/>
        <v>407</v>
      </c>
      <c r="B409" s="35" t="str">
        <f t="shared" si="23"/>
        <v/>
      </c>
      <c r="C409" s="35">
        <f t="shared" si="24"/>
        <v>30</v>
      </c>
      <c r="D409" s="34" t="str">
        <f ca="1">IF($B409&gt;rounds,"",OFFSET(AllPairings!D$1,startRow-1+$A409,0))</f>
        <v/>
      </c>
      <c r="E409" s="34" t="str">
        <f ca="1">IF($B409&gt;rounds,"",OFFSET(AllPairings!E$1,startRow-1+$A409,0))</f>
        <v/>
      </c>
      <c r="F409" s="65" t="e">
        <f ca="1">VLOOKUP($C409,OFFSET(ResultsInput!$B$2,($B409-1)*gamesPerRound,0,gamesPerRound,6),5,FALSE)</f>
        <v>#VALUE!</v>
      </c>
      <c r="G409" s="65" t="e">
        <f ca="1">VLOOKUP($C409,OFFSET(ResultsInput!$B$2,($B409-1)*gamesPerRound,0,gamesPerRound,6),6,FALSE)</f>
        <v>#VALUE!</v>
      </c>
      <c r="H409" s="78" t="str">
        <f t="shared" ca="1" si="22"/>
        <v/>
      </c>
    </row>
    <row r="410" spans="1:8" x14ac:dyDescent="0.3">
      <c r="A410" s="64">
        <f t="shared" si="21"/>
        <v>408</v>
      </c>
      <c r="B410" s="35" t="str">
        <f t="shared" si="23"/>
        <v/>
      </c>
      <c r="C410" s="35">
        <f t="shared" si="24"/>
        <v>31</v>
      </c>
      <c r="D410" s="34" t="str">
        <f ca="1">IF($B410&gt;rounds,"",OFFSET(AllPairings!D$1,startRow-1+$A410,0))</f>
        <v/>
      </c>
      <c r="E410" s="34" t="str">
        <f ca="1">IF($B410&gt;rounds,"",OFFSET(AllPairings!E$1,startRow-1+$A410,0))</f>
        <v/>
      </c>
      <c r="F410" s="65" t="e">
        <f ca="1">VLOOKUP($C410,OFFSET(ResultsInput!$B$2,($B410-1)*gamesPerRound,0,gamesPerRound,6),5,FALSE)</f>
        <v>#VALUE!</v>
      </c>
      <c r="G410" s="65" t="e">
        <f ca="1">VLOOKUP($C410,OFFSET(ResultsInput!$B$2,($B410-1)*gamesPerRound,0,gamesPerRound,6),6,FALSE)</f>
        <v>#VALUE!</v>
      </c>
      <c r="H410" s="78" t="str">
        <f t="shared" ca="1" si="22"/>
        <v/>
      </c>
    </row>
    <row r="411" spans="1:8" x14ac:dyDescent="0.3">
      <c r="A411" s="64">
        <f t="shared" si="21"/>
        <v>409</v>
      </c>
      <c r="B411" s="35" t="str">
        <f t="shared" si="23"/>
        <v/>
      </c>
      <c r="C411" s="35">
        <f t="shared" si="24"/>
        <v>32</v>
      </c>
      <c r="D411" s="34" t="str">
        <f ca="1">IF($B411&gt;rounds,"",OFFSET(AllPairings!D$1,startRow-1+$A411,0))</f>
        <v/>
      </c>
      <c r="E411" s="34" t="str">
        <f ca="1">IF($B411&gt;rounds,"",OFFSET(AllPairings!E$1,startRow-1+$A411,0))</f>
        <v/>
      </c>
      <c r="F411" s="65" t="e">
        <f ca="1">VLOOKUP($C411,OFFSET(ResultsInput!$B$2,($B411-1)*gamesPerRound,0,gamesPerRound,6),5,FALSE)</f>
        <v>#VALUE!</v>
      </c>
      <c r="G411" s="65" t="e">
        <f ca="1">VLOOKUP($C411,OFFSET(ResultsInput!$B$2,($B411-1)*gamesPerRound,0,gamesPerRound,6),6,FALSE)</f>
        <v>#VALUE!</v>
      </c>
      <c r="H411" s="78" t="str">
        <f t="shared" ca="1" si="22"/>
        <v/>
      </c>
    </row>
    <row r="412" spans="1:8" x14ac:dyDescent="0.3">
      <c r="A412" s="64">
        <f t="shared" si="21"/>
        <v>410</v>
      </c>
      <c r="B412" s="35" t="str">
        <f t="shared" si="23"/>
        <v/>
      </c>
      <c r="C412" s="35">
        <f t="shared" si="24"/>
        <v>33</v>
      </c>
      <c r="D412" s="34" t="str">
        <f ca="1">IF($B412&gt;rounds,"",OFFSET(AllPairings!D$1,startRow-1+$A412,0))</f>
        <v/>
      </c>
      <c r="E412" s="34" t="str">
        <f ca="1">IF($B412&gt;rounds,"",OFFSET(AllPairings!E$1,startRow-1+$A412,0))</f>
        <v/>
      </c>
      <c r="F412" s="65" t="e">
        <f ca="1">VLOOKUP($C412,OFFSET(ResultsInput!$B$2,($B412-1)*gamesPerRound,0,gamesPerRound,6),5,FALSE)</f>
        <v>#VALUE!</v>
      </c>
      <c r="G412" s="65" t="e">
        <f ca="1">VLOOKUP($C412,OFFSET(ResultsInput!$B$2,($B412-1)*gamesPerRound,0,gamesPerRound,6),6,FALSE)</f>
        <v>#VALUE!</v>
      </c>
      <c r="H412" s="78" t="str">
        <f t="shared" ca="1" si="22"/>
        <v/>
      </c>
    </row>
    <row r="413" spans="1:8" x14ac:dyDescent="0.3">
      <c r="A413" s="64">
        <f t="shared" si="21"/>
        <v>411</v>
      </c>
      <c r="B413" s="35" t="str">
        <f t="shared" si="23"/>
        <v/>
      </c>
      <c r="C413" s="35">
        <f t="shared" si="24"/>
        <v>34</v>
      </c>
      <c r="D413" s="34" t="str">
        <f ca="1">IF($B413&gt;rounds,"",OFFSET(AllPairings!D$1,startRow-1+$A413,0))</f>
        <v/>
      </c>
      <c r="E413" s="34" t="str">
        <f ca="1">IF($B413&gt;rounds,"",OFFSET(AllPairings!E$1,startRow-1+$A413,0))</f>
        <v/>
      </c>
      <c r="F413" s="65" t="e">
        <f ca="1">VLOOKUP($C413,OFFSET(ResultsInput!$B$2,($B413-1)*gamesPerRound,0,gamesPerRound,6),5,FALSE)</f>
        <v>#VALUE!</v>
      </c>
      <c r="G413" s="65" t="e">
        <f ca="1">VLOOKUP($C413,OFFSET(ResultsInput!$B$2,($B413-1)*gamesPerRound,0,gamesPerRound,6),6,FALSE)</f>
        <v>#VALUE!</v>
      </c>
      <c r="H413" s="78" t="str">
        <f t="shared" ca="1" si="22"/>
        <v/>
      </c>
    </row>
    <row r="414" spans="1:8" x14ac:dyDescent="0.3">
      <c r="A414" s="64">
        <f t="shared" si="21"/>
        <v>412</v>
      </c>
      <c r="B414" s="35" t="str">
        <f t="shared" si="23"/>
        <v/>
      </c>
      <c r="C414" s="35">
        <f t="shared" si="24"/>
        <v>35</v>
      </c>
      <c r="D414" s="34" t="str">
        <f ca="1">IF($B414&gt;rounds,"",OFFSET(AllPairings!D$1,startRow-1+$A414,0))</f>
        <v/>
      </c>
      <c r="E414" s="34" t="str">
        <f ca="1">IF($B414&gt;rounds,"",OFFSET(AllPairings!E$1,startRow-1+$A414,0))</f>
        <v/>
      </c>
      <c r="F414" s="65" t="e">
        <f ca="1">VLOOKUP($C414,OFFSET(ResultsInput!$B$2,($B414-1)*gamesPerRound,0,gamesPerRound,6),5,FALSE)</f>
        <v>#VALUE!</v>
      </c>
      <c r="G414" s="65" t="e">
        <f ca="1">VLOOKUP($C414,OFFSET(ResultsInput!$B$2,($B414-1)*gamesPerRound,0,gamesPerRound,6),6,FALSE)</f>
        <v>#VALUE!</v>
      </c>
      <c r="H414" s="78" t="str">
        <f t="shared" ca="1" si="22"/>
        <v/>
      </c>
    </row>
    <row r="415" spans="1:8" x14ac:dyDescent="0.3">
      <c r="A415" s="64">
        <f t="shared" si="21"/>
        <v>413</v>
      </c>
      <c r="B415" s="35" t="str">
        <f t="shared" si="23"/>
        <v/>
      </c>
      <c r="C415" s="35">
        <f t="shared" si="24"/>
        <v>36</v>
      </c>
      <c r="D415" s="34" t="str">
        <f ca="1">IF($B415&gt;rounds,"",OFFSET(AllPairings!D$1,startRow-1+$A415,0))</f>
        <v/>
      </c>
      <c r="E415" s="34" t="str">
        <f ca="1">IF($B415&gt;rounds,"",OFFSET(AllPairings!E$1,startRow-1+$A415,0))</f>
        <v/>
      </c>
      <c r="F415" s="65" t="e">
        <f ca="1">VLOOKUP($C415,OFFSET(ResultsInput!$B$2,($B415-1)*gamesPerRound,0,gamesPerRound,6),5,FALSE)</f>
        <v>#VALUE!</v>
      </c>
      <c r="G415" s="65" t="e">
        <f ca="1">VLOOKUP($C415,OFFSET(ResultsInput!$B$2,($B415-1)*gamesPerRound,0,gamesPerRound,6),6,FALSE)</f>
        <v>#VALUE!</v>
      </c>
      <c r="H415" s="78" t="str">
        <f t="shared" ca="1" si="22"/>
        <v/>
      </c>
    </row>
    <row r="416" spans="1:8" x14ac:dyDescent="0.3">
      <c r="A416" s="64">
        <f t="shared" si="21"/>
        <v>414</v>
      </c>
      <c r="B416" s="35" t="str">
        <f t="shared" si="23"/>
        <v/>
      </c>
      <c r="C416" s="35">
        <f t="shared" si="24"/>
        <v>37</v>
      </c>
      <c r="D416" s="34" t="str">
        <f ca="1">IF($B416&gt;rounds,"",OFFSET(AllPairings!D$1,startRow-1+$A416,0))</f>
        <v/>
      </c>
      <c r="E416" s="34" t="str">
        <f ca="1">IF($B416&gt;rounds,"",OFFSET(AllPairings!E$1,startRow-1+$A416,0))</f>
        <v/>
      </c>
      <c r="F416" s="65" t="e">
        <f ca="1">VLOOKUP($C416,OFFSET(ResultsInput!$B$2,($B416-1)*gamesPerRound,0,gamesPerRound,6),5,FALSE)</f>
        <v>#VALUE!</v>
      </c>
      <c r="G416" s="65" t="e">
        <f ca="1">VLOOKUP($C416,OFFSET(ResultsInput!$B$2,($B416-1)*gamesPerRound,0,gamesPerRound,6),6,FALSE)</f>
        <v>#VALUE!</v>
      </c>
      <c r="H416" s="78" t="str">
        <f t="shared" ca="1" si="22"/>
        <v/>
      </c>
    </row>
    <row r="417" spans="1:8" x14ac:dyDescent="0.3">
      <c r="A417" s="64">
        <f t="shared" si="21"/>
        <v>415</v>
      </c>
      <c r="B417" s="35" t="str">
        <f t="shared" si="23"/>
        <v/>
      </c>
      <c r="C417" s="35">
        <f t="shared" si="24"/>
        <v>38</v>
      </c>
      <c r="D417" s="34" t="str">
        <f ca="1">IF($B417&gt;rounds,"",OFFSET(AllPairings!D$1,startRow-1+$A417,0))</f>
        <v/>
      </c>
      <c r="E417" s="34" t="str">
        <f ca="1">IF($B417&gt;rounds,"",OFFSET(AllPairings!E$1,startRow-1+$A417,0))</f>
        <v/>
      </c>
      <c r="F417" s="65" t="e">
        <f ca="1">VLOOKUP($C417,OFFSET(ResultsInput!$B$2,($B417-1)*gamesPerRound,0,gamesPerRound,6),5,FALSE)</f>
        <v>#VALUE!</v>
      </c>
      <c r="G417" s="65" t="e">
        <f ca="1">VLOOKUP($C417,OFFSET(ResultsInput!$B$2,($B417-1)*gamesPerRound,0,gamesPerRound,6),6,FALSE)</f>
        <v>#VALUE!</v>
      </c>
      <c r="H417" s="78" t="str">
        <f t="shared" ca="1" si="22"/>
        <v/>
      </c>
    </row>
    <row r="418" spans="1:8" x14ac:dyDescent="0.3">
      <c r="A418" s="64">
        <f t="shared" si="21"/>
        <v>416</v>
      </c>
      <c r="B418" s="35" t="str">
        <f t="shared" si="23"/>
        <v/>
      </c>
      <c r="C418" s="35">
        <f t="shared" si="24"/>
        <v>39</v>
      </c>
      <c r="D418" s="34" t="str">
        <f ca="1">IF($B418&gt;rounds,"",OFFSET(AllPairings!D$1,startRow-1+$A418,0))</f>
        <v/>
      </c>
      <c r="E418" s="34" t="str">
        <f ca="1">IF($B418&gt;rounds,"",OFFSET(AllPairings!E$1,startRow-1+$A418,0))</f>
        <v/>
      </c>
      <c r="F418" s="65" t="e">
        <f ca="1">VLOOKUP($C418,OFFSET(ResultsInput!$B$2,($B418-1)*gamesPerRound,0,gamesPerRound,6),5,FALSE)</f>
        <v>#VALUE!</v>
      </c>
      <c r="G418" s="65" t="e">
        <f ca="1">VLOOKUP($C418,OFFSET(ResultsInput!$B$2,($B418-1)*gamesPerRound,0,gamesPerRound,6),6,FALSE)</f>
        <v>#VALUE!</v>
      </c>
      <c r="H418" s="78" t="str">
        <f t="shared" ca="1" si="22"/>
        <v/>
      </c>
    </row>
    <row r="419" spans="1:8" x14ac:dyDescent="0.3">
      <c r="A419" s="64">
        <f t="shared" si="21"/>
        <v>417</v>
      </c>
      <c r="B419" s="35" t="str">
        <f t="shared" si="23"/>
        <v/>
      </c>
      <c r="C419" s="35">
        <f t="shared" si="24"/>
        <v>40</v>
      </c>
      <c r="D419" s="34" t="str">
        <f ca="1">IF($B419&gt;rounds,"",OFFSET(AllPairings!D$1,startRow-1+$A419,0))</f>
        <v/>
      </c>
      <c r="E419" s="34" t="str">
        <f ca="1">IF($B419&gt;rounds,"",OFFSET(AllPairings!E$1,startRow-1+$A419,0))</f>
        <v/>
      </c>
      <c r="F419" s="65" t="e">
        <f ca="1">VLOOKUP($C419,OFFSET(ResultsInput!$B$2,($B419-1)*gamesPerRound,0,gamesPerRound,6),5,FALSE)</f>
        <v>#VALUE!</v>
      </c>
      <c r="G419" s="65" t="e">
        <f ca="1">VLOOKUP($C419,OFFSET(ResultsInput!$B$2,($B419-1)*gamesPerRound,0,gamesPerRound,6),6,FALSE)</f>
        <v>#VALUE!</v>
      </c>
      <c r="H419" s="78" t="str">
        <f t="shared" ca="1" si="22"/>
        <v/>
      </c>
    </row>
    <row r="420" spans="1:8" x14ac:dyDescent="0.3">
      <c r="A420" s="64">
        <f t="shared" si="21"/>
        <v>418</v>
      </c>
      <c r="B420" s="35" t="str">
        <f t="shared" si="23"/>
        <v/>
      </c>
      <c r="C420" s="35">
        <f t="shared" si="24"/>
        <v>41</v>
      </c>
      <c r="D420" s="34" t="str">
        <f ca="1">IF($B420&gt;rounds,"",OFFSET(AllPairings!D$1,startRow-1+$A420,0))</f>
        <v/>
      </c>
      <c r="E420" s="34" t="str">
        <f ca="1">IF($B420&gt;rounds,"",OFFSET(AllPairings!E$1,startRow-1+$A420,0))</f>
        <v/>
      </c>
      <c r="F420" s="65" t="e">
        <f ca="1">VLOOKUP($C420,OFFSET(ResultsInput!$B$2,($B420-1)*gamesPerRound,0,gamesPerRound,6),5,FALSE)</f>
        <v>#VALUE!</v>
      </c>
      <c r="G420" s="65" t="e">
        <f ca="1">VLOOKUP($C420,OFFSET(ResultsInput!$B$2,($B420-1)*gamesPerRound,0,gamesPerRound,6),6,FALSE)</f>
        <v>#VALUE!</v>
      </c>
      <c r="H420" s="78" t="str">
        <f t="shared" ca="1" si="22"/>
        <v/>
      </c>
    </row>
    <row r="421" spans="1:8" x14ac:dyDescent="0.3">
      <c r="A421" s="64">
        <f t="shared" si="21"/>
        <v>419</v>
      </c>
      <c r="B421" s="35" t="str">
        <f t="shared" si="23"/>
        <v/>
      </c>
      <c r="C421" s="35">
        <f t="shared" si="24"/>
        <v>42</v>
      </c>
      <c r="D421" s="34" t="str">
        <f ca="1">IF($B421&gt;rounds,"",OFFSET(AllPairings!D$1,startRow-1+$A421,0))</f>
        <v/>
      </c>
      <c r="E421" s="34" t="str">
        <f ca="1">IF($B421&gt;rounds,"",OFFSET(AllPairings!E$1,startRow-1+$A421,0))</f>
        <v/>
      </c>
      <c r="F421" s="65" t="e">
        <f ca="1">VLOOKUP($C421,OFFSET(ResultsInput!$B$2,($B421-1)*gamesPerRound,0,gamesPerRound,6),5,FALSE)</f>
        <v>#VALUE!</v>
      </c>
      <c r="G421" s="65" t="e">
        <f ca="1">VLOOKUP($C421,OFFSET(ResultsInput!$B$2,($B421-1)*gamesPerRound,0,gamesPerRound,6),6,FALSE)</f>
        <v>#VALUE!</v>
      </c>
      <c r="H421" s="78" t="str">
        <f t="shared" ca="1" si="22"/>
        <v/>
      </c>
    </row>
    <row r="422" spans="1:8" x14ac:dyDescent="0.3">
      <c r="A422" s="64">
        <f t="shared" si="21"/>
        <v>420</v>
      </c>
      <c r="B422" s="35" t="str">
        <f t="shared" si="23"/>
        <v/>
      </c>
      <c r="C422" s="35">
        <f t="shared" si="24"/>
        <v>43</v>
      </c>
      <c r="D422" s="34" t="str">
        <f ca="1">IF($B422&gt;rounds,"",OFFSET(AllPairings!D$1,startRow-1+$A422,0))</f>
        <v/>
      </c>
      <c r="E422" s="34" t="str">
        <f ca="1">IF($B422&gt;rounds,"",OFFSET(AllPairings!E$1,startRow-1+$A422,0))</f>
        <v/>
      </c>
      <c r="F422" s="65" t="e">
        <f ca="1">VLOOKUP($C422,OFFSET(ResultsInput!$B$2,($B422-1)*gamesPerRound,0,gamesPerRound,6),5,FALSE)</f>
        <v>#VALUE!</v>
      </c>
      <c r="G422" s="65" t="e">
        <f ca="1">VLOOKUP($C422,OFFSET(ResultsInput!$B$2,($B422-1)*gamesPerRound,0,gamesPerRound,6),6,FALSE)</f>
        <v>#VALUE!</v>
      </c>
      <c r="H422" s="78" t="str">
        <f t="shared" ca="1" si="22"/>
        <v/>
      </c>
    </row>
    <row r="423" spans="1:8" x14ac:dyDescent="0.3">
      <c r="A423" s="64">
        <f t="shared" si="21"/>
        <v>421</v>
      </c>
      <c r="B423" s="35" t="str">
        <f t="shared" si="23"/>
        <v/>
      </c>
      <c r="C423" s="35">
        <f t="shared" si="24"/>
        <v>44</v>
      </c>
      <c r="D423" s="34" t="str">
        <f ca="1">IF($B423&gt;rounds,"",OFFSET(AllPairings!D$1,startRow-1+$A423,0))</f>
        <v/>
      </c>
      <c r="E423" s="34" t="str">
        <f ca="1">IF($B423&gt;rounds,"",OFFSET(AllPairings!E$1,startRow-1+$A423,0))</f>
        <v/>
      </c>
      <c r="F423" s="65" t="e">
        <f ca="1">VLOOKUP($C423,OFFSET(ResultsInput!$B$2,($B423-1)*gamesPerRound,0,gamesPerRound,6),5,FALSE)</f>
        <v>#VALUE!</v>
      </c>
      <c r="G423" s="65" t="e">
        <f ca="1">VLOOKUP($C423,OFFSET(ResultsInput!$B$2,($B423-1)*gamesPerRound,0,gamesPerRound,6),6,FALSE)</f>
        <v>#VALUE!</v>
      </c>
      <c r="H423" s="78" t="str">
        <f t="shared" ca="1" si="22"/>
        <v/>
      </c>
    </row>
    <row r="424" spans="1:8" x14ac:dyDescent="0.3">
      <c r="A424" s="64">
        <f t="shared" si="21"/>
        <v>422</v>
      </c>
      <c r="B424" s="35" t="str">
        <f t="shared" si="23"/>
        <v/>
      </c>
      <c r="C424" s="35">
        <f t="shared" si="24"/>
        <v>45</v>
      </c>
      <c r="D424" s="34" t="str">
        <f ca="1">IF($B424&gt;rounds,"",OFFSET(AllPairings!D$1,startRow-1+$A424,0))</f>
        <v/>
      </c>
      <c r="E424" s="34" t="str">
        <f ca="1">IF($B424&gt;rounds,"",OFFSET(AllPairings!E$1,startRow-1+$A424,0))</f>
        <v/>
      </c>
      <c r="F424" s="65" t="e">
        <f ca="1">VLOOKUP($C424,OFFSET(ResultsInput!$B$2,($B424-1)*gamesPerRound,0,gamesPerRound,6),5,FALSE)</f>
        <v>#VALUE!</v>
      </c>
      <c r="G424" s="65" t="e">
        <f ca="1">VLOOKUP($C424,OFFSET(ResultsInput!$B$2,($B424-1)*gamesPerRound,0,gamesPerRound,6),6,FALSE)</f>
        <v>#VALUE!</v>
      </c>
      <c r="H424" s="78" t="str">
        <f t="shared" ca="1" si="22"/>
        <v/>
      </c>
    </row>
    <row r="425" spans="1:8" x14ac:dyDescent="0.3">
      <c r="A425" s="64">
        <f t="shared" si="21"/>
        <v>423</v>
      </c>
      <c r="B425" s="35" t="str">
        <f t="shared" si="23"/>
        <v/>
      </c>
      <c r="C425" s="35">
        <f t="shared" si="24"/>
        <v>46</v>
      </c>
      <c r="D425" s="34" t="str">
        <f ca="1">IF($B425&gt;rounds,"",OFFSET(AllPairings!D$1,startRow-1+$A425,0))</f>
        <v/>
      </c>
      <c r="E425" s="34" t="str">
        <f ca="1">IF($B425&gt;rounds,"",OFFSET(AllPairings!E$1,startRow-1+$A425,0))</f>
        <v/>
      </c>
      <c r="F425" s="65" t="e">
        <f ca="1">VLOOKUP($C425,OFFSET(ResultsInput!$B$2,($B425-1)*gamesPerRound,0,gamesPerRound,6),5,FALSE)</f>
        <v>#VALUE!</v>
      </c>
      <c r="G425" s="65" t="e">
        <f ca="1">VLOOKUP($C425,OFFSET(ResultsInput!$B$2,($B425-1)*gamesPerRound,0,gamesPerRound,6),6,FALSE)</f>
        <v>#VALUE!</v>
      </c>
      <c r="H425" s="78" t="str">
        <f t="shared" ca="1" si="22"/>
        <v/>
      </c>
    </row>
    <row r="426" spans="1:8" x14ac:dyDescent="0.3">
      <c r="A426" s="64">
        <f t="shared" si="21"/>
        <v>424</v>
      </c>
      <c r="B426" s="35" t="str">
        <f t="shared" ref="B426:B457" si="25">IF(INT(A426/gamesPerRound)&lt;rounds,1+INT(A426/gamesPerRound),"")</f>
        <v/>
      </c>
      <c r="C426" s="35">
        <f t="shared" ref="C426:C457" si="26">1+MOD(A426,gamesPerRound)</f>
        <v>47</v>
      </c>
      <c r="D426" s="34" t="str">
        <f ca="1">IF($B426&gt;rounds,"",OFFSET(AllPairings!D$1,startRow-1+$A426,0))</f>
        <v/>
      </c>
      <c r="E426" s="34" t="str">
        <f ca="1">IF($B426&gt;rounds,"",OFFSET(AllPairings!E$1,startRow-1+$A426,0))</f>
        <v/>
      </c>
      <c r="F426" s="65" t="e">
        <f ca="1">VLOOKUP($C426,OFFSET(ResultsInput!$B$2,($B426-1)*gamesPerRound,0,gamesPerRound,6),5,FALSE)</f>
        <v>#VALUE!</v>
      </c>
      <c r="G426" s="65" t="e">
        <f ca="1">VLOOKUP($C426,OFFSET(ResultsInput!$B$2,($B426-1)*gamesPerRound,0,gamesPerRound,6),6,FALSE)</f>
        <v>#VALUE!</v>
      </c>
      <c r="H426" s="78" t="str">
        <f t="shared" ca="1" si="22"/>
        <v/>
      </c>
    </row>
    <row r="427" spans="1:8" x14ac:dyDescent="0.3">
      <c r="A427" s="64">
        <f t="shared" ref="A427:A469" si="27">A426+1</f>
        <v>425</v>
      </c>
      <c r="B427" s="35" t="str">
        <f t="shared" si="25"/>
        <v/>
      </c>
      <c r="C427" s="35">
        <f t="shared" si="26"/>
        <v>48</v>
      </c>
      <c r="D427" s="34" t="str">
        <f ca="1">IF($B427&gt;rounds,"",OFFSET(AllPairings!D$1,startRow-1+$A427,0))</f>
        <v/>
      </c>
      <c r="E427" s="34" t="str">
        <f ca="1">IF($B427&gt;rounds,"",OFFSET(AllPairings!E$1,startRow-1+$A427,0))</f>
        <v/>
      </c>
      <c r="F427" s="65" t="e">
        <f ca="1">VLOOKUP($C427,OFFSET(ResultsInput!$B$2,($B427-1)*gamesPerRound,0,gamesPerRound,6),5,FALSE)</f>
        <v>#VALUE!</v>
      </c>
      <c r="G427" s="65" t="e">
        <f ca="1">VLOOKUP($C427,OFFSET(ResultsInput!$B$2,($B427-1)*gamesPerRound,0,gamesPerRound,6),6,FALSE)</f>
        <v>#VALUE!</v>
      </c>
      <c r="H427" s="78" t="str">
        <f t="shared" ref="H427:H469" ca="1" si="28">D427</f>
        <v/>
      </c>
    </row>
    <row r="428" spans="1:8" x14ac:dyDescent="0.3">
      <c r="A428" s="64">
        <f t="shared" si="27"/>
        <v>426</v>
      </c>
      <c r="B428" s="35" t="str">
        <f t="shared" si="25"/>
        <v/>
      </c>
      <c r="C428" s="35">
        <f t="shared" si="26"/>
        <v>49</v>
      </c>
      <c r="D428" s="34" t="str">
        <f ca="1">IF($B428&gt;rounds,"",OFFSET(AllPairings!D$1,startRow-1+$A428,0))</f>
        <v/>
      </c>
      <c r="E428" s="34" t="str">
        <f ca="1">IF($B428&gt;rounds,"",OFFSET(AllPairings!E$1,startRow-1+$A428,0))</f>
        <v/>
      </c>
      <c r="F428" s="65" t="e">
        <f ca="1">VLOOKUP($C428,OFFSET(ResultsInput!$B$2,($B428-1)*gamesPerRound,0,gamesPerRound,6),5,FALSE)</f>
        <v>#VALUE!</v>
      </c>
      <c r="G428" s="65" t="e">
        <f ca="1">VLOOKUP($C428,OFFSET(ResultsInput!$B$2,($B428-1)*gamesPerRound,0,gamesPerRound,6),6,FALSE)</f>
        <v>#VALUE!</v>
      </c>
      <c r="H428" s="78" t="str">
        <f t="shared" ca="1" si="28"/>
        <v/>
      </c>
    </row>
    <row r="429" spans="1:8" x14ac:dyDescent="0.3">
      <c r="A429" s="64">
        <f t="shared" si="27"/>
        <v>427</v>
      </c>
      <c r="B429" s="35" t="str">
        <f t="shared" si="25"/>
        <v/>
      </c>
      <c r="C429" s="35">
        <f t="shared" si="26"/>
        <v>50</v>
      </c>
      <c r="D429" s="34" t="str">
        <f ca="1">IF($B429&gt;rounds,"",OFFSET(AllPairings!D$1,startRow-1+$A429,0))</f>
        <v/>
      </c>
      <c r="E429" s="34" t="str">
        <f ca="1">IF($B429&gt;rounds,"",OFFSET(AllPairings!E$1,startRow-1+$A429,0))</f>
        <v/>
      </c>
      <c r="F429" s="65" t="e">
        <f ca="1">VLOOKUP($C429,OFFSET(ResultsInput!$B$2,($B429-1)*gamesPerRound,0,gamesPerRound,6),5,FALSE)</f>
        <v>#VALUE!</v>
      </c>
      <c r="G429" s="65" t="e">
        <f ca="1">VLOOKUP($C429,OFFSET(ResultsInput!$B$2,($B429-1)*gamesPerRound,0,gamesPerRound,6),6,FALSE)</f>
        <v>#VALUE!</v>
      </c>
      <c r="H429" s="78" t="str">
        <f t="shared" ca="1" si="28"/>
        <v/>
      </c>
    </row>
    <row r="430" spans="1:8" x14ac:dyDescent="0.3">
      <c r="A430" s="64">
        <f t="shared" si="27"/>
        <v>428</v>
      </c>
      <c r="B430" s="35" t="str">
        <f t="shared" si="25"/>
        <v/>
      </c>
      <c r="C430" s="35">
        <f t="shared" si="26"/>
        <v>51</v>
      </c>
      <c r="D430" s="34" t="str">
        <f ca="1">IF($B430&gt;rounds,"",OFFSET(AllPairings!D$1,startRow-1+$A430,0))</f>
        <v/>
      </c>
      <c r="E430" s="34" t="str">
        <f ca="1">IF($B430&gt;rounds,"",OFFSET(AllPairings!E$1,startRow-1+$A430,0))</f>
        <v/>
      </c>
      <c r="F430" s="65" t="e">
        <f ca="1">VLOOKUP($C430,OFFSET(ResultsInput!$B$2,($B430-1)*gamesPerRound,0,gamesPerRound,6),5,FALSE)</f>
        <v>#VALUE!</v>
      </c>
      <c r="G430" s="65" t="e">
        <f ca="1">VLOOKUP($C430,OFFSET(ResultsInput!$B$2,($B430-1)*gamesPerRound,0,gamesPerRound,6),6,FALSE)</f>
        <v>#VALUE!</v>
      </c>
      <c r="H430" s="78" t="str">
        <f t="shared" ca="1" si="28"/>
        <v/>
      </c>
    </row>
    <row r="431" spans="1:8" x14ac:dyDescent="0.3">
      <c r="A431" s="64">
        <f t="shared" si="27"/>
        <v>429</v>
      </c>
      <c r="B431" s="35" t="str">
        <f t="shared" si="25"/>
        <v/>
      </c>
      <c r="C431" s="35">
        <f t="shared" si="26"/>
        <v>52</v>
      </c>
      <c r="D431" s="34" t="str">
        <f ca="1">IF($B431&gt;rounds,"",OFFSET(AllPairings!D$1,startRow-1+$A431,0))</f>
        <v/>
      </c>
      <c r="E431" s="34" t="str">
        <f ca="1">IF($B431&gt;rounds,"",OFFSET(AllPairings!E$1,startRow-1+$A431,0))</f>
        <v/>
      </c>
      <c r="F431" s="65" t="e">
        <f ca="1">VLOOKUP($C431,OFFSET(ResultsInput!$B$2,($B431-1)*gamesPerRound,0,gamesPerRound,6),5,FALSE)</f>
        <v>#VALUE!</v>
      </c>
      <c r="G431" s="65" t="e">
        <f ca="1">VLOOKUP($C431,OFFSET(ResultsInput!$B$2,($B431-1)*gamesPerRound,0,gamesPerRound,6),6,FALSE)</f>
        <v>#VALUE!</v>
      </c>
      <c r="H431" s="78" t="str">
        <f t="shared" ca="1" si="28"/>
        <v/>
      </c>
    </row>
    <row r="432" spans="1:8" x14ac:dyDescent="0.3">
      <c r="A432" s="64">
        <f t="shared" si="27"/>
        <v>430</v>
      </c>
      <c r="B432" s="35" t="str">
        <f t="shared" si="25"/>
        <v/>
      </c>
      <c r="C432" s="35">
        <f t="shared" si="26"/>
        <v>53</v>
      </c>
      <c r="D432" s="34" t="str">
        <f ca="1">IF($B432&gt;rounds,"",OFFSET(AllPairings!D$1,startRow-1+$A432,0))</f>
        <v/>
      </c>
      <c r="E432" s="34" t="str">
        <f ca="1">IF($B432&gt;rounds,"",OFFSET(AllPairings!E$1,startRow-1+$A432,0))</f>
        <v/>
      </c>
      <c r="F432" s="65" t="e">
        <f ca="1">VLOOKUP($C432,OFFSET(ResultsInput!$B$2,($B432-1)*gamesPerRound,0,gamesPerRound,6),5,FALSE)</f>
        <v>#VALUE!</v>
      </c>
      <c r="G432" s="65" t="e">
        <f ca="1">VLOOKUP($C432,OFFSET(ResultsInput!$B$2,($B432-1)*gamesPerRound,0,gamesPerRound,6),6,FALSE)</f>
        <v>#VALUE!</v>
      </c>
      <c r="H432" s="78" t="str">
        <f t="shared" ca="1" si="28"/>
        <v/>
      </c>
    </row>
    <row r="433" spans="1:8" x14ac:dyDescent="0.3">
      <c r="A433" s="64">
        <f t="shared" si="27"/>
        <v>431</v>
      </c>
      <c r="B433" s="35" t="str">
        <f t="shared" si="25"/>
        <v/>
      </c>
      <c r="C433" s="35">
        <f t="shared" si="26"/>
        <v>54</v>
      </c>
      <c r="D433" s="34" t="str">
        <f ca="1">IF($B433&gt;rounds,"",OFFSET(AllPairings!D$1,startRow-1+$A433,0))</f>
        <v/>
      </c>
      <c r="E433" s="34" t="str">
        <f ca="1">IF($B433&gt;rounds,"",OFFSET(AllPairings!E$1,startRow-1+$A433,0))</f>
        <v/>
      </c>
      <c r="F433" s="65" t="e">
        <f ca="1">VLOOKUP($C433,OFFSET(ResultsInput!$B$2,($B433-1)*gamesPerRound,0,gamesPerRound,6),5,FALSE)</f>
        <v>#VALUE!</v>
      </c>
      <c r="G433" s="65" t="e">
        <f ca="1">VLOOKUP($C433,OFFSET(ResultsInput!$B$2,($B433-1)*gamesPerRound,0,gamesPerRound,6),6,FALSE)</f>
        <v>#VALUE!</v>
      </c>
      <c r="H433" s="78" t="str">
        <f t="shared" ca="1" si="28"/>
        <v/>
      </c>
    </row>
    <row r="434" spans="1:8" x14ac:dyDescent="0.3">
      <c r="A434" s="64">
        <f t="shared" si="27"/>
        <v>432</v>
      </c>
      <c r="B434" s="35" t="str">
        <f t="shared" si="25"/>
        <v/>
      </c>
      <c r="C434" s="35">
        <f t="shared" si="26"/>
        <v>1</v>
      </c>
      <c r="D434" s="34" t="str">
        <f ca="1">IF($B434&gt;rounds,"",OFFSET(AllPairings!D$1,startRow-1+$A434,0))</f>
        <v/>
      </c>
      <c r="E434" s="34" t="str">
        <f ca="1">IF($B434&gt;rounds,"",OFFSET(AllPairings!E$1,startRow-1+$A434,0))</f>
        <v/>
      </c>
      <c r="F434" s="65" t="e">
        <f ca="1">VLOOKUP($C434,OFFSET(ResultsInput!$B$2,($B434-1)*gamesPerRound,0,gamesPerRound,6),5,FALSE)</f>
        <v>#VALUE!</v>
      </c>
      <c r="G434" s="65" t="e">
        <f ca="1">VLOOKUP($C434,OFFSET(ResultsInput!$B$2,($B434-1)*gamesPerRound,0,gamesPerRound,6),6,FALSE)</f>
        <v>#VALUE!</v>
      </c>
      <c r="H434" s="78" t="str">
        <f t="shared" ca="1" si="28"/>
        <v/>
      </c>
    </row>
    <row r="435" spans="1:8" x14ac:dyDescent="0.3">
      <c r="A435" s="64">
        <f t="shared" si="27"/>
        <v>433</v>
      </c>
      <c r="B435" s="35" t="str">
        <f t="shared" si="25"/>
        <v/>
      </c>
      <c r="C435" s="35">
        <f t="shared" si="26"/>
        <v>2</v>
      </c>
      <c r="D435" s="34" t="str">
        <f ca="1">IF($B435&gt;rounds,"",OFFSET(AllPairings!D$1,startRow-1+$A435,0))</f>
        <v/>
      </c>
      <c r="E435" s="34" t="str">
        <f ca="1">IF($B435&gt;rounds,"",OFFSET(AllPairings!E$1,startRow-1+$A435,0))</f>
        <v/>
      </c>
      <c r="F435" s="65" t="e">
        <f ca="1">VLOOKUP($C435,OFFSET(ResultsInput!$B$2,($B435-1)*gamesPerRound,0,gamesPerRound,6),5,FALSE)</f>
        <v>#VALUE!</v>
      </c>
      <c r="G435" s="65" t="e">
        <f ca="1">VLOOKUP($C435,OFFSET(ResultsInput!$B$2,($B435-1)*gamesPerRound,0,gamesPerRound,6),6,FALSE)</f>
        <v>#VALUE!</v>
      </c>
      <c r="H435" s="78" t="str">
        <f t="shared" ca="1" si="28"/>
        <v/>
      </c>
    </row>
    <row r="436" spans="1:8" x14ac:dyDescent="0.3">
      <c r="A436" s="64">
        <f t="shared" si="27"/>
        <v>434</v>
      </c>
      <c r="B436" s="35" t="str">
        <f t="shared" si="25"/>
        <v/>
      </c>
      <c r="C436" s="35">
        <f t="shared" si="26"/>
        <v>3</v>
      </c>
      <c r="D436" s="34" t="str">
        <f ca="1">IF($B436&gt;rounds,"",OFFSET(AllPairings!D$1,startRow-1+$A436,0))</f>
        <v/>
      </c>
      <c r="E436" s="34" t="str">
        <f ca="1">IF($B436&gt;rounds,"",OFFSET(AllPairings!E$1,startRow-1+$A436,0))</f>
        <v/>
      </c>
      <c r="F436" s="65" t="e">
        <f ca="1">VLOOKUP($C436,OFFSET(ResultsInput!$B$2,($B436-1)*gamesPerRound,0,gamesPerRound,6),5,FALSE)</f>
        <v>#VALUE!</v>
      </c>
      <c r="G436" s="65" t="e">
        <f ca="1">VLOOKUP($C436,OFFSET(ResultsInput!$B$2,($B436-1)*gamesPerRound,0,gamesPerRound,6),6,FALSE)</f>
        <v>#VALUE!</v>
      </c>
      <c r="H436" s="78" t="str">
        <f t="shared" ca="1" si="28"/>
        <v/>
      </c>
    </row>
    <row r="437" spans="1:8" x14ac:dyDescent="0.3">
      <c r="A437" s="64">
        <f t="shared" si="27"/>
        <v>435</v>
      </c>
      <c r="B437" s="35" t="str">
        <f t="shared" si="25"/>
        <v/>
      </c>
      <c r="C437" s="35">
        <f t="shared" si="26"/>
        <v>4</v>
      </c>
      <c r="D437" s="34" t="str">
        <f ca="1">IF($B437&gt;rounds,"",OFFSET(AllPairings!D$1,startRow-1+$A437,0))</f>
        <v/>
      </c>
      <c r="E437" s="34" t="str">
        <f ca="1">IF($B437&gt;rounds,"",OFFSET(AllPairings!E$1,startRow-1+$A437,0))</f>
        <v/>
      </c>
      <c r="F437" s="65" t="e">
        <f ca="1">VLOOKUP($C437,OFFSET(ResultsInput!$B$2,($B437-1)*gamesPerRound,0,gamesPerRound,6),5,FALSE)</f>
        <v>#VALUE!</v>
      </c>
      <c r="G437" s="65" t="e">
        <f ca="1">VLOOKUP($C437,OFFSET(ResultsInput!$B$2,($B437-1)*gamesPerRound,0,gamesPerRound,6),6,FALSE)</f>
        <v>#VALUE!</v>
      </c>
      <c r="H437" s="78" t="str">
        <f t="shared" ca="1" si="28"/>
        <v/>
      </c>
    </row>
    <row r="438" spans="1:8" x14ac:dyDescent="0.3">
      <c r="A438" s="64">
        <f t="shared" si="27"/>
        <v>436</v>
      </c>
      <c r="B438" s="35" t="str">
        <f t="shared" si="25"/>
        <v/>
      </c>
      <c r="C438" s="35">
        <f t="shared" si="26"/>
        <v>5</v>
      </c>
      <c r="D438" s="34" t="str">
        <f ca="1">IF($B438&gt;rounds,"",OFFSET(AllPairings!D$1,startRow-1+$A438,0))</f>
        <v/>
      </c>
      <c r="E438" s="34" t="str">
        <f ca="1">IF($B438&gt;rounds,"",OFFSET(AllPairings!E$1,startRow-1+$A438,0))</f>
        <v/>
      </c>
      <c r="F438" s="65" t="e">
        <f ca="1">VLOOKUP($C438,OFFSET(ResultsInput!$B$2,($B438-1)*gamesPerRound,0,gamesPerRound,6),5,FALSE)</f>
        <v>#VALUE!</v>
      </c>
      <c r="G438" s="65" t="e">
        <f ca="1">VLOOKUP($C438,OFFSET(ResultsInput!$B$2,($B438-1)*gamesPerRound,0,gamesPerRound,6),6,FALSE)</f>
        <v>#VALUE!</v>
      </c>
      <c r="H438" s="78" t="str">
        <f t="shared" ca="1" si="28"/>
        <v/>
      </c>
    </row>
    <row r="439" spans="1:8" x14ac:dyDescent="0.3">
      <c r="A439" s="64">
        <f t="shared" si="27"/>
        <v>437</v>
      </c>
      <c r="B439" s="35" t="str">
        <f t="shared" si="25"/>
        <v/>
      </c>
      <c r="C439" s="35">
        <f t="shared" si="26"/>
        <v>6</v>
      </c>
      <c r="D439" s="34" t="str">
        <f ca="1">IF($B439&gt;rounds,"",OFFSET(AllPairings!D$1,startRow-1+$A439,0))</f>
        <v/>
      </c>
      <c r="E439" s="34" t="str">
        <f ca="1">IF($B439&gt;rounds,"",OFFSET(AllPairings!E$1,startRow-1+$A439,0))</f>
        <v/>
      </c>
      <c r="F439" s="65" t="e">
        <f ca="1">VLOOKUP($C439,OFFSET(ResultsInput!$B$2,($B439-1)*gamesPerRound,0,gamesPerRound,6),5,FALSE)</f>
        <v>#VALUE!</v>
      </c>
      <c r="G439" s="65" t="e">
        <f ca="1">VLOOKUP($C439,OFFSET(ResultsInput!$B$2,($B439-1)*gamesPerRound,0,gamesPerRound,6),6,FALSE)</f>
        <v>#VALUE!</v>
      </c>
      <c r="H439" s="78" t="str">
        <f t="shared" ca="1" si="28"/>
        <v/>
      </c>
    </row>
    <row r="440" spans="1:8" x14ac:dyDescent="0.3">
      <c r="A440" s="64">
        <f t="shared" si="27"/>
        <v>438</v>
      </c>
      <c r="B440" s="35" t="str">
        <f t="shared" si="25"/>
        <v/>
      </c>
      <c r="C440" s="35">
        <f t="shared" si="26"/>
        <v>7</v>
      </c>
      <c r="D440" s="34" t="str">
        <f ca="1">IF($B440&gt;rounds,"",OFFSET(AllPairings!D$1,startRow-1+$A440,0))</f>
        <v/>
      </c>
      <c r="E440" s="34" t="str">
        <f ca="1">IF($B440&gt;rounds,"",OFFSET(AllPairings!E$1,startRow-1+$A440,0))</f>
        <v/>
      </c>
      <c r="F440" s="65" t="e">
        <f ca="1">VLOOKUP($C440,OFFSET(ResultsInput!$B$2,($B440-1)*gamesPerRound,0,gamesPerRound,6),5,FALSE)</f>
        <v>#VALUE!</v>
      </c>
      <c r="G440" s="65" t="e">
        <f ca="1">VLOOKUP($C440,OFFSET(ResultsInput!$B$2,($B440-1)*gamesPerRound,0,gamesPerRound,6),6,FALSE)</f>
        <v>#VALUE!</v>
      </c>
      <c r="H440" s="78" t="str">
        <f t="shared" ca="1" si="28"/>
        <v/>
      </c>
    </row>
    <row r="441" spans="1:8" x14ac:dyDescent="0.3">
      <c r="A441" s="64">
        <f t="shared" si="27"/>
        <v>439</v>
      </c>
      <c r="B441" s="35" t="str">
        <f t="shared" si="25"/>
        <v/>
      </c>
      <c r="C441" s="35">
        <f t="shared" si="26"/>
        <v>8</v>
      </c>
      <c r="D441" s="34" t="str">
        <f ca="1">IF($B441&gt;rounds,"",OFFSET(AllPairings!D$1,startRow-1+$A441,0))</f>
        <v/>
      </c>
      <c r="E441" s="34" t="str">
        <f ca="1">IF($B441&gt;rounds,"",OFFSET(AllPairings!E$1,startRow-1+$A441,0))</f>
        <v/>
      </c>
      <c r="F441" s="65" t="e">
        <f ca="1">VLOOKUP($C441,OFFSET(ResultsInput!$B$2,($B441-1)*gamesPerRound,0,gamesPerRound,6),5,FALSE)</f>
        <v>#VALUE!</v>
      </c>
      <c r="G441" s="65" t="e">
        <f ca="1">VLOOKUP($C441,OFFSET(ResultsInput!$B$2,($B441-1)*gamesPerRound,0,gamesPerRound,6),6,FALSE)</f>
        <v>#VALUE!</v>
      </c>
      <c r="H441" s="78" t="str">
        <f t="shared" ca="1" si="28"/>
        <v/>
      </c>
    </row>
    <row r="442" spans="1:8" x14ac:dyDescent="0.3">
      <c r="A442" s="64">
        <f t="shared" si="27"/>
        <v>440</v>
      </c>
      <c r="B442" s="35" t="str">
        <f t="shared" si="25"/>
        <v/>
      </c>
      <c r="C442" s="35">
        <f t="shared" si="26"/>
        <v>9</v>
      </c>
      <c r="D442" s="34" t="str">
        <f ca="1">IF($B442&gt;rounds,"",OFFSET(AllPairings!D$1,startRow-1+$A442,0))</f>
        <v/>
      </c>
      <c r="E442" s="34" t="str">
        <f ca="1">IF($B442&gt;rounds,"",OFFSET(AllPairings!E$1,startRow-1+$A442,0))</f>
        <v/>
      </c>
      <c r="F442" s="65" t="e">
        <f ca="1">VLOOKUP($C442,OFFSET(ResultsInput!$B$2,($B442-1)*gamesPerRound,0,gamesPerRound,6),5,FALSE)</f>
        <v>#VALUE!</v>
      </c>
      <c r="G442" s="65" t="e">
        <f ca="1">VLOOKUP($C442,OFFSET(ResultsInput!$B$2,($B442-1)*gamesPerRound,0,gamesPerRound,6),6,FALSE)</f>
        <v>#VALUE!</v>
      </c>
      <c r="H442" s="78" t="str">
        <f t="shared" ca="1" si="28"/>
        <v/>
      </c>
    </row>
    <row r="443" spans="1:8" x14ac:dyDescent="0.3">
      <c r="A443" s="64">
        <f t="shared" si="27"/>
        <v>441</v>
      </c>
      <c r="B443" s="35" t="str">
        <f t="shared" si="25"/>
        <v/>
      </c>
      <c r="C443" s="35">
        <f t="shared" si="26"/>
        <v>10</v>
      </c>
      <c r="D443" s="34" t="str">
        <f ca="1">IF($B443&gt;rounds,"",OFFSET(AllPairings!D$1,startRow-1+$A443,0))</f>
        <v/>
      </c>
      <c r="E443" s="34" t="str">
        <f ca="1">IF($B443&gt;rounds,"",OFFSET(AllPairings!E$1,startRow-1+$A443,0))</f>
        <v/>
      </c>
      <c r="F443" s="65" t="e">
        <f ca="1">VLOOKUP($C443,OFFSET(ResultsInput!$B$2,($B443-1)*gamesPerRound,0,gamesPerRound,6),5,FALSE)</f>
        <v>#VALUE!</v>
      </c>
      <c r="G443" s="65" t="e">
        <f ca="1">VLOOKUP($C443,OFFSET(ResultsInput!$B$2,($B443-1)*gamesPerRound,0,gamesPerRound,6),6,FALSE)</f>
        <v>#VALUE!</v>
      </c>
      <c r="H443" s="78" t="str">
        <f t="shared" ca="1" si="28"/>
        <v/>
      </c>
    </row>
    <row r="444" spans="1:8" x14ac:dyDescent="0.3">
      <c r="A444" s="64">
        <f t="shared" si="27"/>
        <v>442</v>
      </c>
      <c r="B444" s="35" t="str">
        <f t="shared" si="25"/>
        <v/>
      </c>
      <c r="C444" s="35">
        <f t="shared" si="26"/>
        <v>11</v>
      </c>
      <c r="D444" s="34" t="str">
        <f ca="1">IF($B444&gt;rounds,"",OFFSET(AllPairings!D$1,startRow-1+$A444,0))</f>
        <v/>
      </c>
      <c r="E444" s="34" t="str">
        <f ca="1">IF($B444&gt;rounds,"",OFFSET(AllPairings!E$1,startRow-1+$A444,0))</f>
        <v/>
      </c>
      <c r="F444" s="65" t="e">
        <f ca="1">VLOOKUP($C444,OFFSET(ResultsInput!$B$2,($B444-1)*gamesPerRound,0,gamesPerRound,6),5,FALSE)</f>
        <v>#VALUE!</v>
      </c>
      <c r="G444" s="65" t="e">
        <f ca="1">VLOOKUP($C444,OFFSET(ResultsInput!$B$2,($B444-1)*gamesPerRound,0,gamesPerRound,6),6,FALSE)</f>
        <v>#VALUE!</v>
      </c>
      <c r="H444" s="78" t="str">
        <f t="shared" ca="1" si="28"/>
        <v/>
      </c>
    </row>
    <row r="445" spans="1:8" x14ac:dyDescent="0.3">
      <c r="A445" s="64">
        <f t="shared" si="27"/>
        <v>443</v>
      </c>
      <c r="B445" s="35" t="str">
        <f t="shared" si="25"/>
        <v/>
      </c>
      <c r="C445" s="35">
        <f t="shared" si="26"/>
        <v>12</v>
      </c>
      <c r="D445" s="34" t="str">
        <f ca="1">IF($B445&gt;rounds,"",OFFSET(AllPairings!D$1,startRow-1+$A445,0))</f>
        <v/>
      </c>
      <c r="E445" s="34" t="str">
        <f ca="1">IF($B445&gt;rounds,"",OFFSET(AllPairings!E$1,startRow-1+$A445,0))</f>
        <v/>
      </c>
      <c r="F445" s="65" t="e">
        <f ca="1">VLOOKUP($C445,OFFSET(ResultsInput!$B$2,($B445-1)*gamesPerRound,0,gamesPerRound,6),5,FALSE)</f>
        <v>#VALUE!</v>
      </c>
      <c r="G445" s="65" t="e">
        <f ca="1">VLOOKUP($C445,OFFSET(ResultsInput!$B$2,($B445-1)*gamesPerRound,0,gamesPerRound,6),6,FALSE)</f>
        <v>#VALUE!</v>
      </c>
      <c r="H445" s="78" t="str">
        <f t="shared" ca="1" si="28"/>
        <v/>
      </c>
    </row>
    <row r="446" spans="1:8" x14ac:dyDescent="0.3">
      <c r="A446" s="64">
        <f t="shared" si="27"/>
        <v>444</v>
      </c>
      <c r="B446" s="35" t="str">
        <f t="shared" si="25"/>
        <v/>
      </c>
      <c r="C446" s="35">
        <f t="shared" si="26"/>
        <v>13</v>
      </c>
      <c r="D446" s="34" t="str">
        <f ca="1">IF($B446&gt;rounds,"",OFFSET(AllPairings!D$1,startRow-1+$A446,0))</f>
        <v/>
      </c>
      <c r="E446" s="34" t="str">
        <f ca="1">IF($B446&gt;rounds,"",OFFSET(AllPairings!E$1,startRow-1+$A446,0))</f>
        <v/>
      </c>
      <c r="F446" s="65" t="e">
        <f ca="1">VLOOKUP($C446,OFFSET(ResultsInput!$B$2,($B446-1)*gamesPerRound,0,gamesPerRound,6),5,FALSE)</f>
        <v>#VALUE!</v>
      </c>
      <c r="G446" s="65" t="e">
        <f ca="1">VLOOKUP($C446,OFFSET(ResultsInput!$B$2,($B446-1)*gamesPerRound,0,gamesPerRound,6),6,FALSE)</f>
        <v>#VALUE!</v>
      </c>
      <c r="H446" s="78" t="str">
        <f t="shared" ca="1" si="28"/>
        <v/>
      </c>
    </row>
    <row r="447" spans="1:8" x14ac:dyDescent="0.3">
      <c r="A447" s="64">
        <f t="shared" si="27"/>
        <v>445</v>
      </c>
      <c r="B447" s="35" t="str">
        <f t="shared" si="25"/>
        <v/>
      </c>
      <c r="C447" s="35">
        <f t="shared" si="26"/>
        <v>14</v>
      </c>
      <c r="D447" s="34" t="str">
        <f ca="1">IF($B447&gt;rounds,"",OFFSET(AllPairings!D$1,startRow-1+$A447,0))</f>
        <v/>
      </c>
      <c r="E447" s="34" t="str">
        <f ca="1">IF($B447&gt;rounds,"",OFFSET(AllPairings!E$1,startRow-1+$A447,0))</f>
        <v/>
      </c>
      <c r="F447" s="65" t="e">
        <f ca="1">VLOOKUP($C447,OFFSET(ResultsInput!$B$2,($B447-1)*gamesPerRound,0,gamesPerRound,6),5,FALSE)</f>
        <v>#VALUE!</v>
      </c>
      <c r="G447" s="65" t="e">
        <f ca="1">VLOOKUP($C447,OFFSET(ResultsInput!$B$2,($B447-1)*gamesPerRound,0,gamesPerRound,6),6,FALSE)</f>
        <v>#VALUE!</v>
      </c>
      <c r="H447" s="78" t="str">
        <f t="shared" ca="1" si="28"/>
        <v/>
      </c>
    </row>
    <row r="448" spans="1:8" x14ac:dyDescent="0.3">
      <c r="A448" s="64">
        <f t="shared" si="27"/>
        <v>446</v>
      </c>
      <c r="B448" s="35" t="str">
        <f t="shared" si="25"/>
        <v/>
      </c>
      <c r="C448" s="35">
        <f t="shared" si="26"/>
        <v>15</v>
      </c>
      <c r="D448" s="34" t="str">
        <f ca="1">IF($B448&gt;rounds,"",OFFSET(AllPairings!D$1,startRow-1+$A448,0))</f>
        <v/>
      </c>
      <c r="E448" s="34" t="str">
        <f ca="1">IF($B448&gt;rounds,"",OFFSET(AllPairings!E$1,startRow-1+$A448,0))</f>
        <v/>
      </c>
      <c r="F448" s="65" t="e">
        <f ca="1">VLOOKUP($C448,OFFSET(ResultsInput!$B$2,($B448-1)*gamesPerRound,0,gamesPerRound,6),5,FALSE)</f>
        <v>#VALUE!</v>
      </c>
      <c r="G448" s="65" t="e">
        <f ca="1">VLOOKUP($C448,OFFSET(ResultsInput!$B$2,($B448-1)*gamesPerRound,0,gamesPerRound,6),6,FALSE)</f>
        <v>#VALUE!</v>
      </c>
      <c r="H448" s="78" t="str">
        <f t="shared" ca="1" si="28"/>
        <v/>
      </c>
    </row>
    <row r="449" spans="1:8" x14ac:dyDescent="0.3">
      <c r="A449" s="64">
        <f t="shared" si="27"/>
        <v>447</v>
      </c>
      <c r="B449" s="35" t="str">
        <f t="shared" si="25"/>
        <v/>
      </c>
      <c r="C449" s="35">
        <f t="shared" si="26"/>
        <v>16</v>
      </c>
      <c r="D449" s="34" t="str">
        <f ca="1">IF($B449&gt;rounds,"",OFFSET(AllPairings!D$1,startRow-1+$A449,0))</f>
        <v/>
      </c>
      <c r="E449" s="34" t="str">
        <f ca="1">IF($B449&gt;rounds,"",OFFSET(AllPairings!E$1,startRow-1+$A449,0))</f>
        <v/>
      </c>
      <c r="F449" s="65" t="e">
        <f ca="1">VLOOKUP($C449,OFFSET(ResultsInput!$B$2,($B449-1)*gamesPerRound,0,gamesPerRound,6),5,FALSE)</f>
        <v>#VALUE!</v>
      </c>
      <c r="G449" s="65" t="e">
        <f ca="1">VLOOKUP($C449,OFFSET(ResultsInput!$B$2,($B449-1)*gamesPerRound,0,gamesPerRound,6),6,FALSE)</f>
        <v>#VALUE!</v>
      </c>
      <c r="H449" s="78" t="str">
        <f t="shared" ca="1" si="28"/>
        <v/>
      </c>
    </row>
    <row r="450" spans="1:8" x14ac:dyDescent="0.3">
      <c r="A450" s="64">
        <f t="shared" si="27"/>
        <v>448</v>
      </c>
      <c r="B450" s="35" t="str">
        <f t="shared" si="25"/>
        <v/>
      </c>
      <c r="C450" s="35">
        <f t="shared" si="26"/>
        <v>17</v>
      </c>
      <c r="D450" s="34" t="str">
        <f ca="1">IF($B450&gt;rounds,"",OFFSET(AllPairings!D$1,startRow-1+$A450,0))</f>
        <v/>
      </c>
      <c r="E450" s="34" t="str">
        <f ca="1">IF($B450&gt;rounds,"",OFFSET(AllPairings!E$1,startRow-1+$A450,0))</f>
        <v/>
      </c>
      <c r="F450" s="65" t="e">
        <f ca="1">VLOOKUP($C450,OFFSET(ResultsInput!$B$2,($B450-1)*gamesPerRound,0,gamesPerRound,6),5,FALSE)</f>
        <v>#VALUE!</v>
      </c>
      <c r="G450" s="65" t="e">
        <f ca="1">VLOOKUP($C450,OFFSET(ResultsInput!$B$2,($B450-1)*gamesPerRound,0,gamesPerRound,6),6,FALSE)</f>
        <v>#VALUE!</v>
      </c>
      <c r="H450" s="78" t="str">
        <f t="shared" ca="1" si="28"/>
        <v/>
      </c>
    </row>
    <row r="451" spans="1:8" x14ac:dyDescent="0.3">
      <c r="A451" s="64">
        <f t="shared" si="27"/>
        <v>449</v>
      </c>
      <c r="B451" s="35" t="str">
        <f t="shared" si="25"/>
        <v/>
      </c>
      <c r="C451" s="35">
        <f t="shared" si="26"/>
        <v>18</v>
      </c>
      <c r="D451" s="34" t="str">
        <f ca="1">IF($B451&gt;rounds,"",OFFSET(AllPairings!D$1,startRow-1+$A451,0))</f>
        <v/>
      </c>
      <c r="E451" s="34" t="str">
        <f ca="1">IF($B451&gt;rounds,"",OFFSET(AllPairings!E$1,startRow-1+$A451,0))</f>
        <v/>
      </c>
      <c r="F451" s="65" t="e">
        <f ca="1">VLOOKUP($C451,OFFSET(ResultsInput!$B$2,($B451-1)*gamesPerRound,0,gamesPerRound,6),5,FALSE)</f>
        <v>#VALUE!</v>
      </c>
      <c r="G451" s="65" t="e">
        <f ca="1">VLOOKUP($C451,OFFSET(ResultsInput!$B$2,($B451-1)*gamesPerRound,0,gamesPerRound,6),6,FALSE)</f>
        <v>#VALUE!</v>
      </c>
      <c r="H451" s="78" t="str">
        <f t="shared" ca="1" si="28"/>
        <v/>
      </c>
    </row>
    <row r="452" spans="1:8" x14ac:dyDescent="0.3">
      <c r="A452" s="64">
        <f t="shared" si="27"/>
        <v>450</v>
      </c>
      <c r="B452" s="35" t="str">
        <f t="shared" si="25"/>
        <v/>
      </c>
      <c r="C452" s="35">
        <f t="shared" si="26"/>
        <v>19</v>
      </c>
      <c r="D452" s="34" t="str">
        <f ca="1">IF($B452&gt;rounds,"",OFFSET(AllPairings!D$1,startRow-1+$A452,0))</f>
        <v/>
      </c>
      <c r="E452" s="34" t="str">
        <f ca="1">IF($B452&gt;rounds,"",OFFSET(AllPairings!E$1,startRow-1+$A452,0))</f>
        <v/>
      </c>
      <c r="F452" s="65" t="e">
        <f ca="1">VLOOKUP($C452,OFFSET(ResultsInput!$B$2,($B452-1)*gamesPerRound,0,gamesPerRound,6),5,FALSE)</f>
        <v>#VALUE!</v>
      </c>
      <c r="G452" s="65" t="e">
        <f ca="1">VLOOKUP($C452,OFFSET(ResultsInput!$B$2,($B452-1)*gamesPerRound,0,gamesPerRound,6),6,FALSE)</f>
        <v>#VALUE!</v>
      </c>
      <c r="H452" s="78" t="str">
        <f t="shared" ca="1" si="28"/>
        <v/>
      </c>
    </row>
    <row r="453" spans="1:8" x14ac:dyDescent="0.3">
      <c r="A453" s="64">
        <f t="shared" si="27"/>
        <v>451</v>
      </c>
      <c r="B453" s="35" t="str">
        <f t="shared" si="25"/>
        <v/>
      </c>
      <c r="C453" s="35">
        <f t="shared" si="26"/>
        <v>20</v>
      </c>
      <c r="D453" s="34" t="str">
        <f ca="1">IF($B453&gt;rounds,"",OFFSET(AllPairings!D$1,startRow-1+$A453,0))</f>
        <v/>
      </c>
      <c r="E453" s="34" t="str">
        <f ca="1">IF($B453&gt;rounds,"",OFFSET(AllPairings!E$1,startRow-1+$A453,0))</f>
        <v/>
      </c>
      <c r="F453" s="65" t="e">
        <f ca="1">VLOOKUP($C453,OFFSET(ResultsInput!$B$2,($B453-1)*gamesPerRound,0,gamesPerRound,6),5,FALSE)</f>
        <v>#VALUE!</v>
      </c>
      <c r="G453" s="65" t="e">
        <f ca="1">VLOOKUP($C453,OFFSET(ResultsInput!$B$2,($B453-1)*gamesPerRound,0,gamesPerRound,6),6,FALSE)</f>
        <v>#VALUE!</v>
      </c>
      <c r="H453" s="78" t="str">
        <f t="shared" ca="1" si="28"/>
        <v/>
      </c>
    </row>
    <row r="454" spans="1:8" x14ac:dyDescent="0.3">
      <c r="A454" s="64">
        <f t="shared" si="27"/>
        <v>452</v>
      </c>
      <c r="B454" s="35" t="str">
        <f t="shared" si="25"/>
        <v/>
      </c>
      <c r="C454" s="35">
        <f t="shared" si="26"/>
        <v>21</v>
      </c>
      <c r="D454" s="34" t="str">
        <f ca="1">IF($B454&gt;rounds,"",OFFSET(AllPairings!D$1,startRow-1+$A454,0))</f>
        <v/>
      </c>
      <c r="E454" s="34" t="str">
        <f ca="1">IF($B454&gt;rounds,"",OFFSET(AllPairings!E$1,startRow-1+$A454,0))</f>
        <v/>
      </c>
      <c r="F454" s="65" t="e">
        <f ca="1">VLOOKUP($C454,OFFSET(ResultsInput!$B$2,($B454-1)*gamesPerRound,0,gamesPerRound,6),5,FALSE)</f>
        <v>#VALUE!</v>
      </c>
      <c r="G454" s="65" t="e">
        <f ca="1">VLOOKUP($C454,OFFSET(ResultsInput!$B$2,($B454-1)*gamesPerRound,0,gamesPerRound,6),6,FALSE)</f>
        <v>#VALUE!</v>
      </c>
      <c r="H454" s="78" t="str">
        <f t="shared" ca="1" si="28"/>
        <v/>
      </c>
    </row>
    <row r="455" spans="1:8" x14ac:dyDescent="0.3">
      <c r="A455" s="64">
        <f t="shared" si="27"/>
        <v>453</v>
      </c>
      <c r="B455" s="35" t="str">
        <f t="shared" si="25"/>
        <v/>
      </c>
      <c r="C455" s="35">
        <f t="shared" si="26"/>
        <v>22</v>
      </c>
      <c r="D455" s="34" t="str">
        <f ca="1">IF($B455&gt;rounds,"",OFFSET(AllPairings!D$1,startRow-1+$A455,0))</f>
        <v/>
      </c>
      <c r="E455" s="34" t="str">
        <f ca="1">IF($B455&gt;rounds,"",OFFSET(AllPairings!E$1,startRow-1+$A455,0))</f>
        <v/>
      </c>
      <c r="F455" s="65" t="e">
        <f ca="1">VLOOKUP($C455,OFFSET(ResultsInput!$B$2,($B455-1)*gamesPerRound,0,gamesPerRound,6),5,FALSE)</f>
        <v>#VALUE!</v>
      </c>
      <c r="G455" s="65" t="e">
        <f ca="1">VLOOKUP($C455,OFFSET(ResultsInput!$B$2,($B455-1)*gamesPerRound,0,gamesPerRound,6),6,FALSE)</f>
        <v>#VALUE!</v>
      </c>
      <c r="H455" s="78" t="str">
        <f t="shared" ca="1" si="28"/>
        <v/>
      </c>
    </row>
    <row r="456" spans="1:8" x14ac:dyDescent="0.3">
      <c r="A456" s="64">
        <f t="shared" si="27"/>
        <v>454</v>
      </c>
      <c r="B456" s="35" t="str">
        <f t="shared" si="25"/>
        <v/>
      </c>
      <c r="C456" s="35">
        <f t="shared" si="26"/>
        <v>23</v>
      </c>
      <c r="D456" s="34" t="str">
        <f ca="1">IF($B456&gt;rounds,"",OFFSET(AllPairings!D$1,startRow-1+$A456,0))</f>
        <v/>
      </c>
      <c r="E456" s="34" t="str">
        <f ca="1">IF($B456&gt;rounds,"",OFFSET(AllPairings!E$1,startRow-1+$A456,0))</f>
        <v/>
      </c>
      <c r="F456" s="65" t="e">
        <f ca="1">VLOOKUP($C456,OFFSET(ResultsInput!$B$2,($B456-1)*gamesPerRound,0,gamesPerRound,6),5,FALSE)</f>
        <v>#VALUE!</v>
      </c>
      <c r="G456" s="65" t="e">
        <f ca="1">VLOOKUP($C456,OFFSET(ResultsInput!$B$2,($B456-1)*gamesPerRound,0,gamesPerRound,6),6,FALSE)</f>
        <v>#VALUE!</v>
      </c>
      <c r="H456" s="78" t="str">
        <f t="shared" ca="1" si="28"/>
        <v/>
      </c>
    </row>
    <row r="457" spans="1:8" x14ac:dyDescent="0.3">
      <c r="A457" s="64">
        <f t="shared" si="27"/>
        <v>455</v>
      </c>
      <c r="B457" s="35" t="str">
        <f t="shared" si="25"/>
        <v/>
      </c>
      <c r="C457" s="35">
        <f t="shared" si="26"/>
        <v>24</v>
      </c>
      <c r="D457" s="34" t="str">
        <f ca="1">IF($B457&gt;rounds,"",OFFSET(AllPairings!D$1,startRow-1+$A457,0))</f>
        <v/>
      </c>
      <c r="E457" s="34" t="str">
        <f ca="1">IF($B457&gt;rounds,"",OFFSET(AllPairings!E$1,startRow-1+$A457,0))</f>
        <v/>
      </c>
      <c r="F457" s="65" t="e">
        <f ca="1">VLOOKUP($C457,OFFSET(ResultsInput!$B$2,($B457-1)*gamesPerRound,0,gamesPerRound,6),5,FALSE)</f>
        <v>#VALUE!</v>
      </c>
      <c r="G457" s="65" t="e">
        <f ca="1">VLOOKUP($C457,OFFSET(ResultsInput!$B$2,($B457-1)*gamesPerRound,0,gamesPerRound,6),6,FALSE)</f>
        <v>#VALUE!</v>
      </c>
      <c r="H457" s="78" t="str">
        <f t="shared" ca="1" si="28"/>
        <v/>
      </c>
    </row>
    <row r="458" spans="1:8" x14ac:dyDescent="0.3">
      <c r="A458" s="64">
        <f t="shared" si="27"/>
        <v>456</v>
      </c>
      <c r="B458" s="35" t="str">
        <f t="shared" ref="B458:B469" si="29">IF(INT(A458/gamesPerRound)&lt;rounds,1+INT(A458/gamesPerRound),"")</f>
        <v/>
      </c>
      <c r="C458" s="35">
        <f t="shared" ref="C458:C469" si="30">1+MOD(A458,gamesPerRound)</f>
        <v>25</v>
      </c>
      <c r="D458" s="34" t="str">
        <f ca="1">IF($B458&gt;rounds,"",OFFSET(AllPairings!D$1,startRow-1+$A458,0))</f>
        <v/>
      </c>
      <c r="E458" s="34" t="str">
        <f ca="1">IF($B458&gt;rounds,"",OFFSET(AllPairings!E$1,startRow-1+$A458,0))</f>
        <v/>
      </c>
      <c r="F458" s="65" t="e">
        <f ca="1">VLOOKUP($C458,OFFSET(ResultsInput!$B$2,($B458-1)*gamesPerRound,0,gamesPerRound,6),5,FALSE)</f>
        <v>#VALUE!</v>
      </c>
      <c r="G458" s="65" t="e">
        <f ca="1">VLOOKUP($C458,OFFSET(ResultsInput!$B$2,($B458-1)*gamesPerRound,0,gamesPerRound,6),6,FALSE)</f>
        <v>#VALUE!</v>
      </c>
      <c r="H458" s="78" t="str">
        <f t="shared" ca="1" si="28"/>
        <v/>
      </c>
    </row>
    <row r="459" spans="1:8" x14ac:dyDescent="0.3">
      <c r="A459" s="64">
        <f t="shared" si="27"/>
        <v>457</v>
      </c>
      <c r="B459" s="35" t="str">
        <f t="shared" si="29"/>
        <v/>
      </c>
      <c r="C459" s="35">
        <f t="shared" si="30"/>
        <v>26</v>
      </c>
      <c r="D459" s="34" t="str">
        <f ca="1">IF($B459&gt;rounds,"",OFFSET(AllPairings!D$1,startRow-1+$A459,0))</f>
        <v/>
      </c>
      <c r="E459" s="34" t="str">
        <f ca="1">IF($B459&gt;rounds,"",OFFSET(AllPairings!E$1,startRow-1+$A459,0))</f>
        <v/>
      </c>
      <c r="F459" s="65" t="e">
        <f ca="1">VLOOKUP($C459,OFFSET(ResultsInput!$B$2,($B459-1)*gamesPerRound,0,gamesPerRound,6),5,FALSE)</f>
        <v>#VALUE!</v>
      </c>
      <c r="G459" s="65" t="e">
        <f ca="1">VLOOKUP($C459,OFFSET(ResultsInput!$B$2,($B459-1)*gamesPerRound,0,gamesPerRound,6),6,FALSE)</f>
        <v>#VALUE!</v>
      </c>
      <c r="H459" s="78" t="str">
        <f t="shared" ca="1" si="28"/>
        <v/>
      </c>
    </row>
    <row r="460" spans="1:8" x14ac:dyDescent="0.3">
      <c r="A460" s="64">
        <f t="shared" si="27"/>
        <v>458</v>
      </c>
      <c r="B460" s="35" t="str">
        <f t="shared" si="29"/>
        <v/>
      </c>
      <c r="C460" s="35">
        <f t="shared" si="30"/>
        <v>27</v>
      </c>
      <c r="D460" s="34" t="str">
        <f ca="1">IF($B460&gt;rounds,"",OFFSET(AllPairings!D$1,startRow-1+$A460,0))</f>
        <v/>
      </c>
      <c r="E460" s="34" t="str">
        <f ca="1">IF($B460&gt;rounds,"",OFFSET(AllPairings!E$1,startRow-1+$A460,0))</f>
        <v/>
      </c>
      <c r="F460" s="65" t="e">
        <f ca="1">VLOOKUP($C460,OFFSET(ResultsInput!$B$2,($B460-1)*gamesPerRound,0,gamesPerRound,6),5,FALSE)</f>
        <v>#VALUE!</v>
      </c>
      <c r="G460" s="65" t="e">
        <f ca="1">VLOOKUP($C460,OFFSET(ResultsInput!$B$2,($B460-1)*gamesPerRound,0,gamesPerRound,6),6,FALSE)</f>
        <v>#VALUE!</v>
      </c>
      <c r="H460" s="78" t="str">
        <f t="shared" ca="1" si="28"/>
        <v/>
      </c>
    </row>
    <row r="461" spans="1:8" x14ac:dyDescent="0.3">
      <c r="A461" s="64">
        <f t="shared" si="27"/>
        <v>459</v>
      </c>
      <c r="B461" s="35" t="str">
        <f t="shared" si="29"/>
        <v/>
      </c>
      <c r="C461" s="35">
        <f t="shared" si="30"/>
        <v>28</v>
      </c>
      <c r="D461" s="34" t="str">
        <f ca="1">IF($B461&gt;rounds,"",OFFSET(AllPairings!D$1,startRow-1+$A461,0))</f>
        <v/>
      </c>
      <c r="E461" s="34" t="str">
        <f ca="1">IF($B461&gt;rounds,"",OFFSET(AllPairings!E$1,startRow-1+$A461,0))</f>
        <v/>
      </c>
      <c r="F461" s="65" t="e">
        <f ca="1">VLOOKUP($C461,OFFSET(ResultsInput!$B$2,($B461-1)*gamesPerRound,0,gamesPerRound,6),5,FALSE)</f>
        <v>#VALUE!</v>
      </c>
      <c r="G461" s="65" t="e">
        <f ca="1">VLOOKUP($C461,OFFSET(ResultsInput!$B$2,($B461-1)*gamesPerRound,0,gamesPerRound,6),6,FALSE)</f>
        <v>#VALUE!</v>
      </c>
      <c r="H461" s="78" t="str">
        <f t="shared" ca="1" si="28"/>
        <v/>
      </c>
    </row>
    <row r="462" spans="1:8" x14ac:dyDescent="0.3">
      <c r="A462" s="64">
        <f t="shared" si="27"/>
        <v>460</v>
      </c>
      <c r="B462" s="35" t="str">
        <f t="shared" si="29"/>
        <v/>
      </c>
      <c r="C462" s="35">
        <f t="shared" si="30"/>
        <v>29</v>
      </c>
      <c r="D462" s="34" t="str">
        <f ca="1">IF($B462&gt;rounds,"",OFFSET(AllPairings!D$1,startRow-1+$A462,0))</f>
        <v/>
      </c>
      <c r="E462" s="34" t="str">
        <f ca="1">IF($B462&gt;rounds,"",OFFSET(AllPairings!E$1,startRow-1+$A462,0))</f>
        <v/>
      </c>
      <c r="F462" s="65" t="e">
        <f ca="1">VLOOKUP($C462,OFFSET(ResultsInput!$B$2,($B462-1)*gamesPerRound,0,gamesPerRound,6),5,FALSE)</f>
        <v>#VALUE!</v>
      </c>
      <c r="G462" s="65" t="e">
        <f ca="1">VLOOKUP($C462,OFFSET(ResultsInput!$B$2,($B462-1)*gamesPerRound,0,gamesPerRound,6),6,FALSE)</f>
        <v>#VALUE!</v>
      </c>
      <c r="H462" s="78" t="str">
        <f t="shared" ca="1" si="28"/>
        <v/>
      </c>
    </row>
    <row r="463" spans="1:8" x14ac:dyDescent="0.3">
      <c r="A463" s="64">
        <f t="shared" si="27"/>
        <v>461</v>
      </c>
      <c r="B463" s="35" t="str">
        <f t="shared" si="29"/>
        <v/>
      </c>
      <c r="C463" s="35">
        <f t="shared" si="30"/>
        <v>30</v>
      </c>
      <c r="D463" s="34" t="str">
        <f ca="1">IF($B463&gt;rounds,"",OFFSET(AllPairings!D$1,startRow-1+$A463,0))</f>
        <v/>
      </c>
      <c r="E463" s="34" t="str">
        <f ca="1">IF($B463&gt;rounds,"",OFFSET(AllPairings!E$1,startRow-1+$A463,0))</f>
        <v/>
      </c>
      <c r="F463" s="65" t="e">
        <f ca="1">VLOOKUP($C463,OFFSET(ResultsInput!$B$2,($B463-1)*gamesPerRound,0,gamesPerRound,6),5,FALSE)</f>
        <v>#VALUE!</v>
      </c>
      <c r="G463" s="65" t="e">
        <f ca="1">VLOOKUP($C463,OFFSET(ResultsInput!$B$2,($B463-1)*gamesPerRound,0,gamesPerRound,6),6,FALSE)</f>
        <v>#VALUE!</v>
      </c>
      <c r="H463" s="78" t="str">
        <f t="shared" ca="1" si="28"/>
        <v/>
      </c>
    </row>
    <row r="464" spans="1:8" x14ac:dyDescent="0.3">
      <c r="A464" s="64">
        <f t="shared" si="27"/>
        <v>462</v>
      </c>
      <c r="B464" s="35" t="str">
        <f t="shared" si="29"/>
        <v/>
      </c>
      <c r="C464" s="35">
        <f t="shared" si="30"/>
        <v>31</v>
      </c>
      <c r="D464" s="34" t="str">
        <f ca="1">IF($B464&gt;rounds,"",OFFSET(AllPairings!D$1,startRow-1+$A464,0))</f>
        <v/>
      </c>
      <c r="E464" s="34" t="str">
        <f ca="1">IF($B464&gt;rounds,"",OFFSET(AllPairings!E$1,startRow-1+$A464,0))</f>
        <v/>
      </c>
      <c r="F464" s="65" t="e">
        <f ca="1">VLOOKUP($C464,OFFSET(ResultsInput!$B$2,($B464-1)*gamesPerRound,0,gamesPerRound,6),5,FALSE)</f>
        <v>#VALUE!</v>
      </c>
      <c r="G464" s="65" t="e">
        <f ca="1">VLOOKUP($C464,OFFSET(ResultsInput!$B$2,($B464-1)*gamesPerRound,0,gamesPerRound,6),6,FALSE)</f>
        <v>#VALUE!</v>
      </c>
      <c r="H464" s="78" t="str">
        <f t="shared" ca="1" si="28"/>
        <v/>
      </c>
    </row>
    <row r="465" spans="1:8" x14ac:dyDescent="0.3">
      <c r="A465" s="64">
        <f t="shared" si="27"/>
        <v>463</v>
      </c>
      <c r="B465" s="35" t="str">
        <f t="shared" si="29"/>
        <v/>
      </c>
      <c r="C465" s="35">
        <f t="shared" si="30"/>
        <v>32</v>
      </c>
      <c r="D465" s="34" t="str">
        <f ca="1">IF($B465&gt;rounds,"",OFFSET(AllPairings!D$1,startRow-1+$A465,0))</f>
        <v/>
      </c>
      <c r="E465" s="34" t="str">
        <f ca="1">IF($B465&gt;rounds,"",OFFSET(AllPairings!E$1,startRow-1+$A465,0))</f>
        <v/>
      </c>
      <c r="F465" s="65" t="e">
        <f ca="1">VLOOKUP($C465,OFFSET(ResultsInput!$B$2,($B465-1)*gamesPerRound,0,gamesPerRound,6),5,FALSE)</f>
        <v>#VALUE!</v>
      </c>
      <c r="G465" s="65" t="e">
        <f ca="1">VLOOKUP($C465,OFFSET(ResultsInput!$B$2,($B465-1)*gamesPerRound,0,gamesPerRound,6),6,FALSE)</f>
        <v>#VALUE!</v>
      </c>
      <c r="H465" s="78" t="str">
        <f t="shared" ca="1" si="28"/>
        <v/>
      </c>
    </row>
    <row r="466" spans="1:8" x14ac:dyDescent="0.3">
      <c r="A466" s="64">
        <f t="shared" si="27"/>
        <v>464</v>
      </c>
      <c r="B466" s="35" t="str">
        <f t="shared" si="29"/>
        <v/>
      </c>
      <c r="C466" s="35">
        <f t="shared" si="30"/>
        <v>33</v>
      </c>
      <c r="D466" s="34" t="str">
        <f ca="1">IF($B466&gt;rounds,"",OFFSET(AllPairings!D$1,startRow-1+$A466,0))</f>
        <v/>
      </c>
      <c r="E466" s="34" t="str">
        <f ca="1">IF($B466&gt;rounds,"",OFFSET(AllPairings!E$1,startRow-1+$A466,0))</f>
        <v/>
      </c>
      <c r="F466" s="65" t="e">
        <f ca="1">VLOOKUP($C466,OFFSET(ResultsInput!$B$2,($B466-1)*gamesPerRound,0,gamesPerRound,6),5,FALSE)</f>
        <v>#VALUE!</v>
      </c>
      <c r="G466" s="65" t="e">
        <f ca="1">VLOOKUP($C466,OFFSET(ResultsInput!$B$2,($B466-1)*gamesPerRound,0,gamesPerRound,6),6,FALSE)</f>
        <v>#VALUE!</v>
      </c>
      <c r="H466" s="78" t="str">
        <f t="shared" ca="1" si="28"/>
        <v/>
      </c>
    </row>
    <row r="467" spans="1:8" x14ac:dyDescent="0.3">
      <c r="A467" s="64">
        <f t="shared" si="27"/>
        <v>465</v>
      </c>
      <c r="B467" s="35" t="str">
        <f t="shared" si="29"/>
        <v/>
      </c>
      <c r="C467" s="35">
        <f t="shared" si="30"/>
        <v>34</v>
      </c>
      <c r="D467" s="34" t="str">
        <f ca="1">IF($B467&gt;rounds,"",OFFSET(AllPairings!D$1,startRow-1+$A467,0))</f>
        <v/>
      </c>
      <c r="E467" s="34" t="str">
        <f ca="1">IF($B467&gt;rounds,"",OFFSET(AllPairings!E$1,startRow-1+$A467,0))</f>
        <v/>
      </c>
      <c r="F467" s="65" t="e">
        <f ca="1">VLOOKUP($C467,OFFSET(ResultsInput!$B$2,($B467-1)*gamesPerRound,0,gamesPerRound,6),5,FALSE)</f>
        <v>#VALUE!</v>
      </c>
      <c r="G467" s="65" t="e">
        <f ca="1">VLOOKUP($C467,OFFSET(ResultsInput!$B$2,($B467-1)*gamesPerRound,0,gamesPerRound,6),6,FALSE)</f>
        <v>#VALUE!</v>
      </c>
      <c r="H467" s="78" t="str">
        <f t="shared" ca="1" si="28"/>
        <v/>
      </c>
    </row>
    <row r="468" spans="1:8" x14ac:dyDescent="0.3">
      <c r="A468" s="64">
        <f t="shared" si="27"/>
        <v>466</v>
      </c>
      <c r="B468" s="35" t="str">
        <f t="shared" si="29"/>
        <v/>
      </c>
      <c r="C468" s="35">
        <f t="shared" si="30"/>
        <v>35</v>
      </c>
      <c r="D468" s="34" t="str">
        <f ca="1">IF($B468&gt;rounds,"",OFFSET(AllPairings!D$1,startRow-1+$A468,0))</f>
        <v/>
      </c>
      <c r="E468" s="34" t="str">
        <f ca="1">IF($B468&gt;rounds,"",OFFSET(AllPairings!E$1,startRow-1+$A468,0))</f>
        <v/>
      </c>
      <c r="F468" s="65" t="e">
        <f ca="1">VLOOKUP($C468,OFFSET(ResultsInput!$B$2,($B468-1)*gamesPerRound,0,gamesPerRound,6),5,FALSE)</f>
        <v>#VALUE!</v>
      </c>
      <c r="G468" s="65" t="e">
        <f ca="1">VLOOKUP($C468,OFFSET(ResultsInput!$B$2,($B468-1)*gamesPerRound,0,gamesPerRound,6),6,FALSE)</f>
        <v>#VALUE!</v>
      </c>
      <c r="H468" s="78" t="str">
        <f t="shared" ca="1" si="28"/>
        <v/>
      </c>
    </row>
    <row r="469" spans="1:8" x14ac:dyDescent="0.3">
      <c r="A469" s="64">
        <f t="shared" si="27"/>
        <v>467</v>
      </c>
      <c r="B469" s="35" t="str">
        <f t="shared" si="29"/>
        <v/>
      </c>
      <c r="C469" s="35">
        <f t="shared" si="30"/>
        <v>36</v>
      </c>
      <c r="D469" s="34" t="str">
        <f ca="1">IF($B469&gt;rounds,"",OFFSET(AllPairings!D$1,startRow-1+$A469,0))</f>
        <v/>
      </c>
      <c r="E469" s="34" t="str">
        <f ca="1">IF($B469&gt;rounds,"",OFFSET(AllPairings!E$1,startRow-1+$A469,0))</f>
        <v/>
      </c>
      <c r="F469" s="65" t="e">
        <f ca="1">VLOOKUP($C469,OFFSET(ResultsInput!$B$2,($B469-1)*gamesPerRound,0,gamesPerRound,6),5,FALSE)</f>
        <v>#VALUE!</v>
      </c>
      <c r="G469" s="65" t="e">
        <f ca="1">VLOOKUP($C469,OFFSET(ResultsInput!$B$2,($B469-1)*gamesPerRound,0,gamesPerRound,6),6,FALSE)</f>
        <v>#VALUE!</v>
      </c>
      <c r="H469" s="78" t="str">
        <f t="shared" ca="1" si="28"/>
        <v/>
      </c>
    </row>
  </sheetData>
  <phoneticPr fontId="9" type="noConversion"/>
  <conditionalFormatting sqref="F2:G469">
    <cfRule type="cellIs" dxfId="0" priority="1" stopIfTrue="1" operator="between">
      <formula>0</formula>
      <formula>1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2401"/>
  <sheetViews>
    <sheetView workbookViewId="0">
      <pane ySplit="1" topLeftCell="A150" activePane="bottomLeft" state="frozen"/>
      <selection activeCell="H48" sqref="H1:K48"/>
      <selection pane="bottomLeft" activeCell="G166" sqref="G166"/>
    </sheetView>
  </sheetViews>
  <sheetFormatPr defaultColWidth="9.1796875" defaultRowHeight="13.5" x14ac:dyDescent="0.3"/>
  <cols>
    <col min="1" max="1" width="12" style="35" customWidth="1"/>
    <col min="2" max="3" width="9.1796875" style="35"/>
    <col min="4" max="16384" width="9.1796875" style="34"/>
  </cols>
  <sheetData>
    <row r="1" spans="1:14" s="81" customFormat="1" ht="25.5" customHeight="1" x14ac:dyDescent="0.3">
      <c r="A1" s="84" t="s">
        <v>234</v>
      </c>
      <c r="B1" s="85" t="s">
        <v>31</v>
      </c>
      <c r="C1" s="85" t="s">
        <v>214</v>
      </c>
      <c r="D1" s="85" t="s">
        <v>27</v>
      </c>
      <c r="E1" s="85" t="s">
        <v>28</v>
      </c>
      <c r="F1" s="85" t="s">
        <v>215</v>
      </c>
      <c r="G1" s="86" t="s">
        <v>231</v>
      </c>
      <c r="H1" s="86" t="s">
        <v>232</v>
      </c>
      <c r="J1" s="85" t="s">
        <v>28</v>
      </c>
      <c r="K1" s="85" t="s">
        <v>27</v>
      </c>
      <c r="M1" s="68" t="s">
        <v>216</v>
      </c>
      <c r="N1" s="34" t="s">
        <v>247</v>
      </c>
    </row>
    <row r="2" spans="1:14" x14ac:dyDescent="0.3">
      <c r="A2" s="125">
        <v>3</v>
      </c>
      <c r="B2" s="125">
        <v>1</v>
      </c>
      <c r="C2" s="125">
        <v>1</v>
      </c>
      <c r="D2" s="127" t="s">
        <v>33</v>
      </c>
      <c r="E2" s="127" t="s">
        <v>57</v>
      </c>
      <c r="J2" s="127" t="str" cm="1">
        <f t="array" ref="J2:J313">E2:E313</f>
        <v>B.01</v>
      </c>
      <c r="K2" s="127" t="str" cm="1">
        <f t="array" ref="K2:K313">D2:D313</f>
        <v>A.01</v>
      </c>
    </row>
    <row r="3" spans="1:14" x14ac:dyDescent="0.3">
      <c r="A3" s="125">
        <v>3</v>
      </c>
      <c r="B3" s="125">
        <v>1</v>
      </c>
      <c r="C3" s="125">
        <v>2</v>
      </c>
      <c r="D3" s="127" t="s">
        <v>58</v>
      </c>
      <c r="E3" s="127" t="s">
        <v>69</v>
      </c>
      <c r="I3" s="127"/>
      <c r="J3" s="127" t="str">
        <v>C.01</v>
      </c>
      <c r="K3" s="127" t="str">
        <v>B.02</v>
      </c>
    </row>
    <row r="4" spans="1:14" x14ac:dyDescent="0.3">
      <c r="A4" s="125">
        <v>3</v>
      </c>
      <c r="B4" s="125">
        <v>1</v>
      </c>
      <c r="C4" s="125">
        <v>3</v>
      </c>
      <c r="D4" s="127" t="s">
        <v>70</v>
      </c>
      <c r="E4" s="127" t="s">
        <v>35</v>
      </c>
      <c r="J4" s="127" t="str">
        <v>A.02</v>
      </c>
      <c r="K4" s="127" t="str">
        <v>C.02</v>
      </c>
    </row>
    <row r="5" spans="1:14" x14ac:dyDescent="0.3">
      <c r="A5" s="125">
        <v>3</v>
      </c>
      <c r="B5" s="125">
        <v>1</v>
      </c>
      <c r="C5" s="125">
        <v>4</v>
      </c>
      <c r="D5" s="127" t="s">
        <v>37</v>
      </c>
      <c r="E5" s="127" t="s">
        <v>71</v>
      </c>
      <c r="J5" s="127" t="str">
        <v>C.03</v>
      </c>
      <c r="K5" s="127" t="str">
        <v>A.03</v>
      </c>
    </row>
    <row r="6" spans="1:14" x14ac:dyDescent="0.3">
      <c r="A6" s="125">
        <v>3</v>
      </c>
      <c r="B6" s="125">
        <v>1</v>
      </c>
      <c r="C6" s="125">
        <v>5</v>
      </c>
      <c r="D6" s="127" t="s">
        <v>72</v>
      </c>
      <c r="E6" s="127" t="s">
        <v>59</v>
      </c>
      <c r="J6" s="127" t="str">
        <v>B.03</v>
      </c>
      <c r="K6" s="127" t="str">
        <v>C.04</v>
      </c>
    </row>
    <row r="7" spans="1:14" x14ac:dyDescent="0.3">
      <c r="A7" s="125">
        <v>3</v>
      </c>
      <c r="B7" s="125">
        <v>1</v>
      </c>
      <c r="C7" s="125">
        <v>6</v>
      </c>
      <c r="D7" s="127" t="s">
        <v>60</v>
      </c>
      <c r="E7" s="127" t="s">
        <v>39</v>
      </c>
      <c r="J7" s="127" t="str">
        <v>A.04</v>
      </c>
      <c r="K7" s="127" t="str">
        <v>B.04</v>
      </c>
    </row>
    <row r="8" spans="1:14" x14ac:dyDescent="0.3">
      <c r="A8" s="125">
        <v>3</v>
      </c>
      <c r="B8" s="125">
        <v>1</v>
      </c>
      <c r="C8" s="125">
        <v>7</v>
      </c>
      <c r="D8" s="127" t="s">
        <v>61</v>
      </c>
      <c r="E8" s="127" t="s">
        <v>73</v>
      </c>
      <c r="J8" s="127" t="str">
        <v>C.05</v>
      </c>
      <c r="K8" s="127" t="str">
        <v>B.05</v>
      </c>
    </row>
    <row r="9" spans="1:14" x14ac:dyDescent="0.3">
      <c r="A9" s="125">
        <v>3</v>
      </c>
      <c r="B9" s="125">
        <v>1</v>
      </c>
      <c r="C9" s="125">
        <v>8</v>
      </c>
      <c r="D9" s="127" t="s">
        <v>74</v>
      </c>
      <c r="E9" s="127" t="s">
        <v>41</v>
      </c>
      <c r="J9" s="127" t="str">
        <v>A.05</v>
      </c>
      <c r="K9" s="127" t="str">
        <v>C.06</v>
      </c>
    </row>
    <row r="10" spans="1:14" x14ac:dyDescent="0.3">
      <c r="A10" s="125">
        <v>3</v>
      </c>
      <c r="B10" s="125">
        <v>1</v>
      </c>
      <c r="C10" s="125">
        <v>9</v>
      </c>
      <c r="D10" s="127" t="s">
        <v>43</v>
      </c>
      <c r="E10" s="127" t="s">
        <v>62</v>
      </c>
      <c r="J10" s="127" t="str">
        <v>B.06</v>
      </c>
      <c r="K10" s="127" t="str">
        <v>A.06</v>
      </c>
    </row>
    <row r="11" spans="1:14" x14ac:dyDescent="0.3">
      <c r="A11" s="125">
        <v>3</v>
      </c>
      <c r="B11" s="125">
        <v>1</v>
      </c>
      <c r="C11" s="125">
        <v>10</v>
      </c>
      <c r="D11" s="127" t="s">
        <v>63</v>
      </c>
      <c r="E11" s="127" t="s">
        <v>45</v>
      </c>
      <c r="J11" s="127" t="str">
        <v>A.07</v>
      </c>
      <c r="K11" s="127" t="str">
        <v>B.07</v>
      </c>
    </row>
    <row r="12" spans="1:14" x14ac:dyDescent="0.3">
      <c r="A12" s="125">
        <v>3</v>
      </c>
      <c r="B12" s="125">
        <v>1</v>
      </c>
      <c r="C12" s="125">
        <v>11</v>
      </c>
      <c r="D12" s="127" t="s">
        <v>47</v>
      </c>
      <c r="E12" s="127" t="s">
        <v>75</v>
      </c>
      <c r="J12" s="127" t="str">
        <v>C.07</v>
      </c>
      <c r="K12" s="127" t="str">
        <v>A.08</v>
      </c>
    </row>
    <row r="13" spans="1:14" x14ac:dyDescent="0.3">
      <c r="A13" s="125">
        <v>3</v>
      </c>
      <c r="B13" s="125">
        <v>1</v>
      </c>
      <c r="C13" s="125">
        <v>12</v>
      </c>
      <c r="D13" s="127" t="s">
        <v>76</v>
      </c>
      <c r="E13" s="127" t="s">
        <v>64</v>
      </c>
      <c r="J13" s="127" t="str">
        <v>B.08</v>
      </c>
      <c r="K13" s="127" t="str">
        <v>C.08</v>
      </c>
    </row>
    <row r="14" spans="1:14" x14ac:dyDescent="0.3">
      <c r="A14" s="125">
        <v>3</v>
      </c>
      <c r="B14" s="125">
        <v>1</v>
      </c>
      <c r="C14" s="125">
        <v>13</v>
      </c>
      <c r="D14" s="127" t="s">
        <v>77</v>
      </c>
      <c r="E14" s="127" t="s">
        <v>49</v>
      </c>
      <c r="J14" s="127" t="str">
        <v>A.09</v>
      </c>
      <c r="K14" s="127" t="str">
        <v>C.09</v>
      </c>
    </row>
    <row r="15" spans="1:14" x14ac:dyDescent="0.3">
      <c r="A15" s="125">
        <v>3</v>
      </c>
      <c r="B15" s="125">
        <v>1</v>
      </c>
      <c r="C15" s="125">
        <v>14</v>
      </c>
      <c r="D15" s="127" t="s">
        <v>51</v>
      </c>
      <c r="E15" s="127" t="s">
        <v>65</v>
      </c>
      <c r="J15" s="127" t="str">
        <v>B.09</v>
      </c>
      <c r="K15" s="127" t="str">
        <v>A.10</v>
      </c>
    </row>
    <row r="16" spans="1:14" x14ac:dyDescent="0.3">
      <c r="A16" s="125">
        <v>3</v>
      </c>
      <c r="B16" s="125">
        <v>1</v>
      </c>
      <c r="C16" s="125">
        <v>15</v>
      </c>
      <c r="D16" s="127" t="s">
        <v>66</v>
      </c>
      <c r="E16" s="127" t="s">
        <v>78</v>
      </c>
      <c r="J16" s="127" t="str">
        <v>C.10</v>
      </c>
      <c r="K16" s="127" t="str">
        <v>B.10</v>
      </c>
    </row>
    <row r="17" spans="1:11" x14ac:dyDescent="0.3">
      <c r="A17" s="125">
        <v>3</v>
      </c>
      <c r="B17" s="125">
        <v>1</v>
      </c>
      <c r="C17" s="125">
        <v>16</v>
      </c>
      <c r="D17" s="127" t="s">
        <v>79</v>
      </c>
      <c r="E17" s="127" t="s">
        <v>67</v>
      </c>
      <c r="J17" s="127" t="str">
        <v>B.11</v>
      </c>
      <c r="K17" s="127" t="str">
        <v>C.11</v>
      </c>
    </row>
    <row r="18" spans="1:11" x14ac:dyDescent="0.3">
      <c r="A18" s="125">
        <v>3</v>
      </c>
      <c r="B18" s="125">
        <v>1</v>
      </c>
      <c r="C18" s="125">
        <v>17</v>
      </c>
      <c r="D18" s="127" t="s">
        <v>68</v>
      </c>
      <c r="E18" s="127" t="s">
        <v>53</v>
      </c>
      <c r="J18" s="127" t="str">
        <v>A.11</v>
      </c>
      <c r="K18" s="127" t="str">
        <v>B.12</v>
      </c>
    </row>
    <row r="19" spans="1:11" x14ac:dyDescent="0.3">
      <c r="A19" s="125">
        <v>3</v>
      </c>
      <c r="B19" s="125">
        <v>1</v>
      </c>
      <c r="C19" s="125">
        <v>18</v>
      </c>
      <c r="D19" s="127" t="s">
        <v>55</v>
      </c>
      <c r="E19" s="127" t="s">
        <v>80</v>
      </c>
      <c r="J19" s="127" t="str">
        <v>C.12</v>
      </c>
      <c r="K19" s="127" t="str">
        <v>A.12</v>
      </c>
    </row>
    <row r="20" spans="1:11" x14ac:dyDescent="0.3">
      <c r="A20" s="125">
        <v>4</v>
      </c>
      <c r="B20" s="125">
        <v>1</v>
      </c>
      <c r="C20" s="125">
        <v>1</v>
      </c>
      <c r="D20" s="127" t="s">
        <v>81</v>
      </c>
      <c r="E20" s="127" t="s">
        <v>33</v>
      </c>
      <c r="J20" s="127" t="str">
        <v>A.01</v>
      </c>
      <c r="K20" s="127" t="str">
        <v>D.01</v>
      </c>
    </row>
    <row r="21" spans="1:11" x14ac:dyDescent="0.3">
      <c r="A21" s="125">
        <v>4</v>
      </c>
      <c r="B21" s="125">
        <v>1</v>
      </c>
      <c r="C21" s="125">
        <v>2</v>
      </c>
      <c r="D21" s="127" t="s">
        <v>57</v>
      </c>
      <c r="E21" s="127" t="s">
        <v>69</v>
      </c>
      <c r="J21" s="127" t="str">
        <v>C.01</v>
      </c>
      <c r="K21" s="127" t="str">
        <v>B.01</v>
      </c>
    </row>
    <row r="22" spans="1:11" x14ac:dyDescent="0.3">
      <c r="A22" s="125">
        <v>4</v>
      </c>
      <c r="B22" s="125">
        <v>1</v>
      </c>
      <c r="C22" s="125">
        <v>3</v>
      </c>
      <c r="D22" s="127" t="s">
        <v>35</v>
      </c>
      <c r="E22" s="127" t="s">
        <v>58</v>
      </c>
      <c r="J22" s="127" t="str">
        <v>B.02</v>
      </c>
      <c r="K22" s="127" t="str">
        <v>A.02</v>
      </c>
    </row>
    <row r="23" spans="1:11" x14ac:dyDescent="0.3">
      <c r="A23" s="125">
        <v>4</v>
      </c>
      <c r="B23" s="125">
        <v>1</v>
      </c>
      <c r="C23" s="125">
        <v>4</v>
      </c>
      <c r="D23" s="127" t="s">
        <v>70</v>
      </c>
      <c r="E23" s="127" t="s">
        <v>82</v>
      </c>
      <c r="J23" s="127" t="str">
        <v>D.02</v>
      </c>
      <c r="K23" s="127" t="str">
        <v>C.02</v>
      </c>
    </row>
    <row r="24" spans="1:11" x14ac:dyDescent="0.3">
      <c r="A24" s="125">
        <v>4</v>
      </c>
      <c r="B24" s="125">
        <v>1</v>
      </c>
      <c r="C24" s="125">
        <v>5</v>
      </c>
      <c r="D24" s="127" t="s">
        <v>71</v>
      </c>
      <c r="E24" s="127" t="s">
        <v>37</v>
      </c>
      <c r="J24" s="127" t="str">
        <v>A.03</v>
      </c>
      <c r="K24" s="127" t="str">
        <v>C.03</v>
      </c>
    </row>
    <row r="25" spans="1:11" x14ac:dyDescent="0.3">
      <c r="A25" s="125">
        <v>4</v>
      </c>
      <c r="B25" s="125">
        <v>1</v>
      </c>
      <c r="C25" s="125">
        <v>6</v>
      </c>
      <c r="D25" s="127" t="s">
        <v>83</v>
      </c>
      <c r="E25" s="127" t="s">
        <v>59</v>
      </c>
      <c r="J25" s="127" t="str">
        <v>B.03</v>
      </c>
      <c r="K25" s="127" t="str">
        <v>D.03</v>
      </c>
    </row>
    <row r="26" spans="1:11" x14ac:dyDescent="0.3">
      <c r="A26" s="125">
        <v>4</v>
      </c>
      <c r="B26" s="125">
        <v>1</v>
      </c>
      <c r="C26" s="125">
        <v>7</v>
      </c>
      <c r="D26" s="127" t="s">
        <v>39</v>
      </c>
      <c r="E26" s="127" t="s">
        <v>72</v>
      </c>
      <c r="J26" s="127" t="str">
        <v>C.04</v>
      </c>
      <c r="K26" s="127" t="str">
        <v>A.04</v>
      </c>
    </row>
    <row r="27" spans="1:11" x14ac:dyDescent="0.3">
      <c r="A27" s="125">
        <v>4</v>
      </c>
      <c r="B27" s="125">
        <v>1</v>
      </c>
      <c r="C27" s="125">
        <v>8</v>
      </c>
      <c r="D27" s="127" t="s">
        <v>60</v>
      </c>
      <c r="E27" s="127" t="s">
        <v>84</v>
      </c>
      <c r="J27" s="127" t="str">
        <v>D.04</v>
      </c>
      <c r="K27" s="127" t="str">
        <v>B.04</v>
      </c>
    </row>
    <row r="28" spans="1:11" x14ac:dyDescent="0.3">
      <c r="A28" s="125">
        <v>4</v>
      </c>
      <c r="B28" s="125">
        <v>1</v>
      </c>
      <c r="C28" s="125">
        <v>9</v>
      </c>
      <c r="D28" s="127" t="s">
        <v>41</v>
      </c>
      <c r="E28" s="127" t="s">
        <v>85</v>
      </c>
      <c r="J28" s="127" t="str">
        <v>D.05</v>
      </c>
      <c r="K28" s="127" t="str">
        <v>A.05</v>
      </c>
    </row>
    <row r="29" spans="1:11" x14ac:dyDescent="0.3">
      <c r="A29" s="125">
        <v>4</v>
      </c>
      <c r="B29" s="125">
        <v>1</v>
      </c>
      <c r="C29" s="125">
        <v>10</v>
      </c>
      <c r="D29" s="127" t="s">
        <v>73</v>
      </c>
      <c r="E29" s="127" t="s">
        <v>61</v>
      </c>
      <c r="J29" s="127" t="str">
        <v>B.05</v>
      </c>
      <c r="K29" s="127" t="str">
        <v>C.05</v>
      </c>
    </row>
    <row r="30" spans="1:11" x14ac:dyDescent="0.3">
      <c r="A30" s="125">
        <v>4</v>
      </c>
      <c r="B30" s="125">
        <v>1</v>
      </c>
      <c r="C30" s="125">
        <v>11</v>
      </c>
      <c r="D30" s="127" t="s">
        <v>62</v>
      </c>
      <c r="E30" s="127" t="s">
        <v>43</v>
      </c>
      <c r="J30" s="127" t="str">
        <v>A.06</v>
      </c>
      <c r="K30" s="127" t="str">
        <v>B.06</v>
      </c>
    </row>
    <row r="31" spans="1:11" x14ac:dyDescent="0.3">
      <c r="A31" s="125">
        <v>4</v>
      </c>
      <c r="B31" s="125">
        <v>1</v>
      </c>
      <c r="C31" s="125">
        <v>12</v>
      </c>
      <c r="D31" s="127" t="s">
        <v>86</v>
      </c>
      <c r="E31" s="127" t="s">
        <v>74</v>
      </c>
      <c r="J31" s="127" t="str">
        <v>C.06</v>
      </c>
      <c r="K31" s="127" t="str">
        <v>D.06</v>
      </c>
    </row>
    <row r="32" spans="1:11" x14ac:dyDescent="0.3">
      <c r="A32" s="125">
        <v>4</v>
      </c>
      <c r="B32" s="125">
        <v>1</v>
      </c>
      <c r="C32" s="125">
        <v>13</v>
      </c>
      <c r="D32" s="127" t="s">
        <v>87</v>
      </c>
      <c r="E32" s="127" t="s">
        <v>45</v>
      </c>
      <c r="J32" s="127" t="str">
        <v>A.07</v>
      </c>
      <c r="K32" s="127" t="str">
        <v>D.07</v>
      </c>
    </row>
    <row r="33" spans="1:11" x14ac:dyDescent="0.3">
      <c r="A33" s="125">
        <v>4</v>
      </c>
      <c r="B33" s="125">
        <v>1</v>
      </c>
      <c r="C33" s="125">
        <v>14</v>
      </c>
      <c r="D33" s="127" t="s">
        <v>63</v>
      </c>
      <c r="E33" s="127" t="s">
        <v>75</v>
      </c>
      <c r="J33" s="127" t="str">
        <v>C.07</v>
      </c>
      <c r="K33" s="127" t="str">
        <v>B.07</v>
      </c>
    </row>
    <row r="34" spans="1:11" x14ac:dyDescent="0.3">
      <c r="A34" s="125">
        <v>4</v>
      </c>
      <c r="B34" s="125">
        <v>1</v>
      </c>
      <c r="C34" s="125">
        <v>15</v>
      </c>
      <c r="D34" s="127" t="s">
        <v>47</v>
      </c>
      <c r="E34" s="127" t="s">
        <v>64</v>
      </c>
      <c r="J34" s="127" t="str">
        <v>B.08</v>
      </c>
      <c r="K34" s="127" t="str">
        <v>A.08</v>
      </c>
    </row>
    <row r="35" spans="1:11" x14ac:dyDescent="0.3">
      <c r="A35" s="125">
        <v>4</v>
      </c>
      <c r="B35" s="125">
        <v>1</v>
      </c>
      <c r="C35" s="125">
        <v>16</v>
      </c>
      <c r="D35" s="127" t="s">
        <v>76</v>
      </c>
      <c r="E35" s="127" t="s">
        <v>88</v>
      </c>
      <c r="J35" s="127" t="str">
        <v>D.08</v>
      </c>
      <c r="K35" s="127" t="str">
        <v>C.08</v>
      </c>
    </row>
    <row r="36" spans="1:11" x14ac:dyDescent="0.3">
      <c r="A36" s="125">
        <v>4</v>
      </c>
      <c r="B36" s="125">
        <v>1</v>
      </c>
      <c r="C36" s="125">
        <v>17</v>
      </c>
      <c r="D36" s="127" t="s">
        <v>77</v>
      </c>
      <c r="E36" s="127" t="s">
        <v>49</v>
      </c>
      <c r="J36" s="127" t="str">
        <v>A.09</v>
      </c>
      <c r="K36" s="127" t="str">
        <v>C.09</v>
      </c>
    </row>
    <row r="37" spans="1:11" x14ac:dyDescent="0.3">
      <c r="A37" s="125">
        <v>4</v>
      </c>
      <c r="B37" s="125">
        <v>1</v>
      </c>
      <c r="C37" s="125">
        <v>18</v>
      </c>
      <c r="D37" s="127" t="s">
        <v>89</v>
      </c>
      <c r="E37" s="127" t="s">
        <v>65</v>
      </c>
      <c r="J37" s="127" t="str">
        <v>B.09</v>
      </c>
      <c r="K37" s="127" t="str">
        <v>D.09</v>
      </c>
    </row>
    <row r="38" spans="1:11" x14ac:dyDescent="0.3">
      <c r="A38" s="125">
        <v>4</v>
      </c>
      <c r="B38" s="125">
        <v>1</v>
      </c>
      <c r="C38" s="125">
        <v>19</v>
      </c>
      <c r="D38" s="127" t="s">
        <v>51</v>
      </c>
      <c r="E38" s="127" t="s">
        <v>78</v>
      </c>
      <c r="J38" s="127" t="str">
        <v>C.10</v>
      </c>
      <c r="K38" s="127" t="str">
        <v>A.10</v>
      </c>
    </row>
    <row r="39" spans="1:11" x14ac:dyDescent="0.3">
      <c r="A39" s="125">
        <v>4</v>
      </c>
      <c r="B39" s="125">
        <v>1</v>
      </c>
      <c r="C39" s="125">
        <v>20</v>
      </c>
      <c r="D39" s="127" t="s">
        <v>66</v>
      </c>
      <c r="E39" s="127" t="s">
        <v>90</v>
      </c>
      <c r="J39" s="127" t="str">
        <v>D.10</v>
      </c>
      <c r="K39" s="127" t="str">
        <v>B.10</v>
      </c>
    </row>
    <row r="40" spans="1:11" x14ac:dyDescent="0.3">
      <c r="A40" s="125">
        <v>4</v>
      </c>
      <c r="B40" s="125">
        <v>1</v>
      </c>
      <c r="C40" s="125">
        <v>21</v>
      </c>
      <c r="D40" s="127" t="s">
        <v>53</v>
      </c>
      <c r="E40" s="127" t="s">
        <v>91</v>
      </c>
      <c r="J40" s="127" t="str">
        <v>D.11</v>
      </c>
      <c r="K40" s="127" t="str">
        <v>A.11</v>
      </c>
    </row>
    <row r="41" spans="1:11" x14ac:dyDescent="0.3">
      <c r="A41" s="125">
        <v>4</v>
      </c>
      <c r="B41" s="125">
        <v>1</v>
      </c>
      <c r="C41" s="125">
        <v>22</v>
      </c>
      <c r="D41" s="127" t="s">
        <v>79</v>
      </c>
      <c r="E41" s="127" t="s">
        <v>67</v>
      </c>
      <c r="J41" s="127" t="str">
        <v>B.11</v>
      </c>
      <c r="K41" s="127" t="str">
        <v>C.11</v>
      </c>
    </row>
    <row r="42" spans="1:11" x14ac:dyDescent="0.3">
      <c r="A42" s="125">
        <v>4</v>
      </c>
      <c r="B42" s="125">
        <v>1</v>
      </c>
      <c r="C42" s="125">
        <v>23</v>
      </c>
      <c r="D42" s="127" t="s">
        <v>68</v>
      </c>
      <c r="E42" s="127" t="s">
        <v>55</v>
      </c>
      <c r="J42" s="127" t="str">
        <v>A.12</v>
      </c>
      <c r="K42" s="127" t="str">
        <v>B.12</v>
      </c>
    </row>
    <row r="43" spans="1:11" x14ac:dyDescent="0.3">
      <c r="A43" s="125">
        <v>4</v>
      </c>
      <c r="B43" s="125">
        <v>1</v>
      </c>
      <c r="C43" s="125">
        <v>24</v>
      </c>
      <c r="D43" s="127" t="s">
        <v>92</v>
      </c>
      <c r="E43" s="127" t="s">
        <v>80</v>
      </c>
      <c r="J43" s="127" t="str">
        <v>C.12</v>
      </c>
      <c r="K43" s="127" t="str">
        <v>D.12</v>
      </c>
    </row>
    <row r="44" spans="1:11" x14ac:dyDescent="0.3">
      <c r="A44" s="125">
        <v>5</v>
      </c>
      <c r="B44" s="125">
        <v>1</v>
      </c>
      <c r="C44" s="125">
        <v>1</v>
      </c>
      <c r="D44" s="127" t="s">
        <v>57</v>
      </c>
      <c r="E44" s="127" t="s">
        <v>69</v>
      </c>
      <c r="J44" s="127" t="str">
        <v>C.01</v>
      </c>
      <c r="K44" s="127" t="str">
        <v>B.01</v>
      </c>
    </row>
    <row r="45" spans="1:11" x14ac:dyDescent="0.3">
      <c r="A45" s="125">
        <v>5</v>
      </c>
      <c r="B45" s="125">
        <v>1</v>
      </c>
      <c r="C45" s="125">
        <v>2</v>
      </c>
      <c r="D45" s="127" t="s">
        <v>81</v>
      </c>
      <c r="E45" s="127" t="s">
        <v>93</v>
      </c>
      <c r="J45" s="127" t="str">
        <v>E.01</v>
      </c>
      <c r="K45" s="127" t="str">
        <v>D.01</v>
      </c>
    </row>
    <row r="46" spans="1:11" x14ac:dyDescent="0.3">
      <c r="A46" s="125">
        <v>5</v>
      </c>
      <c r="B46" s="125">
        <v>1</v>
      </c>
      <c r="C46" s="125">
        <v>3</v>
      </c>
      <c r="D46" s="127" t="s">
        <v>94</v>
      </c>
      <c r="E46" s="127" t="s">
        <v>33</v>
      </c>
      <c r="J46" s="127" t="str">
        <v>A.01</v>
      </c>
      <c r="K46" s="127" t="str">
        <v>E.02</v>
      </c>
    </row>
    <row r="47" spans="1:11" x14ac:dyDescent="0.3">
      <c r="A47" s="125">
        <v>5</v>
      </c>
      <c r="B47" s="125">
        <v>1</v>
      </c>
      <c r="C47" s="125">
        <v>4</v>
      </c>
      <c r="D47" s="127" t="s">
        <v>35</v>
      </c>
      <c r="E47" s="127" t="s">
        <v>58</v>
      </c>
      <c r="J47" s="127" t="str">
        <v>B.02</v>
      </c>
      <c r="K47" s="127" t="str">
        <v>A.02</v>
      </c>
    </row>
    <row r="48" spans="1:11" x14ac:dyDescent="0.3">
      <c r="A48" s="125">
        <v>5</v>
      </c>
      <c r="B48" s="125">
        <v>1</v>
      </c>
      <c r="C48" s="125">
        <v>5</v>
      </c>
      <c r="D48" s="127" t="s">
        <v>70</v>
      </c>
      <c r="E48" s="127" t="s">
        <v>82</v>
      </c>
      <c r="J48" s="127" t="str">
        <v>D.02</v>
      </c>
      <c r="K48" s="127" t="str">
        <v>C.02</v>
      </c>
    </row>
    <row r="49" spans="1:11" x14ac:dyDescent="0.3">
      <c r="A49" s="125">
        <v>5</v>
      </c>
      <c r="B49" s="125">
        <v>1</v>
      </c>
      <c r="C49" s="125">
        <v>6</v>
      </c>
      <c r="D49" s="127" t="s">
        <v>95</v>
      </c>
      <c r="E49" s="127" t="s">
        <v>71</v>
      </c>
      <c r="J49" s="127" t="str">
        <v>C.03</v>
      </c>
      <c r="K49" s="127" t="str">
        <v>E.03</v>
      </c>
    </row>
    <row r="50" spans="1:11" x14ac:dyDescent="0.3">
      <c r="A50" s="125">
        <v>5</v>
      </c>
      <c r="B50" s="125">
        <v>1</v>
      </c>
      <c r="C50" s="125">
        <v>7</v>
      </c>
      <c r="D50" s="127" t="s">
        <v>37</v>
      </c>
      <c r="E50" s="127" t="s">
        <v>83</v>
      </c>
      <c r="J50" s="127" t="str">
        <v>D.03</v>
      </c>
      <c r="K50" s="127" t="str">
        <v>A.03</v>
      </c>
    </row>
    <row r="51" spans="1:11" x14ac:dyDescent="0.3">
      <c r="A51" s="125">
        <v>5</v>
      </c>
      <c r="B51" s="125">
        <v>1</v>
      </c>
      <c r="C51" s="125">
        <v>8</v>
      </c>
      <c r="D51" s="127" t="s">
        <v>84</v>
      </c>
      <c r="E51" s="127" t="s">
        <v>59</v>
      </c>
      <c r="J51" s="127" t="str">
        <v>B.03</v>
      </c>
      <c r="K51" s="127" t="str">
        <v>D.04</v>
      </c>
    </row>
    <row r="52" spans="1:11" x14ac:dyDescent="0.3">
      <c r="A52" s="125">
        <v>5</v>
      </c>
      <c r="B52" s="125">
        <v>1</v>
      </c>
      <c r="C52" s="125">
        <v>9</v>
      </c>
      <c r="D52" s="127" t="s">
        <v>60</v>
      </c>
      <c r="E52" s="127" t="s">
        <v>96</v>
      </c>
      <c r="J52" s="127" t="str">
        <v>E.04</v>
      </c>
      <c r="K52" s="127" t="str">
        <v>B.04</v>
      </c>
    </row>
    <row r="53" spans="1:11" x14ac:dyDescent="0.3">
      <c r="A53" s="125">
        <v>5</v>
      </c>
      <c r="B53" s="125">
        <v>1</v>
      </c>
      <c r="C53" s="125">
        <v>10</v>
      </c>
      <c r="D53" s="127" t="s">
        <v>72</v>
      </c>
      <c r="E53" s="127" t="s">
        <v>39</v>
      </c>
      <c r="J53" s="127" t="str">
        <v>A.04</v>
      </c>
      <c r="K53" s="127" t="str">
        <v>C.04</v>
      </c>
    </row>
    <row r="54" spans="1:11" x14ac:dyDescent="0.3">
      <c r="A54" s="125">
        <v>5</v>
      </c>
      <c r="B54" s="125">
        <v>1</v>
      </c>
      <c r="C54" s="125">
        <v>11</v>
      </c>
      <c r="D54" s="127" t="s">
        <v>61</v>
      </c>
      <c r="E54" s="127" t="s">
        <v>41</v>
      </c>
      <c r="J54" s="127" t="str">
        <v>A.05</v>
      </c>
      <c r="K54" s="127" t="str">
        <v>B.05</v>
      </c>
    </row>
    <row r="55" spans="1:11" x14ac:dyDescent="0.3">
      <c r="A55" s="125">
        <v>5</v>
      </c>
      <c r="B55" s="125">
        <v>1</v>
      </c>
      <c r="C55" s="125">
        <v>12</v>
      </c>
      <c r="D55" s="127" t="s">
        <v>85</v>
      </c>
      <c r="E55" s="127" t="s">
        <v>73</v>
      </c>
      <c r="J55" s="127" t="str">
        <v>C.05</v>
      </c>
      <c r="K55" s="127" t="str">
        <v>D.05</v>
      </c>
    </row>
    <row r="56" spans="1:11" x14ac:dyDescent="0.3">
      <c r="A56" s="125">
        <v>5</v>
      </c>
      <c r="B56" s="125">
        <v>1</v>
      </c>
      <c r="C56" s="125">
        <v>13</v>
      </c>
      <c r="D56" s="127" t="s">
        <v>43</v>
      </c>
      <c r="E56" s="127" t="s">
        <v>97</v>
      </c>
      <c r="J56" s="127" t="str">
        <v>E.05</v>
      </c>
      <c r="K56" s="127" t="str">
        <v>A.06</v>
      </c>
    </row>
    <row r="57" spans="1:11" x14ac:dyDescent="0.3">
      <c r="A57" s="125">
        <v>5</v>
      </c>
      <c r="B57" s="125">
        <v>1</v>
      </c>
      <c r="C57" s="125">
        <v>14</v>
      </c>
      <c r="D57" s="127" t="s">
        <v>98</v>
      </c>
      <c r="E57" s="127" t="s">
        <v>86</v>
      </c>
      <c r="J57" s="127" t="str">
        <v>D.06</v>
      </c>
      <c r="K57" s="127" t="str">
        <v>E.06</v>
      </c>
    </row>
    <row r="58" spans="1:11" x14ac:dyDescent="0.3">
      <c r="A58" s="125">
        <v>5</v>
      </c>
      <c r="B58" s="125">
        <v>1</v>
      </c>
      <c r="C58" s="125">
        <v>15</v>
      </c>
      <c r="D58" s="127" t="s">
        <v>74</v>
      </c>
      <c r="E58" s="127" t="s">
        <v>62</v>
      </c>
      <c r="J58" s="127" t="str">
        <v>B.06</v>
      </c>
      <c r="K58" s="127" t="str">
        <v>C.06</v>
      </c>
    </row>
    <row r="59" spans="1:11" x14ac:dyDescent="0.3">
      <c r="A59" s="125">
        <v>5</v>
      </c>
      <c r="B59" s="125">
        <v>1</v>
      </c>
      <c r="C59" s="125">
        <v>16</v>
      </c>
      <c r="D59" s="127" t="s">
        <v>99</v>
      </c>
      <c r="E59" s="127" t="s">
        <v>63</v>
      </c>
      <c r="J59" s="127" t="str">
        <v>B.07</v>
      </c>
      <c r="K59" s="127" t="str">
        <v>E.07</v>
      </c>
    </row>
    <row r="60" spans="1:11" x14ac:dyDescent="0.3">
      <c r="A60" s="125">
        <v>5</v>
      </c>
      <c r="B60" s="125">
        <v>1</v>
      </c>
      <c r="C60" s="125">
        <v>17</v>
      </c>
      <c r="D60" s="127" t="s">
        <v>45</v>
      </c>
      <c r="E60" s="127" t="s">
        <v>75</v>
      </c>
      <c r="J60" s="127" t="str">
        <v>C.07</v>
      </c>
      <c r="K60" s="127" t="str">
        <v>A.07</v>
      </c>
    </row>
    <row r="61" spans="1:11" x14ac:dyDescent="0.3">
      <c r="A61" s="125">
        <v>5</v>
      </c>
      <c r="B61" s="125">
        <v>1</v>
      </c>
      <c r="C61" s="125">
        <v>18</v>
      </c>
      <c r="D61" s="127" t="s">
        <v>64</v>
      </c>
      <c r="E61" s="127" t="s">
        <v>87</v>
      </c>
      <c r="J61" s="127" t="str">
        <v>D.07</v>
      </c>
      <c r="K61" s="127" t="str">
        <v>B.08</v>
      </c>
    </row>
    <row r="62" spans="1:11" x14ac:dyDescent="0.3">
      <c r="A62" s="125">
        <v>5</v>
      </c>
      <c r="B62" s="125">
        <v>1</v>
      </c>
      <c r="C62" s="125">
        <v>19</v>
      </c>
      <c r="D62" s="127" t="s">
        <v>76</v>
      </c>
      <c r="E62" s="127" t="s">
        <v>100</v>
      </c>
      <c r="J62" s="127" t="str">
        <v>E.08</v>
      </c>
      <c r="K62" s="127" t="str">
        <v>C.08</v>
      </c>
    </row>
    <row r="63" spans="1:11" x14ac:dyDescent="0.3">
      <c r="A63" s="125">
        <v>5</v>
      </c>
      <c r="B63" s="125">
        <v>1</v>
      </c>
      <c r="C63" s="125">
        <v>20</v>
      </c>
      <c r="D63" s="127" t="s">
        <v>88</v>
      </c>
      <c r="E63" s="127" t="s">
        <v>47</v>
      </c>
      <c r="J63" s="127" t="str">
        <v>A.08</v>
      </c>
      <c r="K63" s="127" t="str">
        <v>D.08</v>
      </c>
    </row>
    <row r="64" spans="1:11" x14ac:dyDescent="0.3">
      <c r="A64" s="125">
        <v>5</v>
      </c>
      <c r="B64" s="125">
        <v>1</v>
      </c>
      <c r="C64" s="125">
        <v>21</v>
      </c>
      <c r="D64" s="127" t="s">
        <v>65</v>
      </c>
      <c r="E64" s="127" t="s">
        <v>77</v>
      </c>
      <c r="J64" s="127" t="str">
        <v>C.09</v>
      </c>
      <c r="K64" s="127" t="str">
        <v>B.09</v>
      </c>
    </row>
    <row r="65" spans="1:11" x14ac:dyDescent="0.3">
      <c r="A65" s="125">
        <v>5</v>
      </c>
      <c r="B65" s="125">
        <v>1</v>
      </c>
      <c r="C65" s="125">
        <v>22</v>
      </c>
      <c r="D65" s="127" t="s">
        <v>89</v>
      </c>
      <c r="E65" s="127" t="s">
        <v>101</v>
      </c>
      <c r="J65" s="127" t="str">
        <v>E.09</v>
      </c>
      <c r="K65" s="127" t="str">
        <v>D.09</v>
      </c>
    </row>
    <row r="66" spans="1:11" x14ac:dyDescent="0.3">
      <c r="A66" s="125">
        <v>5</v>
      </c>
      <c r="B66" s="125">
        <v>1</v>
      </c>
      <c r="C66" s="125">
        <v>23</v>
      </c>
      <c r="D66" s="127" t="s">
        <v>102</v>
      </c>
      <c r="E66" s="127" t="s">
        <v>49</v>
      </c>
      <c r="J66" s="127" t="str">
        <v>A.09</v>
      </c>
      <c r="K66" s="127" t="str">
        <v>E.10</v>
      </c>
    </row>
    <row r="67" spans="1:11" x14ac:dyDescent="0.3">
      <c r="A67" s="125">
        <v>5</v>
      </c>
      <c r="B67" s="125">
        <v>1</v>
      </c>
      <c r="C67" s="125">
        <v>24</v>
      </c>
      <c r="D67" s="127" t="s">
        <v>51</v>
      </c>
      <c r="E67" s="127" t="s">
        <v>66</v>
      </c>
      <c r="J67" s="127" t="str">
        <v>B.10</v>
      </c>
      <c r="K67" s="127" t="str">
        <v>A.10</v>
      </c>
    </row>
    <row r="68" spans="1:11" x14ac:dyDescent="0.3">
      <c r="A68" s="125">
        <v>5</v>
      </c>
      <c r="B68" s="125">
        <v>1</v>
      </c>
      <c r="C68" s="125">
        <v>25</v>
      </c>
      <c r="D68" s="127" t="s">
        <v>78</v>
      </c>
      <c r="E68" s="127" t="s">
        <v>90</v>
      </c>
      <c r="J68" s="127" t="str">
        <v>D.10</v>
      </c>
      <c r="K68" s="127" t="str">
        <v>C.10</v>
      </c>
    </row>
    <row r="69" spans="1:11" x14ac:dyDescent="0.3">
      <c r="A69" s="125">
        <v>5</v>
      </c>
      <c r="B69" s="125">
        <v>1</v>
      </c>
      <c r="C69" s="125">
        <v>26</v>
      </c>
      <c r="D69" s="127" t="s">
        <v>103</v>
      </c>
      <c r="E69" s="127" t="s">
        <v>79</v>
      </c>
      <c r="J69" s="127" t="str">
        <v>C.11</v>
      </c>
      <c r="K69" s="127" t="str">
        <v>E.11</v>
      </c>
    </row>
    <row r="70" spans="1:11" x14ac:dyDescent="0.3">
      <c r="A70" s="125">
        <v>5</v>
      </c>
      <c r="B70" s="125">
        <v>1</v>
      </c>
      <c r="C70" s="125">
        <v>27</v>
      </c>
      <c r="D70" s="127" t="s">
        <v>53</v>
      </c>
      <c r="E70" s="127" t="s">
        <v>91</v>
      </c>
      <c r="J70" s="127" t="str">
        <v>D.11</v>
      </c>
      <c r="K70" s="127" t="str">
        <v>A.11</v>
      </c>
    </row>
    <row r="71" spans="1:11" x14ac:dyDescent="0.3">
      <c r="A71" s="125">
        <v>5</v>
      </c>
      <c r="B71" s="125">
        <v>1</v>
      </c>
      <c r="C71" s="125">
        <v>28</v>
      </c>
      <c r="D71" s="127" t="s">
        <v>92</v>
      </c>
      <c r="E71" s="127" t="s">
        <v>67</v>
      </c>
      <c r="J71" s="127" t="str">
        <v>B.11</v>
      </c>
      <c r="K71" s="127" t="str">
        <v>D.12</v>
      </c>
    </row>
    <row r="72" spans="1:11" x14ac:dyDescent="0.3">
      <c r="A72" s="125">
        <v>5</v>
      </c>
      <c r="B72" s="125">
        <v>1</v>
      </c>
      <c r="C72" s="125">
        <v>29</v>
      </c>
      <c r="D72" s="127" t="s">
        <v>68</v>
      </c>
      <c r="E72" s="127" t="s">
        <v>104</v>
      </c>
      <c r="J72" s="127" t="str">
        <v>E.12</v>
      </c>
      <c r="K72" s="127" t="str">
        <v>B.12</v>
      </c>
    </row>
    <row r="73" spans="1:11" x14ac:dyDescent="0.3">
      <c r="A73" s="125">
        <v>5</v>
      </c>
      <c r="B73" s="125">
        <v>1</v>
      </c>
      <c r="C73" s="125">
        <v>30</v>
      </c>
      <c r="D73" s="127" t="s">
        <v>80</v>
      </c>
      <c r="E73" s="127" t="s">
        <v>55</v>
      </c>
      <c r="J73" s="127" t="str">
        <v>A.12</v>
      </c>
      <c r="K73" s="127" t="str">
        <v>C.12</v>
      </c>
    </row>
    <row r="74" spans="1:11" x14ac:dyDescent="0.3">
      <c r="A74" s="126">
        <v>6</v>
      </c>
      <c r="B74" s="126">
        <v>1</v>
      </c>
      <c r="C74" s="126">
        <v>1</v>
      </c>
      <c r="D74" s="127" t="s">
        <v>105</v>
      </c>
      <c r="E74" s="127" t="s">
        <v>33</v>
      </c>
      <c r="F74" s="129"/>
      <c r="J74" s="129" t="str">
        <v>A.01</v>
      </c>
      <c r="K74" s="129" t="str">
        <v>F.01</v>
      </c>
    </row>
    <row r="75" spans="1:11" x14ac:dyDescent="0.3">
      <c r="A75" s="126">
        <v>6</v>
      </c>
      <c r="B75" s="126">
        <v>1</v>
      </c>
      <c r="C75" s="126">
        <v>2</v>
      </c>
      <c r="D75" s="127" t="s">
        <v>57</v>
      </c>
      <c r="E75" s="127" t="s">
        <v>93</v>
      </c>
      <c r="F75" s="129"/>
      <c r="J75" s="129" t="str">
        <v>E.01</v>
      </c>
      <c r="K75" s="129" t="str">
        <v>B.01</v>
      </c>
    </row>
    <row r="76" spans="1:11" x14ac:dyDescent="0.3">
      <c r="A76" s="126">
        <v>6</v>
      </c>
      <c r="B76" s="126">
        <v>1</v>
      </c>
      <c r="C76" s="126">
        <v>3</v>
      </c>
      <c r="D76" s="127" t="s">
        <v>69</v>
      </c>
      <c r="E76" s="127" t="s">
        <v>81</v>
      </c>
      <c r="F76" s="129"/>
      <c r="J76" s="129" t="str">
        <v>D.01</v>
      </c>
      <c r="K76" s="129" t="str">
        <v>C.01</v>
      </c>
    </row>
    <row r="77" spans="1:11" x14ac:dyDescent="0.3">
      <c r="A77" s="126">
        <v>6</v>
      </c>
      <c r="B77" s="126">
        <v>1</v>
      </c>
      <c r="C77" s="126">
        <v>4</v>
      </c>
      <c r="D77" s="127" t="s">
        <v>35</v>
      </c>
      <c r="E77" s="127" t="s">
        <v>58</v>
      </c>
      <c r="F77" s="129"/>
      <c r="J77" s="129" t="str">
        <v>B.02</v>
      </c>
      <c r="K77" s="129" t="str">
        <v>A.02</v>
      </c>
    </row>
    <row r="78" spans="1:11" x14ac:dyDescent="0.3">
      <c r="A78" s="126">
        <v>6</v>
      </c>
      <c r="B78" s="126">
        <v>1</v>
      </c>
      <c r="C78" s="126">
        <v>5</v>
      </c>
      <c r="D78" s="127" t="s">
        <v>94</v>
      </c>
      <c r="E78" s="127" t="s">
        <v>70</v>
      </c>
      <c r="F78" s="129"/>
      <c r="J78" s="129" t="str">
        <v>C.02</v>
      </c>
      <c r="K78" s="129" t="str">
        <v>E.02</v>
      </c>
    </row>
    <row r="79" spans="1:11" x14ac:dyDescent="0.3">
      <c r="A79" s="126">
        <v>6</v>
      </c>
      <c r="B79" s="126">
        <v>1</v>
      </c>
      <c r="C79" s="126">
        <v>6</v>
      </c>
      <c r="D79" s="127" t="s">
        <v>82</v>
      </c>
      <c r="E79" s="127" t="s">
        <v>106</v>
      </c>
      <c r="F79" s="129"/>
      <c r="J79" s="129" t="str">
        <v>F.02</v>
      </c>
      <c r="K79" s="129" t="str">
        <v>D.02</v>
      </c>
    </row>
    <row r="80" spans="1:11" x14ac:dyDescent="0.3">
      <c r="A80" s="126">
        <v>6</v>
      </c>
      <c r="B80" s="126">
        <v>1</v>
      </c>
      <c r="C80" s="126">
        <v>7</v>
      </c>
      <c r="D80" s="127" t="s">
        <v>71</v>
      </c>
      <c r="E80" s="127" t="s">
        <v>37</v>
      </c>
      <c r="F80" s="129"/>
      <c r="J80" s="129" t="str">
        <v>A.03</v>
      </c>
      <c r="K80" s="129" t="str">
        <v>C.03</v>
      </c>
    </row>
    <row r="81" spans="1:11" x14ac:dyDescent="0.3">
      <c r="A81" s="126">
        <v>6</v>
      </c>
      <c r="B81" s="126">
        <v>1</v>
      </c>
      <c r="C81" s="126">
        <v>8</v>
      </c>
      <c r="D81" s="127" t="s">
        <v>107</v>
      </c>
      <c r="E81" s="127" t="s">
        <v>59</v>
      </c>
      <c r="F81" s="129"/>
      <c r="J81" s="129" t="str">
        <v>B.03</v>
      </c>
      <c r="K81" s="129" t="str">
        <v>F.03</v>
      </c>
    </row>
    <row r="82" spans="1:11" x14ac:dyDescent="0.3">
      <c r="A82" s="126">
        <v>6</v>
      </c>
      <c r="B82" s="126">
        <v>1</v>
      </c>
      <c r="C82" s="126">
        <v>9</v>
      </c>
      <c r="D82" s="127" t="s">
        <v>83</v>
      </c>
      <c r="E82" s="127" t="s">
        <v>95</v>
      </c>
      <c r="F82" s="129"/>
      <c r="J82" s="129" t="str">
        <v>E.03</v>
      </c>
      <c r="K82" s="129" t="str">
        <v>D.03</v>
      </c>
    </row>
    <row r="83" spans="1:11" x14ac:dyDescent="0.3">
      <c r="A83" s="126">
        <v>6</v>
      </c>
      <c r="B83" s="126">
        <v>1</v>
      </c>
      <c r="C83" s="126">
        <v>10</v>
      </c>
      <c r="D83" s="127" t="s">
        <v>39</v>
      </c>
      <c r="E83" s="127" t="s">
        <v>84</v>
      </c>
      <c r="F83" s="129"/>
      <c r="J83" s="129" t="str">
        <v>D.04</v>
      </c>
      <c r="K83" s="129" t="str">
        <v>A.04</v>
      </c>
    </row>
    <row r="84" spans="1:11" x14ac:dyDescent="0.3">
      <c r="A84" s="126">
        <v>6</v>
      </c>
      <c r="B84" s="126">
        <v>1</v>
      </c>
      <c r="C84" s="126">
        <v>11</v>
      </c>
      <c r="D84" s="127" t="s">
        <v>60</v>
      </c>
      <c r="E84" s="127" t="s">
        <v>72</v>
      </c>
      <c r="F84" s="129"/>
      <c r="J84" s="129" t="str">
        <v>C.04</v>
      </c>
      <c r="K84" s="129" t="str">
        <v>B.04</v>
      </c>
    </row>
    <row r="85" spans="1:11" x14ac:dyDescent="0.3">
      <c r="A85" s="126">
        <v>6</v>
      </c>
      <c r="B85" s="126">
        <v>1</v>
      </c>
      <c r="C85" s="126">
        <v>12</v>
      </c>
      <c r="D85" s="127" t="s">
        <v>96</v>
      </c>
      <c r="E85" s="127" t="s">
        <v>108</v>
      </c>
      <c r="F85" s="129"/>
      <c r="J85" s="129" t="str">
        <v>F.04</v>
      </c>
      <c r="K85" s="129" t="str">
        <v>E.04</v>
      </c>
    </row>
    <row r="86" spans="1:11" x14ac:dyDescent="0.3">
      <c r="A86" s="126">
        <v>6</v>
      </c>
      <c r="B86" s="126">
        <v>1</v>
      </c>
      <c r="C86" s="126">
        <v>13</v>
      </c>
      <c r="D86" s="127" t="s">
        <v>97</v>
      </c>
      <c r="E86" s="127" t="s">
        <v>41</v>
      </c>
      <c r="F86" s="129"/>
      <c r="J86" s="129" t="str">
        <v>A.05</v>
      </c>
      <c r="K86" s="129" t="str">
        <v>E.05</v>
      </c>
    </row>
    <row r="87" spans="1:11" x14ac:dyDescent="0.3">
      <c r="A87" s="126">
        <v>6</v>
      </c>
      <c r="B87" s="126">
        <v>1</v>
      </c>
      <c r="C87" s="126">
        <v>14</v>
      </c>
      <c r="D87" s="127" t="s">
        <v>85</v>
      </c>
      <c r="E87" s="127" t="s">
        <v>61</v>
      </c>
      <c r="F87" s="129"/>
      <c r="J87" s="129" t="str">
        <v>B.05</v>
      </c>
      <c r="K87" s="129" t="str">
        <v>D.05</v>
      </c>
    </row>
    <row r="88" spans="1:11" x14ac:dyDescent="0.3">
      <c r="A88" s="126">
        <v>6</v>
      </c>
      <c r="B88" s="126">
        <v>1</v>
      </c>
      <c r="C88" s="126">
        <v>15</v>
      </c>
      <c r="D88" s="127" t="s">
        <v>109</v>
      </c>
      <c r="E88" s="127" t="s">
        <v>73</v>
      </c>
      <c r="F88" s="129"/>
      <c r="J88" s="129" t="str">
        <v>C.05</v>
      </c>
      <c r="K88" s="129" t="str">
        <v>F.05</v>
      </c>
    </row>
    <row r="89" spans="1:11" x14ac:dyDescent="0.3">
      <c r="A89" s="126">
        <v>6</v>
      </c>
      <c r="B89" s="126">
        <v>1</v>
      </c>
      <c r="C89" s="126">
        <v>16</v>
      </c>
      <c r="D89" s="127" t="s">
        <v>43</v>
      </c>
      <c r="E89" s="127" t="s">
        <v>98</v>
      </c>
      <c r="F89" s="129"/>
      <c r="J89" s="129" t="str">
        <v>E.06</v>
      </c>
      <c r="K89" s="129" t="str">
        <v>A.06</v>
      </c>
    </row>
    <row r="90" spans="1:11" x14ac:dyDescent="0.3">
      <c r="A90" s="126">
        <v>6</v>
      </c>
      <c r="B90" s="126">
        <v>1</v>
      </c>
      <c r="C90" s="126">
        <v>17</v>
      </c>
      <c r="D90" s="127" t="s">
        <v>62</v>
      </c>
      <c r="E90" s="127" t="s">
        <v>86</v>
      </c>
      <c r="F90" s="129"/>
      <c r="J90" s="129" t="str">
        <v>D.06</v>
      </c>
      <c r="K90" s="129" t="str">
        <v>B.06</v>
      </c>
    </row>
    <row r="91" spans="1:11" x14ac:dyDescent="0.3">
      <c r="A91" s="126">
        <v>6</v>
      </c>
      <c r="B91" s="126">
        <v>1</v>
      </c>
      <c r="C91" s="126">
        <v>18</v>
      </c>
      <c r="D91" s="127" t="s">
        <v>74</v>
      </c>
      <c r="E91" s="127" t="s">
        <v>110</v>
      </c>
      <c r="F91" s="129"/>
      <c r="J91" s="129" t="str">
        <v>F.06</v>
      </c>
      <c r="K91" s="129" t="str">
        <v>C.06</v>
      </c>
    </row>
    <row r="92" spans="1:11" x14ac:dyDescent="0.3">
      <c r="A92" s="126">
        <v>6</v>
      </c>
      <c r="B92" s="126">
        <v>1</v>
      </c>
      <c r="C92" s="126">
        <v>19</v>
      </c>
      <c r="D92" s="127" t="s">
        <v>45</v>
      </c>
      <c r="E92" s="127" t="s">
        <v>111</v>
      </c>
      <c r="F92" s="129"/>
      <c r="J92" s="129" t="str">
        <v>F.07</v>
      </c>
      <c r="K92" s="129" t="str">
        <v>A.07</v>
      </c>
    </row>
    <row r="93" spans="1:11" x14ac:dyDescent="0.3">
      <c r="A93" s="126">
        <v>6</v>
      </c>
      <c r="B93" s="126">
        <v>1</v>
      </c>
      <c r="C93" s="126">
        <v>20</v>
      </c>
      <c r="D93" s="127" t="s">
        <v>99</v>
      </c>
      <c r="E93" s="127" t="s">
        <v>63</v>
      </c>
      <c r="F93" s="129"/>
      <c r="J93" s="129" t="str">
        <v>B.07</v>
      </c>
      <c r="K93" s="129" t="str">
        <v>E.07</v>
      </c>
    </row>
    <row r="94" spans="1:11" x14ac:dyDescent="0.3">
      <c r="A94" s="126">
        <v>6</v>
      </c>
      <c r="B94" s="126">
        <v>1</v>
      </c>
      <c r="C94" s="126">
        <v>21</v>
      </c>
      <c r="D94" s="127" t="s">
        <v>87</v>
      </c>
      <c r="E94" s="127" t="s">
        <v>75</v>
      </c>
      <c r="F94" s="129"/>
      <c r="J94" s="129" t="str">
        <v>C.07</v>
      </c>
      <c r="K94" s="129" t="str">
        <v>D.07</v>
      </c>
    </row>
    <row r="95" spans="1:11" x14ac:dyDescent="0.3">
      <c r="A95" s="126">
        <v>6</v>
      </c>
      <c r="B95" s="126">
        <v>1</v>
      </c>
      <c r="C95" s="126">
        <v>22</v>
      </c>
      <c r="D95" s="127" t="s">
        <v>64</v>
      </c>
      <c r="E95" s="127" t="s">
        <v>47</v>
      </c>
      <c r="F95" s="129"/>
      <c r="J95" s="129" t="str">
        <v>A.08</v>
      </c>
      <c r="K95" s="129" t="str">
        <v>B.08</v>
      </c>
    </row>
    <row r="96" spans="1:11" x14ac:dyDescent="0.3">
      <c r="A96" s="126">
        <v>6</v>
      </c>
      <c r="B96" s="126">
        <v>1</v>
      </c>
      <c r="C96" s="126">
        <v>23</v>
      </c>
      <c r="D96" s="127" t="s">
        <v>76</v>
      </c>
      <c r="E96" s="127" t="s">
        <v>100</v>
      </c>
      <c r="F96" s="129"/>
      <c r="J96" s="129" t="str">
        <v>E.08</v>
      </c>
      <c r="K96" s="129" t="str">
        <v>C.08</v>
      </c>
    </row>
    <row r="97" spans="1:11" x14ac:dyDescent="0.3">
      <c r="A97" s="126">
        <v>6</v>
      </c>
      <c r="B97" s="126">
        <v>1</v>
      </c>
      <c r="C97" s="126">
        <v>24</v>
      </c>
      <c r="D97" s="127" t="s">
        <v>112</v>
      </c>
      <c r="E97" s="127" t="s">
        <v>88</v>
      </c>
      <c r="F97" s="129"/>
      <c r="J97" s="129" t="str">
        <v>D.08</v>
      </c>
      <c r="K97" s="129" t="str">
        <v>F.08</v>
      </c>
    </row>
    <row r="98" spans="1:11" x14ac:dyDescent="0.3">
      <c r="A98" s="126">
        <v>6</v>
      </c>
      <c r="B98" s="126">
        <v>1</v>
      </c>
      <c r="C98" s="126">
        <v>25</v>
      </c>
      <c r="D98" s="127" t="s">
        <v>49</v>
      </c>
      <c r="E98" s="127" t="s">
        <v>77</v>
      </c>
      <c r="F98" s="129"/>
      <c r="J98" s="129" t="str">
        <v>C.09</v>
      </c>
      <c r="K98" s="129" t="str">
        <v>A.09</v>
      </c>
    </row>
    <row r="99" spans="1:11" x14ac:dyDescent="0.3">
      <c r="A99" s="126">
        <v>6</v>
      </c>
      <c r="B99" s="126">
        <v>1</v>
      </c>
      <c r="C99" s="126">
        <v>26</v>
      </c>
      <c r="D99" s="127" t="s">
        <v>65</v>
      </c>
      <c r="E99" s="127" t="s">
        <v>113</v>
      </c>
      <c r="F99" s="129"/>
      <c r="J99" s="129" t="str">
        <v>F.09</v>
      </c>
      <c r="K99" s="129" t="str">
        <v>B.09</v>
      </c>
    </row>
    <row r="100" spans="1:11" x14ac:dyDescent="0.3">
      <c r="A100" s="126">
        <v>6</v>
      </c>
      <c r="B100" s="126">
        <v>1</v>
      </c>
      <c r="C100" s="126">
        <v>27</v>
      </c>
      <c r="D100" s="127" t="s">
        <v>101</v>
      </c>
      <c r="E100" s="127" t="s">
        <v>89</v>
      </c>
      <c r="F100" s="129"/>
      <c r="J100" s="129" t="str">
        <v>D.09</v>
      </c>
      <c r="K100" s="129" t="str">
        <v>E.09</v>
      </c>
    </row>
    <row r="101" spans="1:11" x14ac:dyDescent="0.3">
      <c r="A101" s="126">
        <v>6</v>
      </c>
      <c r="B101" s="126">
        <v>1</v>
      </c>
      <c r="C101" s="126">
        <v>28</v>
      </c>
      <c r="D101" s="127" t="s">
        <v>90</v>
      </c>
      <c r="E101" s="127" t="s">
        <v>51</v>
      </c>
      <c r="F101" s="129"/>
      <c r="J101" s="129" t="str">
        <v>A.10</v>
      </c>
      <c r="K101" s="129" t="str">
        <v>D.10</v>
      </c>
    </row>
    <row r="102" spans="1:11" x14ac:dyDescent="0.3">
      <c r="A102" s="126">
        <v>6</v>
      </c>
      <c r="B102" s="126">
        <v>1</v>
      </c>
      <c r="C102" s="126">
        <v>29</v>
      </c>
      <c r="D102" s="127" t="s">
        <v>78</v>
      </c>
      <c r="E102" s="127" t="s">
        <v>66</v>
      </c>
      <c r="F102" s="129"/>
      <c r="J102" s="129" t="str">
        <v>B.10</v>
      </c>
      <c r="K102" s="129" t="str">
        <v>C.10</v>
      </c>
    </row>
    <row r="103" spans="1:11" x14ac:dyDescent="0.3">
      <c r="A103" s="126">
        <v>6</v>
      </c>
      <c r="B103" s="126">
        <v>1</v>
      </c>
      <c r="C103" s="126">
        <v>30</v>
      </c>
      <c r="D103" s="127" t="s">
        <v>114</v>
      </c>
      <c r="E103" s="127" t="s">
        <v>102</v>
      </c>
      <c r="F103" s="129"/>
      <c r="J103" s="129" t="str">
        <v>E.10</v>
      </c>
      <c r="K103" s="129" t="str">
        <v>F.10</v>
      </c>
    </row>
    <row r="104" spans="1:11" x14ac:dyDescent="0.3">
      <c r="A104" s="126">
        <v>6</v>
      </c>
      <c r="B104" s="126">
        <v>1</v>
      </c>
      <c r="C104" s="126">
        <v>31</v>
      </c>
      <c r="D104" s="127" t="s">
        <v>115</v>
      </c>
      <c r="E104" s="127" t="s">
        <v>53</v>
      </c>
      <c r="F104" s="129"/>
      <c r="J104" s="129" t="str">
        <v>A.11</v>
      </c>
      <c r="K104" s="129" t="str">
        <v>F.11</v>
      </c>
    </row>
    <row r="105" spans="1:11" x14ac:dyDescent="0.3">
      <c r="A105" s="126">
        <v>6</v>
      </c>
      <c r="B105" s="126">
        <v>1</v>
      </c>
      <c r="C105" s="126">
        <v>32</v>
      </c>
      <c r="D105" s="127" t="s">
        <v>67</v>
      </c>
      <c r="E105" s="127" t="s">
        <v>103</v>
      </c>
      <c r="F105" s="127"/>
      <c r="J105" s="127" t="str">
        <v>E.11</v>
      </c>
      <c r="K105" s="127" t="str">
        <v>B.11</v>
      </c>
    </row>
    <row r="106" spans="1:11" x14ac:dyDescent="0.3">
      <c r="A106" s="126">
        <v>6</v>
      </c>
      <c r="B106" s="126">
        <v>1</v>
      </c>
      <c r="C106" s="126">
        <v>33</v>
      </c>
      <c r="D106" s="127" t="s">
        <v>79</v>
      </c>
      <c r="E106" s="127" t="s">
        <v>91</v>
      </c>
      <c r="F106" s="127"/>
      <c r="J106" s="127" t="str">
        <v>D.11</v>
      </c>
      <c r="K106" s="127" t="str">
        <v>C.11</v>
      </c>
    </row>
    <row r="107" spans="1:11" x14ac:dyDescent="0.3">
      <c r="A107" s="126">
        <v>6</v>
      </c>
      <c r="B107" s="126">
        <v>1</v>
      </c>
      <c r="C107" s="126">
        <v>34</v>
      </c>
      <c r="D107" s="127" t="s">
        <v>55</v>
      </c>
      <c r="E107" s="127" t="s">
        <v>68</v>
      </c>
      <c r="F107" s="127"/>
      <c r="J107" s="127" t="str">
        <v>B.12</v>
      </c>
      <c r="K107" s="127" t="str">
        <v>A.12</v>
      </c>
    </row>
    <row r="108" spans="1:11" x14ac:dyDescent="0.3">
      <c r="A108" s="126">
        <v>6</v>
      </c>
      <c r="B108" s="126">
        <v>1</v>
      </c>
      <c r="C108" s="126">
        <v>35</v>
      </c>
      <c r="D108" s="127" t="s">
        <v>104</v>
      </c>
      <c r="E108" s="127" t="s">
        <v>80</v>
      </c>
      <c r="F108" s="127"/>
      <c r="J108" s="127" t="str">
        <v>C.12</v>
      </c>
      <c r="K108" s="127" t="str">
        <v>E.12</v>
      </c>
    </row>
    <row r="109" spans="1:11" x14ac:dyDescent="0.3">
      <c r="A109" s="126">
        <v>6</v>
      </c>
      <c r="B109" s="126">
        <v>1</v>
      </c>
      <c r="C109" s="126">
        <v>36</v>
      </c>
      <c r="D109" s="127" t="s">
        <v>92</v>
      </c>
      <c r="E109" s="127" t="s">
        <v>116</v>
      </c>
      <c r="F109" s="127"/>
      <c r="J109" s="127" t="str">
        <v>F.12</v>
      </c>
      <c r="K109" s="127" t="str">
        <v>D.12</v>
      </c>
    </row>
    <row r="110" spans="1:11" x14ac:dyDescent="0.3">
      <c r="A110" s="126">
        <v>7</v>
      </c>
      <c r="B110" s="126">
        <v>1</v>
      </c>
      <c r="C110" s="126">
        <v>1</v>
      </c>
      <c r="D110" s="127" t="s">
        <v>81</v>
      </c>
      <c r="E110" s="127" t="s">
        <v>105</v>
      </c>
      <c r="F110" s="127"/>
      <c r="J110" s="127" t="str">
        <v>F.01</v>
      </c>
      <c r="K110" s="127" t="str">
        <v>D.01</v>
      </c>
    </row>
    <row r="111" spans="1:11" x14ac:dyDescent="0.3">
      <c r="A111" s="126">
        <v>7</v>
      </c>
      <c r="B111" s="126">
        <v>1</v>
      </c>
      <c r="C111" s="126">
        <v>2</v>
      </c>
      <c r="D111" s="127" t="s">
        <v>93</v>
      </c>
      <c r="E111" s="127" t="s">
        <v>117</v>
      </c>
      <c r="F111" s="127"/>
      <c r="J111" s="127" t="str">
        <v>G.01</v>
      </c>
      <c r="K111" s="127" t="str">
        <v>E.01</v>
      </c>
    </row>
    <row r="112" spans="1:11" x14ac:dyDescent="0.3">
      <c r="A112" s="126">
        <v>7</v>
      </c>
      <c r="B112" s="126">
        <v>1</v>
      </c>
      <c r="C112" s="126">
        <v>3</v>
      </c>
      <c r="D112" s="127" t="s">
        <v>69</v>
      </c>
      <c r="E112" s="127" t="s">
        <v>33</v>
      </c>
      <c r="F112" s="127"/>
      <c r="J112" s="127" t="str">
        <v>A.01</v>
      </c>
      <c r="K112" s="127" t="str">
        <v>C.01</v>
      </c>
    </row>
    <row r="113" spans="1:11" x14ac:dyDescent="0.3">
      <c r="A113" s="126">
        <v>7</v>
      </c>
      <c r="B113" s="126">
        <v>1</v>
      </c>
      <c r="C113" s="126">
        <v>4</v>
      </c>
      <c r="D113" s="127" t="s">
        <v>35</v>
      </c>
      <c r="E113" s="127" t="s">
        <v>57</v>
      </c>
      <c r="F113" s="127"/>
      <c r="J113" s="127" t="str">
        <v>B.01</v>
      </c>
      <c r="K113" s="127" t="str">
        <v>A.02</v>
      </c>
    </row>
    <row r="114" spans="1:11" x14ac:dyDescent="0.3">
      <c r="A114" s="126">
        <v>7</v>
      </c>
      <c r="B114" s="126">
        <v>1</v>
      </c>
      <c r="C114" s="126">
        <v>5</v>
      </c>
      <c r="D114" s="127" t="s">
        <v>106</v>
      </c>
      <c r="E114" s="127" t="s">
        <v>94</v>
      </c>
      <c r="F114" s="127"/>
      <c r="J114" s="127" t="str">
        <v>E.02</v>
      </c>
      <c r="K114" s="127" t="str">
        <v>F.02</v>
      </c>
    </row>
    <row r="115" spans="1:11" x14ac:dyDescent="0.3">
      <c r="A115" s="126">
        <v>7</v>
      </c>
      <c r="B115" s="126">
        <v>1</v>
      </c>
      <c r="C115" s="126">
        <v>6</v>
      </c>
      <c r="D115" s="127" t="s">
        <v>118</v>
      </c>
      <c r="E115" s="127" t="s">
        <v>82</v>
      </c>
      <c r="F115" s="127"/>
      <c r="J115" s="127" t="str">
        <v>D.02</v>
      </c>
      <c r="K115" s="127" t="str">
        <v>G.02</v>
      </c>
    </row>
    <row r="116" spans="1:11" x14ac:dyDescent="0.3">
      <c r="A116" s="126">
        <v>7</v>
      </c>
      <c r="B116" s="126">
        <v>1</v>
      </c>
      <c r="C116" s="126">
        <v>7</v>
      </c>
      <c r="D116" s="127" t="s">
        <v>58</v>
      </c>
      <c r="E116" s="127" t="s">
        <v>70</v>
      </c>
      <c r="F116" s="127"/>
      <c r="J116" s="127" t="str">
        <v>C.02</v>
      </c>
      <c r="K116" s="127" t="str">
        <v>B.02</v>
      </c>
    </row>
    <row r="117" spans="1:11" x14ac:dyDescent="0.3">
      <c r="A117" s="126">
        <v>7</v>
      </c>
      <c r="B117" s="126">
        <v>1</v>
      </c>
      <c r="C117" s="126">
        <v>8</v>
      </c>
      <c r="D117" s="127" t="s">
        <v>59</v>
      </c>
      <c r="E117" s="127" t="s">
        <v>119</v>
      </c>
      <c r="F117" s="127"/>
      <c r="J117" s="127" t="str">
        <v>G.03</v>
      </c>
      <c r="K117" s="127" t="str">
        <v>B.03</v>
      </c>
    </row>
    <row r="118" spans="1:11" x14ac:dyDescent="0.3">
      <c r="A118" s="126">
        <v>7</v>
      </c>
      <c r="B118" s="126">
        <v>1</v>
      </c>
      <c r="C118" s="126">
        <v>9</v>
      </c>
      <c r="D118" s="127" t="s">
        <v>71</v>
      </c>
      <c r="E118" s="127" t="s">
        <v>107</v>
      </c>
      <c r="F118" s="127"/>
      <c r="J118" s="127" t="str">
        <v>F.03</v>
      </c>
      <c r="K118" s="127" t="str">
        <v>C.03</v>
      </c>
    </row>
    <row r="119" spans="1:11" x14ac:dyDescent="0.3">
      <c r="A119" s="126">
        <v>7</v>
      </c>
      <c r="B119" s="126">
        <v>1</v>
      </c>
      <c r="C119" s="126">
        <v>10</v>
      </c>
      <c r="D119" s="127" t="s">
        <v>37</v>
      </c>
      <c r="E119" s="127" t="s">
        <v>95</v>
      </c>
      <c r="F119" s="127"/>
      <c r="J119" s="127" t="str">
        <v>E.03</v>
      </c>
      <c r="K119" s="127" t="str">
        <v>A.03</v>
      </c>
    </row>
    <row r="120" spans="1:11" x14ac:dyDescent="0.3">
      <c r="A120" s="126">
        <v>7</v>
      </c>
      <c r="B120" s="126">
        <v>1</v>
      </c>
      <c r="C120" s="126">
        <v>11</v>
      </c>
      <c r="D120" s="127" t="s">
        <v>96</v>
      </c>
      <c r="E120" s="127" t="s">
        <v>83</v>
      </c>
      <c r="F120" s="127"/>
      <c r="J120" s="127" t="str">
        <v>D.03</v>
      </c>
      <c r="K120" s="127" t="str">
        <v>E.04</v>
      </c>
    </row>
    <row r="121" spans="1:11" x14ac:dyDescent="0.3">
      <c r="A121" s="126">
        <v>7</v>
      </c>
      <c r="B121" s="126">
        <v>1</v>
      </c>
      <c r="C121" s="126">
        <v>12</v>
      </c>
      <c r="D121" s="127" t="s">
        <v>120</v>
      </c>
      <c r="E121" s="127" t="s">
        <v>72</v>
      </c>
      <c r="F121" s="127"/>
      <c r="J121" s="127" t="str">
        <v>C.04</v>
      </c>
      <c r="K121" s="127" t="str">
        <v>G.04</v>
      </c>
    </row>
    <row r="122" spans="1:11" x14ac:dyDescent="0.3">
      <c r="A122" s="126">
        <v>7</v>
      </c>
      <c r="B122" s="126">
        <v>1</v>
      </c>
      <c r="C122" s="126">
        <v>13</v>
      </c>
      <c r="D122" s="127" t="s">
        <v>108</v>
      </c>
      <c r="E122" s="127" t="s">
        <v>60</v>
      </c>
      <c r="F122" s="127"/>
      <c r="J122" s="127" t="str">
        <v>B.04</v>
      </c>
      <c r="K122" s="127" t="str">
        <v>F.04</v>
      </c>
    </row>
    <row r="123" spans="1:11" x14ac:dyDescent="0.3">
      <c r="A123" s="126">
        <v>7</v>
      </c>
      <c r="B123" s="126">
        <v>1</v>
      </c>
      <c r="C123" s="126">
        <v>14</v>
      </c>
      <c r="D123" s="127" t="s">
        <v>84</v>
      </c>
      <c r="E123" s="127" t="s">
        <v>39</v>
      </c>
      <c r="F123" s="127"/>
      <c r="J123" s="127" t="str">
        <v>A.04</v>
      </c>
      <c r="K123" s="127" t="str">
        <v>D.04</v>
      </c>
    </row>
    <row r="124" spans="1:11" x14ac:dyDescent="0.3">
      <c r="A124" s="126">
        <v>7</v>
      </c>
      <c r="B124" s="126">
        <v>1</v>
      </c>
      <c r="C124" s="126">
        <v>15</v>
      </c>
      <c r="D124" s="127" t="s">
        <v>61</v>
      </c>
      <c r="E124" s="127" t="s">
        <v>85</v>
      </c>
      <c r="F124" s="127"/>
      <c r="J124" s="127" t="str">
        <v>D.05</v>
      </c>
      <c r="K124" s="127" t="str">
        <v>B.05</v>
      </c>
    </row>
    <row r="125" spans="1:11" x14ac:dyDescent="0.3">
      <c r="A125" s="126">
        <v>7</v>
      </c>
      <c r="B125" s="126">
        <v>1</v>
      </c>
      <c r="C125" s="126">
        <v>16</v>
      </c>
      <c r="D125" s="127" t="s">
        <v>73</v>
      </c>
      <c r="E125" s="127" t="s">
        <v>97</v>
      </c>
      <c r="F125" s="127"/>
      <c r="J125" s="127" t="str">
        <v>E.05</v>
      </c>
      <c r="K125" s="127" t="str">
        <v>C.05</v>
      </c>
    </row>
    <row r="126" spans="1:11" x14ac:dyDescent="0.3">
      <c r="A126" s="126">
        <v>7</v>
      </c>
      <c r="B126" s="126">
        <v>1</v>
      </c>
      <c r="C126" s="126">
        <v>17</v>
      </c>
      <c r="D126" s="127" t="s">
        <v>41</v>
      </c>
      <c r="E126" s="127" t="s">
        <v>109</v>
      </c>
      <c r="F126" s="127"/>
      <c r="J126" s="127" t="str">
        <v>F.05</v>
      </c>
      <c r="K126" s="127" t="str">
        <v>A.05</v>
      </c>
    </row>
    <row r="127" spans="1:11" x14ac:dyDescent="0.3">
      <c r="A127" s="126">
        <v>7</v>
      </c>
      <c r="B127" s="126">
        <v>1</v>
      </c>
      <c r="C127" s="126">
        <v>18</v>
      </c>
      <c r="D127" s="127" t="s">
        <v>110</v>
      </c>
      <c r="E127" s="127" t="s">
        <v>121</v>
      </c>
      <c r="F127" s="127"/>
      <c r="J127" s="127" t="str">
        <v>G.05</v>
      </c>
      <c r="K127" s="127" t="str">
        <v>F.06</v>
      </c>
    </row>
    <row r="128" spans="1:11" x14ac:dyDescent="0.3">
      <c r="A128" s="126">
        <v>7</v>
      </c>
      <c r="B128" s="126">
        <v>1</v>
      </c>
      <c r="C128" s="126">
        <v>19</v>
      </c>
      <c r="D128" s="127" t="s">
        <v>86</v>
      </c>
      <c r="E128" s="127" t="s">
        <v>74</v>
      </c>
      <c r="F128" s="127"/>
      <c r="J128" s="127" t="str">
        <v>C.06</v>
      </c>
      <c r="K128" s="127" t="str">
        <v>D.06</v>
      </c>
    </row>
    <row r="129" spans="1:11" x14ac:dyDescent="0.3">
      <c r="A129" s="126">
        <v>7</v>
      </c>
      <c r="B129" s="126">
        <v>1</v>
      </c>
      <c r="C129" s="126">
        <v>20</v>
      </c>
      <c r="D129" s="127" t="s">
        <v>98</v>
      </c>
      <c r="E129" s="127" t="s">
        <v>62</v>
      </c>
      <c r="F129" s="127"/>
      <c r="J129" s="127" t="str">
        <v>B.06</v>
      </c>
      <c r="K129" s="127" t="str">
        <v>E.06</v>
      </c>
    </row>
    <row r="130" spans="1:11" x14ac:dyDescent="0.3">
      <c r="A130" s="126">
        <v>7</v>
      </c>
      <c r="B130" s="126">
        <v>1</v>
      </c>
      <c r="C130" s="126">
        <v>21</v>
      </c>
      <c r="D130" s="127" t="s">
        <v>122</v>
      </c>
      <c r="E130" s="127" t="s">
        <v>43</v>
      </c>
      <c r="F130" s="127"/>
      <c r="J130" s="127" t="str">
        <v>A.06</v>
      </c>
      <c r="K130" s="127" t="str">
        <v>G.06</v>
      </c>
    </row>
    <row r="131" spans="1:11" x14ac:dyDescent="0.3">
      <c r="A131" s="126">
        <v>7</v>
      </c>
      <c r="B131" s="126">
        <v>1</v>
      </c>
      <c r="C131" s="126">
        <v>22</v>
      </c>
      <c r="D131" s="127" t="s">
        <v>123</v>
      </c>
      <c r="E131" s="127" t="s">
        <v>99</v>
      </c>
      <c r="F131" s="127"/>
      <c r="J131" s="127" t="str">
        <v>E.07</v>
      </c>
      <c r="K131" s="127" t="str">
        <v>G.07</v>
      </c>
    </row>
    <row r="132" spans="1:11" x14ac:dyDescent="0.3">
      <c r="A132" s="126">
        <v>7</v>
      </c>
      <c r="B132" s="126">
        <v>1</v>
      </c>
      <c r="C132" s="126">
        <v>23</v>
      </c>
      <c r="D132" s="127" t="s">
        <v>111</v>
      </c>
      <c r="E132" s="127" t="s">
        <v>87</v>
      </c>
      <c r="F132" s="127"/>
      <c r="J132" s="127" t="str">
        <v>D.07</v>
      </c>
      <c r="K132" s="127" t="str">
        <v>F.07</v>
      </c>
    </row>
    <row r="133" spans="1:11" x14ac:dyDescent="0.3">
      <c r="A133" s="126">
        <v>7</v>
      </c>
      <c r="B133" s="126">
        <v>1</v>
      </c>
      <c r="C133" s="126">
        <v>24</v>
      </c>
      <c r="D133" s="127" t="s">
        <v>75</v>
      </c>
      <c r="E133" s="127" t="s">
        <v>63</v>
      </c>
      <c r="F133" s="127"/>
      <c r="J133" s="127" t="str">
        <v>B.07</v>
      </c>
      <c r="K133" s="127" t="str">
        <v>C.07</v>
      </c>
    </row>
    <row r="134" spans="1:11" x14ac:dyDescent="0.3">
      <c r="A134" s="126">
        <v>7</v>
      </c>
      <c r="B134" s="126">
        <v>1</v>
      </c>
      <c r="C134" s="126">
        <v>25</v>
      </c>
      <c r="D134" s="127" t="s">
        <v>64</v>
      </c>
      <c r="E134" s="127" t="s">
        <v>45</v>
      </c>
      <c r="F134" s="127"/>
      <c r="J134" s="127" t="str">
        <v>A.07</v>
      </c>
      <c r="K134" s="127" t="str">
        <v>B.08</v>
      </c>
    </row>
    <row r="135" spans="1:11" x14ac:dyDescent="0.3">
      <c r="A135" s="126">
        <v>7</v>
      </c>
      <c r="B135" s="126">
        <v>1</v>
      </c>
      <c r="C135" s="126">
        <v>26</v>
      </c>
      <c r="D135" s="127" t="s">
        <v>88</v>
      </c>
      <c r="E135" s="127" t="s">
        <v>124</v>
      </c>
      <c r="F135" s="127"/>
      <c r="J135" s="127" t="str">
        <v>G.08</v>
      </c>
      <c r="K135" s="127" t="str">
        <v>D.08</v>
      </c>
    </row>
    <row r="136" spans="1:11" x14ac:dyDescent="0.3">
      <c r="A136" s="126">
        <v>7</v>
      </c>
      <c r="B136" s="126">
        <v>1</v>
      </c>
      <c r="C136" s="126">
        <v>27</v>
      </c>
      <c r="D136" s="127" t="s">
        <v>100</v>
      </c>
      <c r="E136" s="127" t="s">
        <v>112</v>
      </c>
      <c r="F136" s="127"/>
      <c r="J136" s="127" t="str">
        <v>F.08</v>
      </c>
      <c r="K136" s="127" t="str">
        <v>E.08</v>
      </c>
    </row>
    <row r="137" spans="1:11" x14ac:dyDescent="0.3">
      <c r="A137" s="126">
        <v>7</v>
      </c>
      <c r="B137" s="126">
        <v>1</v>
      </c>
      <c r="C137" s="126">
        <v>28</v>
      </c>
      <c r="D137" s="127" t="s">
        <v>47</v>
      </c>
      <c r="E137" s="127" t="s">
        <v>76</v>
      </c>
      <c r="F137" s="127"/>
      <c r="J137" s="127" t="str">
        <v>C.08</v>
      </c>
      <c r="K137" s="127" t="str">
        <v>A.08</v>
      </c>
    </row>
    <row r="138" spans="1:11" x14ac:dyDescent="0.3">
      <c r="A138" s="126">
        <v>7</v>
      </c>
      <c r="B138" s="126">
        <v>1</v>
      </c>
      <c r="C138" s="126">
        <v>29</v>
      </c>
      <c r="D138" s="127" t="s">
        <v>113</v>
      </c>
      <c r="E138" s="127" t="s">
        <v>77</v>
      </c>
      <c r="F138" s="127"/>
      <c r="J138" s="127" t="str">
        <v>C.09</v>
      </c>
      <c r="K138" s="127" t="str">
        <v>F.09</v>
      </c>
    </row>
    <row r="139" spans="1:11" x14ac:dyDescent="0.3">
      <c r="A139" s="126">
        <v>7</v>
      </c>
      <c r="B139" s="126">
        <v>1</v>
      </c>
      <c r="C139" s="126">
        <v>30</v>
      </c>
      <c r="D139" s="127" t="s">
        <v>125</v>
      </c>
      <c r="E139" s="127" t="s">
        <v>65</v>
      </c>
      <c r="F139" s="127"/>
      <c r="J139" s="127" t="str">
        <v>B.09</v>
      </c>
      <c r="K139" s="127" t="str">
        <v>G.09</v>
      </c>
    </row>
    <row r="140" spans="1:11" x14ac:dyDescent="0.3">
      <c r="A140" s="126">
        <v>7</v>
      </c>
      <c r="B140" s="126">
        <v>1</v>
      </c>
      <c r="C140" s="126">
        <v>31</v>
      </c>
      <c r="D140" s="127" t="s">
        <v>49</v>
      </c>
      <c r="E140" s="127" t="s">
        <v>89</v>
      </c>
      <c r="F140" s="127"/>
      <c r="J140" s="127" t="str">
        <v>D.09</v>
      </c>
      <c r="K140" s="127" t="str">
        <v>A.09</v>
      </c>
    </row>
    <row r="141" spans="1:11" x14ac:dyDescent="0.3">
      <c r="A141" s="126">
        <v>7</v>
      </c>
      <c r="B141" s="126">
        <v>1</v>
      </c>
      <c r="C141" s="126">
        <v>32</v>
      </c>
      <c r="D141" s="127" t="s">
        <v>90</v>
      </c>
      <c r="E141" s="127" t="s">
        <v>101</v>
      </c>
      <c r="F141" s="127"/>
      <c r="J141" s="127" t="str">
        <v>E.09</v>
      </c>
      <c r="K141" s="127" t="str">
        <v>D.10</v>
      </c>
    </row>
    <row r="142" spans="1:11" x14ac:dyDescent="0.3">
      <c r="A142" s="126">
        <v>7</v>
      </c>
      <c r="B142" s="126">
        <v>1</v>
      </c>
      <c r="C142" s="126">
        <v>33</v>
      </c>
      <c r="D142" s="127" t="s">
        <v>66</v>
      </c>
      <c r="E142" s="127" t="s">
        <v>114</v>
      </c>
      <c r="F142" s="127"/>
      <c r="J142" s="127" t="str">
        <v>F.10</v>
      </c>
      <c r="K142" s="127" t="str">
        <v>B.10</v>
      </c>
    </row>
    <row r="143" spans="1:11" x14ac:dyDescent="0.3">
      <c r="A143" s="126">
        <v>7</v>
      </c>
      <c r="B143" s="126">
        <v>1</v>
      </c>
      <c r="C143" s="126">
        <v>34</v>
      </c>
      <c r="D143" s="127" t="s">
        <v>78</v>
      </c>
      <c r="E143" s="127" t="s">
        <v>126</v>
      </c>
      <c r="F143" s="127"/>
      <c r="J143" s="127" t="str">
        <v>G.10</v>
      </c>
      <c r="K143" s="127" t="str">
        <v>C.10</v>
      </c>
    </row>
    <row r="144" spans="1:11" x14ac:dyDescent="0.3">
      <c r="A144" s="126">
        <v>7</v>
      </c>
      <c r="B144" s="126">
        <v>1</v>
      </c>
      <c r="C144" s="126">
        <v>35</v>
      </c>
      <c r="D144" s="127" t="s">
        <v>102</v>
      </c>
      <c r="E144" s="127" t="s">
        <v>51</v>
      </c>
      <c r="F144" s="127"/>
      <c r="J144" s="127" t="str">
        <v>A.10</v>
      </c>
      <c r="K144" s="127" t="str">
        <v>E.10</v>
      </c>
    </row>
    <row r="145" spans="1:11" x14ac:dyDescent="0.3">
      <c r="A145" s="126">
        <v>7</v>
      </c>
      <c r="B145" s="126">
        <v>1</v>
      </c>
      <c r="C145" s="126">
        <v>36</v>
      </c>
      <c r="D145" s="127" t="s">
        <v>103</v>
      </c>
      <c r="E145" s="127" t="s">
        <v>79</v>
      </c>
      <c r="F145" s="127"/>
      <c r="J145" s="127" t="str">
        <v>C.11</v>
      </c>
      <c r="K145" s="127" t="str">
        <v>E.11</v>
      </c>
    </row>
    <row r="146" spans="1:11" x14ac:dyDescent="0.3">
      <c r="A146" s="126">
        <v>7</v>
      </c>
      <c r="B146" s="126">
        <v>1</v>
      </c>
      <c r="C146" s="126">
        <v>37</v>
      </c>
      <c r="D146" s="127" t="s">
        <v>91</v>
      </c>
      <c r="E146" s="127" t="s">
        <v>67</v>
      </c>
      <c r="F146" s="127"/>
      <c r="J146" s="127" t="str">
        <v>B.11</v>
      </c>
      <c r="K146" s="127" t="str">
        <v>D.11</v>
      </c>
    </row>
    <row r="147" spans="1:11" x14ac:dyDescent="0.3">
      <c r="A147" s="126">
        <v>7</v>
      </c>
      <c r="B147" s="126">
        <v>1</v>
      </c>
      <c r="C147" s="126">
        <v>38</v>
      </c>
      <c r="D147" s="127" t="s">
        <v>53</v>
      </c>
      <c r="E147" s="127" t="s">
        <v>127</v>
      </c>
      <c r="F147" s="127"/>
      <c r="J147" s="127" t="str">
        <v>G.11</v>
      </c>
      <c r="K147" s="127" t="str">
        <v>A.11</v>
      </c>
    </row>
    <row r="148" spans="1:11" x14ac:dyDescent="0.3">
      <c r="A148" s="126">
        <v>7</v>
      </c>
      <c r="B148" s="126">
        <v>1</v>
      </c>
      <c r="C148" s="126">
        <v>39</v>
      </c>
      <c r="D148" s="127" t="s">
        <v>128</v>
      </c>
      <c r="E148" s="127" t="s">
        <v>115</v>
      </c>
      <c r="F148" s="127"/>
      <c r="J148" s="127" t="str">
        <v>F.11</v>
      </c>
      <c r="K148" s="127" t="str">
        <v>G.12</v>
      </c>
    </row>
    <row r="149" spans="1:11" x14ac:dyDescent="0.3">
      <c r="A149" s="126">
        <v>7</v>
      </c>
      <c r="B149" s="126">
        <v>1</v>
      </c>
      <c r="C149" s="126">
        <v>40</v>
      </c>
      <c r="D149" s="127" t="s">
        <v>68</v>
      </c>
      <c r="E149" s="127" t="s">
        <v>104</v>
      </c>
      <c r="F149" s="127"/>
      <c r="J149" s="127" t="str">
        <v>E.12</v>
      </c>
      <c r="K149" s="127" t="str">
        <v>B.12</v>
      </c>
    </row>
    <row r="150" spans="1:11" x14ac:dyDescent="0.3">
      <c r="A150" s="126">
        <v>7</v>
      </c>
      <c r="B150" s="126">
        <v>1</v>
      </c>
      <c r="C150" s="126">
        <v>41</v>
      </c>
      <c r="D150" s="127" t="s">
        <v>80</v>
      </c>
      <c r="E150" s="127" t="s">
        <v>92</v>
      </c>
      <c r="F150" s="127"/>
      <c r="J150" s="127" t="str">
        <v>D.12</v>
      </c>
      <c r="K150" s="127" t="str">
        <v>C.12</v>
      </c>
    </row>
    <row r="151" spans="1:11" x14ac:dyDescent="0.3">
      <c r="A151" s="126">
        <v>7</v>
      </c>
      <c r="B151" s="126">
        <v>1</v>
      </c>
      <c r="C151" s="126">
        <v>42</v>
      </c>
      <c r="D151" s="127" t="s">
        <v>116</v>
      </c>
      <c r="E151" s="127" t="s">
        <v>55</v>
      </c>
      <c r="F151" s="127"/>
      <c r="J151" s="127" t="str">
        <v>A.12</v>
      </c>
      <c r="K151" s="127" t="str">
        <v>F.12</v>
      </c>
    </row>
    <row r="152" spans="1:11" x14ac:dyDescent="0.3">
      <c r="A152" s="126">
        <v>8</v>
      </c>
      <c r="B152" s="126">
        <v>1</v>
      </c>
      <c r="C152" s="126">
        <v>1</v>
      </c>
      <c r="D152" s="127" t="s">
        <v>129</v>
      </c>
      <c r="E152" s="127" t="s">
        <v>33</v>
      </c>
      <c r="J152" s="127" t="str">
        <v>A.01</v>
      </c>
      <c r="K152" s="127" t="str">
        <v>H.01</v>
      </c>
    </row>
    <row r="153" spans="1:11" x14ac:dyDescent="0.3">
      <c r="A153" s="126">
        <v>8</v>
      </c>
      <c r="B153" s="126">
        <v>1</v>
      </c>
      <c r="C153" s="126">
        <v>2</v>
      </c>
      <c r="D153" s="127" t="s">
        <v>57</v>
      </c>
      <c r="E153" s="127" t="s">
        <v>117</v>
      </c>
      <c r="J153" s="127" t="str">
        <v>G.01</v>
      </c>
      <c r="K153" s="127" t="str">
        <v>B.01</v>
      </c>
    </row>
    <row r="154" spans="1:11" x14ac:dyDescent="0.3">
      <c r="A154" s="126">
        <v>8</v>
      </c>
      <c r="B154" s="126">
        <v>1</v>
      </c>
      <c r="C154" s="126">
        <v>3</v>
      </c>
      <c r="D154" s="127" t="s">
        <v>105</v>
      </c>
      <c r="E154" s="127" t="s">
        <v>69</v>
      </c>
      <c r="J154" s="127" t="str">
        <v>C.01</v>
      </c>
      <c r="K154" s="127" t="str">
        <v>F.01</v>
      </c>
    </row>
    <row r="155" spans="1:11" x14ac:dyDescent="0.3">
      <c r="A155" s="126">
        <v>8</v>
      </c>
      <c r="B155" s="126">
        <v>1</v>
      </c>
      <c r="C155" s="126">
        <v>4</v>
      </c>
      <c r="D155" s="127" t="s">
        <v>81</v>
      </c>
      <c r="E155" s="127" t="s">
        <v>93</v>
      </c>
      <c r="J155" s="127" t="str">
        <v>E.01</v>
      </c>
      <c r="K155" s="127" t="str">
        <v>D.01</v>
      </c>
    </row>
    <row r="156" spans="1:11" x14ac:dyDescent="0.3">
      <c r="A156" s="126">
        <v>8</v>
      </c>
      <c r="B156" s="126">
        <v>1</v>
      </c>
      <c r="C156" s="126">
        <v>5</v>
      </c>
      <c r="D156" s="127" t="s">
        <v>35</v>
      </c>
      <c r="E156" s="127" t="s">
        <v>58</v>
      </c>
      <c r="J156" s="127" t="str">
        <v>B.02</v>
      </c>
      <c r="K156" s="127" t="str">
        <v>A.02</v>
      </c>
    </row>
    <row r="157" spans="1:11" x14ac:dyDescent="0.3">
      <c r="A157" s="126">
        <v>8</v>
      </c>
      <c r="B157" s="126">
        <v>1</v>
      </c>
      <c r="C157" s="126">
        <v>6</v>
      </c>
      <c r="D157" s="127" t="s">
        <v>118</v>
      </c>
      <c r="E157" s="127" t="s">
        <v>70</v>
      </c>
      <c r="J157" s="127" t="str">
        <v>C.02</v>
      </c>
      <c r="K157" s="127" t="str">
        <v>G.02</v>
      </c>
    </row>
    <row r="158" spans="1:11" x14ac:dyDescent="0.3">
      <c r="A158" s="126">
        <v>8</v>
      </c>
      <c r="B158" s="126">
        <v>1</v>
      </c>
      <c r="C158" s="126">
        <v>7</v>
      </c>
      <c r="D158" s="127" t="s">
        <v>106</v>
      </c>
      <c r="E158" s="127" t="s">
        <v>82</v>
      </c>
      <c r="J158" s="127" t="str">
        <v>D.02</v>
      </c>
      <c r="K158" s="127" t="str">
        <v>F.02</v>
      </c>
    </row>
    <row r="159" spans="1:11" x14ac:dyDescent="0.3">
      <c r="A159" s="126">
        <v>8</v>
      </c>
      <c r="B159" s="126">
        <v>1</v>
      </c>
      <c r="C159" s="126">
        <v>8</v>
      </c>
      <c r="D159" s="127" t="s">
        <v>94</v>
      </c>
      <c r="E159" s="127" t="s">
        <v>130</v>
      </c>
      <c r="J159" s="127" t="str">
        <v>H.02</v>
      </c>
      <c r="K159" s="127" t="str">
        <v>E.02</v>
      </c>
    </row>
    <row r="160" spans="1:11" x14ac:dyDescent="0.3">
      <c r="A160" s="126">
        <v>8</v>
      </c>
      <c r="B160" s="126">
        <v>1</v>
      </c>
      <c r="C160" s="126">
        <v>9</v>
      </c>
      <c r="D160" s="127" t="s">
        <v>71</v>
      </c>
      <c r="E160" s="127" t="s">
        <v>37</v>
      </c>
      <c r="J160" s="127" t="str">
        <v>A.03</v>
      </c>
      <c r="K160" s="127" t="str">
        <v>C.03</v>
      </c>
    </row>
    <row r="161" spans="1:11" x14ac:dyDescent="0.3">
      <c r="A161" s="126">
        <v>8</v>
      </c>
      <c r="B161" s="126">
        <v>1</v>
      </c>
      <c r="C161" s="126">
        <v>10</v>
      </c>
      <c r="D161" s="127" t="s">
        <v>59</v>
      </c>
      <c r="E161" s="127" t="s">
        <v>131</v>
      </c>
      <c r="J161" s="127" t="str">
        <v>H.03</v>
      </c>
      <c r="K161" s="127" t="str">
        <v>B.03</v>
      </c>
    </row>
    <row r="162" spans="1:11" x14ac:dyDescent="0.3">
      <c r="A162" s="126">
        <v>8</v>
      </c>
      <c r="B162" s="126">
        <v>1</v>
      </c>
      <c r="C162" s="126">
        <v>11</v>
      </c>
      <c r="D162" s="127" t="s">
        <v>83</v>
      </c>
      <c r="E162" s="127" t="s">
        <v>119</v>
      </c>
      <c r="J162" s="127" t="str">
        <v>G.03</v>
      </c>
      <c r="K162" s="127" t="str">
        <v>D.03</v>
      </c>
    </row>
    <row r="163" spans="1:11" x14ac:dyDescent="0.3">
      <c r="A163" s="126">
        <v>8</v>
      </c>
      <c r="B163" s="126">
        <v>1</v>
      </c>
      <c r="C163" s="126">
        <v>12</v>
      </c>
      <c r="D163" s="127" t="s">
        <v>95</v>
      </c>
      <c r="E163" s="127" t="s">
        <v>107</v>
      </c>
      <c r="J163" s="127" t="str">
        <v>F.03</v>
      </c>
      <c r="K163" s="127" t="str">
        <v>E.03</v>
      </c>
    </row>
    <row r="164" spans="1:11" x14ac:dyDescent="0.3">
      <c r="A164" s="126">
        <v>8</v>
      </c>
      <c r="B164" s="126">
        <v>1</v>
      </c>
      <c r="C164" s="126">
        <v>13</v>
      </c>
      <c r="D164" s="127" t="s">
        <v>39</v>
      </c>
      <c r="E164" s="127" t="s">
        <v>84</v>
      </c>
      <c r="J164" s="127" t="str">
        <v>D.04</v>
      </c>
      <c r="K164" s="127" t="str">
        <v>A.04</v>
      </c>
    </row>
    <row r="165" spans="1:11" x14ac:dyDescent="0.3">
      <c r="A165" s="126">
        <v>8</v>
      </c>
      <c r="B165" s="126">
        <v>1</v>
      </c>
      <c r="C165" s="126">
        <v>14</v>
      </c>
      <c r="D165" s="127" t="s">
        <v>60</v>
      </c>
      <c r="E165" s="127" t="s">
        <v>72</v>
      </c>
      <c r="J165" s="127" t="str">
        <v>C.04</v>
      </c>
      <c r="K165" s="127" t="str">
        <v>B.04</v>
      </c>
    </row>
    <row r="166" spans="1:11" x14ac:dyDescent="0.3">
      <c r="A166" s="126">
        <v>8</v>
      </c>
      <c r="B166" s="126">
        <v>1</v>
      </c>
      <c r="C166" s="126">
        <v>15</v>
      </c>
      <c r="D166" s="127" t="s">
        <v>120</v>
      </c>
      <c r="E166" s="127" t="s">
        <v>96</v>
      </c>
      <c r="J166" s="127" t="str">
        <v>E.04</v>
      </c>
      <c r="K166" s="127" t="str">
        <v>G.04</v>
      </c>
    </row>
    <row r="167" spans="1:11" x14ac:dyDescent="0.3">
      <c r="A167" s="126">
        <v>8</v>
      </c>
      <c r="B167" s="126">
        <v>1</v>
      </c>
      <c r="C167" s="126">
        <v>16</v>
      </c>
      <c r="D167" s="127" t="s">
        <v>132</v>
      </c>
      <c r="E167" s="127" t="s">
        <v>108</v>
      </c>
      <c r="J167" s="127" t="str">
        <v>F.04</v>
      </c>
      <c r="K167" s="127" t="str">
        <v>H.04</v>
      </c>
    </row>
    <row r="168" spans="1:11" x14ac:dyDescent="0.3">
      <c r="A168" s="126">
        <v>8</v>
      </c>
      <c r="B168" s="126">
        <v>1</v>
      </c>
      <c r="C168" s="126">
        <v>17</v>
      </c>
      <c r="D168" s="127" t="s">
        <v>97</v>
      </c>
      <c r="E168" s="127" t="s">
        <v>41</v>
      </c>
      <c r="J168" s="127" t="str">
        <v>A.05</v>
      </c>
      <c r="K168" s="127" t="str">
        <v>E.05</v>
      </c>
    </row>
    <row r="169" spans="1:11" x14ac:dyDescent="0.3">
      <c r="A169" s="126">
        <v>8</v>
      </c>
      <c r="B169" s="126">
        <v>1</v>
      </c>
      <c r="C169" s="126">
        <v>18</v>
      </c>
      <c r="D169" s="127" t="s">
        <v>85</v>
      </c>
      <c r="E169" s="127" t="s">
        <v>61</v>
      </c>
      <c r="J169" s="127" t="str">
        <v>B.05</v>
      </c>
      <c r="K169" s="127" t="str">
        <v>D.05</v>
      </c>
    </row>
    <row r="170" spans="1:11" x14ac:dyDescent="0.3">
      <c r="A170" s="126">
        <v>8</v>
      </c>
      <c r="B170" s="126">
        <v>1</v>
      </c>
      <c r="C170" s="126">
        <v>19</v>
      </c>
      <c r="D170" s="127" t="s">
        <v>73</v>
      </c>
      <c r="E170" s="127" t="s">
        <v>133</v>
      </c>
      <c r="J170" s="127" t="str">
        <v>H.05</v>
      </c>
      <c r="K170" s="127" t="str">
        <v>C.05</v>
      </c>
    </row>
    <row r="171" spans="1:11" x14ac:dyDescent="0.3">
      <c r="A171" s="126">
        <v>8</v>
      </c>
      <c r="B171" s="126">
        <v>1</v>
      </c>
      <c r="C171" s="126">
        <v>20</v>
      </c>
      <c r="D171" s="127" t="s">
        <v>109</v>
      </c>
      <c r="E171" s="127" t="s">
        <v>121</v>
      </c>
      <c r="J171" s="127" t="str">
        <v>G.05</v>
      </c>
      <c r="K171" s="127" t="str">
        <v>F.05</v>
      </c>
    </row>
    <row r="172" spans="1:11" x14ac:dyDescent="0.3">
      <c r="A172" s="126">
        <v>8</v>
      </c>
      <c r="B172" s="126">
        <v>1</v>
      </c>
      <c r="C172" s="126">
        <v>21</v>
      </c>
      <c r="D172" s="127" t="s">
        <v>43</v>
      </c>
      <c r="E172" s="127" t="s">
        <v>110</v>
      </c>
      <c r="J172" s="127" t="str">
        <v>F.06</v>
      </c>
      <c r="K172" s="127" t="str">
        <v>A.06</v>
      </c>
    </row>
    <row r="173" spans="1:11" x14ac:dyDescent="0.3">
      <c r="A173" s="126">
        <v>8</v>
      </c>
      <c r="B173" s="126">
        <v>1</v>
      </c>
      <c r="C173" s="126">
        <v>22</v>
      </c>
      <c r="D173" s="127" t="s">
        <v>62</v>
      </c>
      <c r="E173" s="127" t="s">
        <v>98</v>
      </c>
      <c r="J173" s="127" t="str">
        <v>E.06</v>
      </c>
      <c r="K173" s="127" t="str">
        <v>B.06</v>
      </c>
    </row>
    <row r="174" spans="1:11" x14ac:dyDescent="0.3">
      <c r="A174" s="126">
        <v>8</v>
      </c>
      <c r="B174" s="126">
        <v>1</v>
      </c>
      <c r="C174" s="126">
        <v>23</v>
      </c>
      <c r="D174" s="127" t="s">
        <v>74</v>
      </c>
      <c r="E174" s="127" t="s">
        <v>86</v>
      </c>
      <c r="J174" s="127" t="str">
        <v>D.06</v>
      </c>
      <c r="K174" s="127" t="str">
        <v>C.06</v>
      </c>
    </row>
    <row r="175" spans="1:11" x14ac:dyDescent="0.3">
      <c r="A175" s="126">
        <v>8</v>
      </c>
      <c r="B175" s="126">
        <v>1</v>
      </c>
      <c r="C175" s="126">
        <v>24</v>
      </c>
      <c r="D175" s="127" t="s">
        <v>122</v>
      </c>
      <c r="E175" s="127" t="s">
        <v>134</v>
      </c>
      <c r="J175" s="127" t="str">
        <v>H.06</v>
      </c>
      <c r="K175" s="127" t="str">
        <v>G.06</v>
      </c>
    </row>
    <row r="176" spans="1:11" x14ac:dyDescent="0.3">
      <c r="A176" s="67">
        <v>8</v>
      </c>
      <c r="B176" s="67">
        <v>1</v>
      </c>
      <c r="C176" s="67">
        <v>25</v>
      </c>
      <c r="D176" s="66" t="s">
        <v>123</v>
      </c>
      <c r="E176" s="66" t="s">
        <v>45</v>
      </c>
      <c r="J176" s="66" t="str">
        <v>A.07</v>
      </c>
      <c r="K176" s="66" t="str">
        <v>G.07</v>
      </c>
    </row>
    <row r="177" spans="1:11" x14ac:dyDescent="0.3">
      <c r="A177" s="67">
        <v>8</v>
      </c>
      <c r="B177" s="67">
        <v>1</v>
      </c>
      <c r="C177" s="67">
        <v>26</v>
      </c>
      <c r="D177" s="66" t="s">
        <v>111</v>
      </c>
      <c r="E177" s="66" t="s">
        <v>63</v>
      </c>
      <c r="J177" s="66" t="str">
        <v>B.07</v>
      </c>
      <c r="K177" s="66" t="str">
        <v>F.07</v>
      </c>
    </row>
    <row r="178" spans="1:11" x14ac:dyDescent="0.3">
      <c r="A178" s="67">
        <v>8</v>
      </c>
      <c r="B178" s="67">
        <v>1</v>
      </c>
      <c r="C178" s="67">
        <v>27</v>
      </c>
      <c r="D178" s="66" t="s">
        <v>99</v>
      </c>
      <c r="E178" s="66" t="s">
        <v>75</v>
      </c>
      <c r="J178" s="66" t="str">
        <v>C.07</v>
      </c>
      <c r="K178" s="66" t="str">
        <v>E.07</v>
      </c>
    </row>
    <row r="179" spans="1:11" x14ac:dyDescent="0.3">
      <c r="A179" s="67">
        <v>8</v>
      </c>
      <c r="B179" s="67">
        <v>1</v>
      </c>
      <c r="C179" s="67">
        <v>28</v>
      </c>
      <c r="D179" s="66" t="s">
        <v>135</v>
      </c>
      <c r="E179" s="66" t="s">
        <v>87</v>
      </c>
      <c r="J179" s="66" t="str">
        <v>D.07</v>
      </c>
      <c r="K179" s="66" t="str">
        <v>H.07</v>
      </c>
    </row>
    <row r="180" spans="1:11" x14ac:dyDescent="0.3">
      <c r="A180" s="67">
        <v>8</v>
      </c>
      <c r="B180" s="67">
        <v>1</v>
      </c>
      <c r="C180" s="67">
        <v>29</v>
      </c>
      <c r="D180" s="66" t="s">
        <v>47</v>
      </c>
      <c r="E180" s="66" t="s">
        <v>124</v>
      </c>
      <c r="J180" s="66" t="str">
        <v>G.08</v>
      </c>
      <c r="K180" s="66" t="str">
        <v>A.08</v>
      </c>
    </row>
    <row r="181" spans="1:11" x14ac:dyDescent="0.3">
      <c r="A181" s="67">
        <v>8</v>
      </c>
      <c r="B181" s="67">
        <v>1</v>
      </c>
      <c r="C181" s="67">
        <v>30</v>
      </c>
      <c r="D181" s="66" t="s">
        <v>64</v>
      </c>
      <c r="E181" s="66" t="s">
        <v>112</v>
      </c>
      <c r="J181" s="66" t="str">
        <v>F.08</v>
      </c>
      <c r="K181" s="66" t="str">
        <v>B.08</v>
      </c>
    </row>
    <row r="182" spans="1:11" x14ac:dyDescent="0.3">
      <c r="A182" s="67">
        <v>8</v>
      </c>
      <c r="B182" s="67">
        <v>1</v>
      </c>
      <c r="C182" s="67">
        <v>31</v>
      </c>
      <c r="D182" s="66" t="s">
        <v>76</v>
      </c>
      <c r="E182" s="66" t="s">
        <v>100</v>
      </c>
      <c r="J182" s="66" t="str">
        <v>E.08</v>
      </c>
      <c r="K182" s="66" t="str">
        <v>C.08</v>
      </c>
    </row>
    <row r="183" spans="1:11" x14ac:dyDescent="0.3">
      <c r="A183" s="67">
        <v>8</v>
      </c>
      <c r="B183" s="67">
        <v>1</v>
      </c>
      <c r="C183" s="67">
        <v>32</v>
      </c>
      <c r="D183" s="66" t="s">
        <v>88</v>
      </c>
      <c r="E183" s="66" t="s">
        <v>136</v>
      </c>
      <c r="J183" s="66" t="str">
        <v>H.08</v>
      </c>
      <c r="K183" s="66" t="str">
        <v>D.08</v>
      </c>
    </row>
    <row r="184" spans="1:11" x14ac:dyDescent="0.3">
      <c r="A184" s="67">
        <v>8</v>
      </c>
      <c r="B184" s="67">
        <v>1</v>
      </c>
      <c r="C184" s="67">
        <v>33</v>
      </c>
      <c r="D184" s="66" t="s">
        <v>49</v>
      </c>
      <c r="E184" s="66" t="s">
        <v>137</v>
      </c>
      <c r="J184" s="66" t="str">
        <v>H.09</v>
      </c>
      <c r="K184" s="66" t="str">
        <v>A.09</v>
      </c>
    </row>
    <row r="185" spans="1:11" x14ac:dyDescent="0.3">
      <c r="A185" s="67">
        <v>8</v>
      </c>
      <c r="B185" s="67">
        <v>1</v>
      </c>
      <c r="C185" s="67">
        <v>34</v>
      </c>
      <c r="D185" s="66" t="s">
        <v>125</v>
      </c>
      <c r="E185" s="66" t="s">
        <v>65</v>
      </c>
      <c r="J185" s="66" t="str">
        <v>B.09</v>
      </c>
      <c r="K185" s="66" t="str">
        <v>G.09</v>
      </c>
    </row>
    <row r="186" spans="1:11" x14ac:dyDescent="0.3">
      <c r="A186" s="67">
        <v>8</v>
      </c>
      <c r="B186" s="67">
        <v>1</v>
      </c>
      <c r="C186" s="67">
        <v>35</v>
      </c>
      <c r="D186" s="66" t="s">
        <v>113</v>
      </c>
      <c r="E186" s="66" t="s">
        <v>77</v>
      </c>
      <c r="J186" s="66" t="str">
        <v>C.09</v>
      </c>
      <c r="K186" s="66" t="str">
        <v>F.09</v>
      </c>
    </row>
    <row r="187" spans="1:11" x14ac:dyDescent="0.3">
      <c r="A187" s="67">
        <v>8</v>
      </c>
      <c r="B187" s="67">
        <v>1</v>
      </c>
      <c r="C187" s="67">
        <v>36</v>
      </c>
      <c r="D187" s="66" t="s">
        <v>101</v>
      </c>
      <c r="E187" s="66" t="s">
        <v>89</v>
      </c>
      <c r="J187" s="66" t="str">
        <v>D.09</v>
      </c>
      <c r="K187" s="66" t="str">
        <v>E.09</v>
      </c>
    </row>
    <row r="188" spans="1:11" x14ac:dyDescent="0.3">
      <c r="A188" s="67">
        <v>8</v>
      </c>
      <c r="B188" s="67">
        <v>1</v>
      </c>
      <c r="C188" s="67">
        <v>37</v>
      </c>
      <c r="D188" s="66" t="s">
        <v>66</v>
      </c>
      <c r="E188" s="66" t="s">
        <v>51</v>
      </c>
      <c r="J188" s="66" t="str">
        <v>A.10</v>
      </c>
      <c r="K188" s="66" t="str">
        <v>B.10</v>
      </c>
    </row>
    <row r="189" spans="1:11" x14ac:dyDescent="0.3">
      <c r="A189" s="67">
        <v>8</v>
      </c>
      <c r="B189" s="67">
        <v>1</v>
      </c>
      <c r="C189" s="67">
        <v>38</v>
      </c>
      <c r="D189" s="66" t="s">
        <v>78</v>
      </c>
      <c r="E189" s="66" t="s">
        <v>126</v>
      </c>
      <c r="J189" s="66" t="str">
        <v>G.10</v>
      </c>
      <c r="K189" s="66" t="str">
        <v>C.10</v>
      </c>
    </row>
    <row r="190" spans="1:11" x14ac:dyDescent="0.3">
      <c r="A190" s="67">
        <v>8</v>
      </c>
      <c r="B190" s="67">
        <v>1</v>
      </c>
      <c r="C190" s="67">
        <v>39</v>
      </c>
      <c r="D190" s="66" t="s">
        <v>90</v>
      </c>
      <c r="E190" s="128" t="s">
        <v>114</v>
      </c>
      <c r="J190" s="128" t="str">
        <v>F.10</v>
      </c>
      <c r="K190" s="66" t="str">
        <v>D.10</v>
      </c>
    </row>
    <row r="191" spans="1:11" x14ac:dyDescent="0.3">
      <c r="A191" s="67">
        <v>8</v>
      </c>
      <c r="B191" s="67">
        <v>1</v>
      </c>
      <c r="C191" s="67">
        <v>40</v>
      </c>
      <c r="D191" s="66" t="s">
        <v>138</v>
      </c>
      <c r="E191" s="66" t="s">
        <v>102</v>
      </c>
      <c r="J191" s="66" t="str">
        <v>E.10</v>
      </c>
      <c r="K191" s="66" t="str">
        <v>H.10</v>
      </c>
    </row>
    <row r="192" spans="1:11" x14ac:dyDescent="0.3">
      <c r="A192" s="67">
        <v>8</v>
      </c>
      <c r="B192" s="67">
        <v>1</v>
      </c>
      <c r="C192" s="67">
        <v>41</v>
      </c>
      <c r="D192" s="66" t="s">
        <v>53</v>
      </c>
      <c r="E192" s="66" t="s">
        <v>79</v>
      </c>
      <c r="J192" s="66" t="str">
        <v>C.11</v>
      </c>
      <c r="K192" s="66" t="str">
        <v>A.11</v>
      </c>
    </row>
    <row r="193" spans="1:15" x14ac:dyDescent="0.3">
      <c r="A193" s="67">
        <v>8</v>
      </c>
      <c r="B193" s="67">
        <v>1</v>
      </c>
      <c r="C193" s="67">
        <v>42</v>
      </c>
      <c r="D193" s="66" t="s">
        <v>139</v>
      </c>
      <c r="E193" s="66" t="s">
        <v>67</v>
      </c>
      <c r="J193" s="66" t="str">
        <v>B.11</v>
      </c>
      <c r="K193" s="66" t="str">
        <v>H.11</v>
      </c>
    </row>
    <row r="194" spans="1:15" x14ac:dyDescent="0.3">
      <c r="A194" s="67">
        <v>8</v>
      </c>
      <c r="B194" s="67">
        <v>1</v>
      </c>
      <c r="C194" s="67">
        <v>43</v>
      </c>
      <c r="D194" s="66" t="s">
        <v>127</v>
      </c>
      <c r="E194" s="66" t="s">
        <v>91</v>
      </c>
      <c r="J194" s="66" t="str">
        <v>D.11</v>
      </c>
      <c r="K194" s="66" t="str">
        <v>G.11</v>
      </c>
    </row>
    <row r="195" spans="1:15" x14ac:dyDescent="0.3">
      <c r="A195" s="67">
        <v>8</v>
      </c>
      <c r="B195" s="67">
        <v>1</v>
      </c>
      <c r="C195" s="67">
        <v>44</v>
      </c>
      <c r="D195" s="66" t="s">
        <v>115</v>
      </c>
      <c r="E195" s="66" t="s">
        <v>103</v>
      </c>
      <c r="J195" s="66" t="str">
        <v>E.11</v>
      </c>
      <c r="K195" s="66" t="str">
        <v>F.11</v>
      </c>
    </row>
    <row r="196" spans="1:15" x14ac:dyDescent="0.3">
      <c r="A196" s="67">
        <v>8</v>
      </c>
      <c r="B196" s="67">
        <v>1</v>
      </c>
      <c r="C196" s="67">
        <v>45</v>
      </c>
      <c r="D196" s="66" t="s">
        <v>92</v>
      </c>
      <c r="E196" s="66" t="s">
        <v>55</v>
      </c>
      <c r="J196" s="66" t="str">
        <v>A.12</v>
      </c>
      <c r="K196" s="66" t="str">
        <v>D.12</v>
      </c>
    </row>
    <row r="197" spans="1:15" x14ac:dyDescent="0.3">
      <c r="A197" s="67">
        <v>8</v>
      </c>
      <c r="B197" s="67">
        <v>1</v>
      </c>
      <c r="C197" s="67">
        <v>46</v>
      </c>
      <c r="D197" s="66" t="s">
        <v>80</v>
      </c>
      <c r="E197" s="66" t="s">
        <v>68</v>
      </c>
      <c r="J197" s="66" t="str">
        <v>B.12</v>
      </c>
      <c r="K197" s="66" t="str">
        <v>C.12</v>
      </c>
    </row>
    <row r="198" spans="1:15" x14ac:dyDescent="0.3">
      <c r="A198" s="67">
        <v>8</v>
      </c>
      <c r="B198" s="67">
        <v>1</v>
      </c>
      <c r="C198" s="67">
        <v>47</v>
      </c>
      <c r="D198" s="66" t="s">
        <v>104</v>
      </c>
      <c r="E198" s="66" t="s">
        <v>128</v>
      </c>
      <c r="J198" s="66" t="str">
        <v>G.12</v>
      </c>
      <c r="K198" s="66" t="str">
        <v>E.12</v>
      </c>
    </row>
    <row r="199" spans="1:15" x14ac:dyDescent="0.3">
      <c r="A199" s="67">
        <v>8</v>
      </c>
      <c r="B199" s="67">
        <v>1</v>
      </c>
      <c r="C199" s="67">
        <v>48</v>
      </c>
      <c r="D199" s="66" t="s">
        <v>140</v>
      </c>
      <c r="E199" s="66" t="s">
        <v>116</v>
      </c>
      <c r="J199" s="66" t="str">
        <v>F.12</v>
      </c>
      <c r="K199" s="66" t="str">
        <v>H.12</v>
      </c>
      <c r="N199" s="34" t="s">
        <v>248</v>
      </c>
    </row>
    <row r="200" spans="1:15" x14ac:dyDescent="0.3">
      <c r="A200" s="67">
        <v>9</v>
      </c>
      <c r="B200" s="67">
        <v>1</v>
      </c>
      <c r="C200" s="67">
        <v>1</v>
      </c>
      <c r="D200" s="66" t="s">
        <v>33</v>
      </c>
      <c r="E200" s="66" t="s">
        <v>57</v>
      </c>
      <c r="J200" s="66" t="str">
        <v>B.01</v>
      </c>
      <c r="K200" s="66" t="str">
        <v>A.01</v>
      </c>
      <c r="N200" s="66" t="s">
        <v>33</v>
      </c>
      <c r="O200" s="66" t="s">
        <v>93</v>
      </c>
    </row>
    <row r="201" spans="1:15" x14ac:dyDescent="0.3">
      <c r="A201" s="67">
        <v>9</v>
      </c>
      <c r="B201" s="67">
        <v>1</v>
      </c>
      <c r="C201" s="67">
        <v>2</v>
      </c>
      <c r="D201" s="66" t="s">
        <v>81</v>
      </c>
      <c r="E201" s="66" t="s">
        <v>141</v>
      </c>
      <c r="J201" s="66" t="str">
        <v>I.01</v>
      </c>
      <c r="K201" s="66" t="str">
        <v>D.01</v>
      </c>
      <c r="N201" s="66" t="s">
        <v>57</v>
      </c>
      <c r="O201" s="66" t="s">
        <v>105</v>
      </c>
    </row>
    <row r="202" spans="1:15" x14ac:dyDescent="0.3">
      <c r="A202" s="67">
        <v>9</v>
      </c>
      <c r="B202" s="67">
        <v>1</v>
      </c>
      <c r="C202" s="67">
        <v>3</v>
      </c>
      <c r="D202" s="66" t="s">
        <v>93</v>
      </c>
      <c r="E202" s="66" t="s">
        <v>129</v>
      </c>
      <c r="J202" s="66" t="str">
        <v>H.01</v>
      </c>
      <c r="K202" s="66" t="str">
        <v>E.01</v>
      </c>
      <c r="N202" s="66" t="s">
        <v>69</v>
      </c>
      <c r="O202" s="66" t="s">
        <v>117</v>
      </c>
    </row>
    <row r="203" spans="1:15" x14ac:dyDescent="0.3">
      <c r="A203" s="67">
        <v>9</v>
      </c>
      <c r="B203" s="67">
        <v>1</v>
      </c>
      <c r="C203" s="67">
        <v>4</v>
      </c>
      <c r="D203" s="66" t="s">
        <v>105</v>
      </c>
      <c r="E203" s="66" t="s">
        <v>117</v>
      </c>
      <c r="J203" s="66" t="str">
        <v>G.01</v>
      </c>
      <c r="K203" s="66" t="str">
        <v>F.01</v>
      </c>
      <c r="N203" s="66" t="s">
        <v>81</v>
      </c>
      <c r="O203" s="66" t="s">
        <v>129</v>
      </c>
    </row>
    <row r="204" spans="1:15" x14ac:dyDescent="0.3">
      <c r="A204" s="67">
        <v>9</v>
      </c>
      <c r="B204" s="67">
        <v>1</v>
      </c>
      <c r="C204" s="67">
        <v>5</v>
      </c>
      <c r="D204" s="66" t="s">
        <v>142</v>
      </c>
      <c r="E204" s="66" t="s">
        <v>69</v>
      </c>
      <c r="J204" s="66" t="str">
        <v>C.01</v>
      </c>
      <c r="K204" s="66" t="str">
        <v>I.02</v>
      </c>
      <c r="N204" s="66" t="s">
        <v>106</v>
      </c>
      <c r="O204" s="66" t="s">
        <v>141</v>
      </c>
    </row>
    <row r="205" spans="1:15" x14ac:dyDescent="0.3">
      <c r="A205" s="67">
        <v>9</v>
      </c>
      <c r="B205" s="67">
        <v>1</v>
      </c>
      <c r="C205" s="67">
        <v>6</v>
      </c>
      <c r="D205" s="66" t="s">
        <v>35</v>
      </c>
      <c r="E205" s="66" t="s">
        <v>94</v>
      </c>
      <c r="J205" s="66" t="str">
        <v>E.02</v>
      </c>
      <c r="K205" s="66" t="str">
        <v>A.02</v>
      </c>
      <c r="N205" s="66" t="s">
        <v>118</v>
      </c>
      <c r="O205" s="66" t="s">
        <v>35</v>
      </c>
    </row>
    <row r="206" spans="1:15" x14ac:dyDescent="0.3">
      <c r="A206" s="67">
        <v>9</v>
      </c>
      <c r="B206" s="67">
        <v>1</v>
      </c>
      <c r="C206" s="67">
        <v>7</v>
      </c>
      <c r="D206" s="66" t="s">
        <v>106</v>
      </c>
      <c r="E206" s="66" t="s">
        <v>82</v>
      </c>
      <c r="J206" s="66" t="str">
        <v>D.02</v>
      </c>
      <c r="K206" s="66" t="str">
        <v>F.02</v>
      </c>
      <c r="N206" s="66" t="s">
        <v>130</v>
      </c>
      <c r="O206" s="66" t="s">
        <v>58</v>
      </c>
    </row>
    <row r="207" spans="1:15" x14ac:dyDescent="0.3">
      <c r="A207" s="67">
        <v>9</v>
      </c>
      <c r="B207" s="67">
        <v>1</v>
      </c>
      <c r="C207" s="67">
        <v>8</v>
      </c>
      <c r="D207" s="66" t="s">
        <v>118</v>
      </c>
      <c r="E207" s="66" t="s">
        <v>70</v>
      </c>
      <c r="J207" s="66" t="str">
        <v>C.02</v>
      </c>
      <c r="K207" s="66" t="str">
        <v>G.02</v>
      </c>
      <c r="N207" s="66" t="s">
        <v>142</v>
      </c>
      <c r="O207" s="66" t="s">
        <v>70</v>
      </c>
    </row>
    <row r="208" spans="1:15" x14ac:dyDescent="0.3">
      <c r="A208" s="67">
        <v>9</v>
      </c>
      <c r="B208" s="67">
        <v>1</v>
      </c>
      <c r="C208" s="67">
        <v>9</v>
      </c>
      <c r="D208" s="66" t="s">
        <v>130</v>
      </c>
      <c r="E208" s="66" t="s">
        <v>58</v>
      </c>
      <c r="J208" s="66" t="str">
        <v>B.02</v>
      </c>
      <c r="K208" s="66" t="str">
        <v>H.02</v>
      </c>
      <c r="N208" s="66" t="s">
        <v>94</v>
      </c>
      <c r="O208" s="66" t="s">
        <v>82</v>
      </c>
    </row>
    <row r="209" spans="1:15" x14ac:dyDescent="0.3">
      <c r="A209" s="67">
        <v>9</v>
      </c>
      <c r="B209" s="67">
        <v>1</v>
      </c>
      <c r="C209" s="67">
        <v>10</v>
      </c>
      <c r="D209" s="66" t="s">
        <v>59</v>
      </c>
      <c r="E209" s="66" t="s">
        <v>71</v>
      </c>
      <c r="J209" s="66" t="str">
        <v>C.03</v>
      </c>
      <c r="K209" s="66" t="str">
        <v>B.03</v>
      </c>
      <c r="N209" s="66" t="s">
        <v>71</v>
      </c>
      <c r="O209" s="66" t="s">
        <v>37</v>
      </c>
    </row>
    <row r="210" spans="1:15" x14ac:dyDescent="0.3">
      <c r="A210" s="67">
        <v>9</v>
      </c>
      <c r="B210" s="67">
        <v>1</v>
      </c>
      <c r="C210" s="67">
        <v>11</v>
      </c>
      <c r="D210" s="66" t="s">
        <v>131</v>
      </c>
      <c r="E210" s="66" t="s">
        <v>107</v>
      </c>
      <c r="J210" s="66" t="str">
        <v>F.03</v>
      </c>
      <c r="K210" s="66" t="str">
        <v>H.03</v>
      </c>
      <c r="N210" s="66" t="s">
        <v>83</v>
      </c>
      <c r="O210" s="66" t="s">
        <v>59</v>
      </c>
    </row>
    <row r="211" spans="1:15" x14ac:dyDescent="0.3">
      <c r="A211" s="67">
        <v>9</v>
      </c>
      <c r="B211" s="67">
        <v>1</v>
      </c>
      <c r="C211" s="67">
        <v>12</v>
      </c>
      <c r="D211" s="66" t="s">
        <v>95</v>
      </c>
      <c r="E211" s="66" t="s">
        <v>143</v>
      </c>
      <c r="J211" s="66" t="str">
        <v>I.03</v>
      </c>
      <c r="K211" s="66" t="str">
        <v>E.03</v>
      </c>
      <c r="N211" s="66" t="s">
        <v>95</v>
      </c>
      <c r="O211" s="66" t="s">
        <v>107</v>
      </c>
    </row>
    <row r="212" spans="1:15" x14ac:dyDescent="0.3">
      <c r="A212" s="67">
        <v>9</v>
      </c>
      <c r="B212" s="67">
        <v>1</v>
      </c>
      <c r="C212" s="67">
        <v>13</v>
      </c>
      <c r="D212" s="66" t="s">
        <v>119</v>
      </c>
      <c r="E212" s="66" t="s">
        <v>37</v>
      </c>
      <c r="J212" s="66" t="str">
        <v>A.03</v>
      </c>
      <c r="K212" s="66" t="str">
        <v>G.03</v>
      </c>
      <c r="N212" s="66" t="s">
        <v>131</v>
      </c>
      <c r="O212" s="66" t="s">
        <v>119</v>
      </c>
    </row>
    <row r="213" spans="1:15" x14ac:dyDescent="0.3">
      <c r="A213" s="67">
        <v>9</v>
      </c>
      <c r="B213" s="67">
        <v>1</v>
      </c>
      <c r="C213" s="67">
        <v>14</v>
      </c>
      <c r="D213" s="66" t="s">
        <v>132</v>
      </c>
      <c r="E213" s="66" t="s">
        <v>83</v>
      </c>
      <c r="J213" s="66" t="str">
        <v>D.03</v>
      </c>
      <c r="K213" s="66" t="str">
        <v>H.04</v>
      </c>
      <c r="N213" s="66" t="s">
        <v>120</v>
      </c>
      <c r="O213" s="66" t="s">
        <v>143</v>
      </c>
    </row>
    <row r="214" spans="1:15" x14ac:dyDescent="0.3">
      <c r="A214" s="67">
        <v>9</v>
      </c>
      <c r="B214" s="67">
        <v>1</v>
      </c>
      <c r="C214" s="67">
        <v>15</v>
      </c>
      <c r="D214" s="66" t="s">
        <v>60</v>
      </c>
      <c r="E214" s="66" t="s">
        <v>120</v>
      </c>
      <c r="J214" s="66" t="str">
        <v>G.04</v>
      </c>
      <c r="K214" s="66" t="str">
        <v>B.04</v>
      </c>
      <c r="N214" s="66" t="s">
        <v>60</v>
      </c>
      <c r="O214" s="66" t="s">
        <v>39</v>
      </c>
    </row>
    <row r="215" spans="1:15" x14ac:dyDescent="0.3">
      <c r="A215" s="67">
        <v>9</v>
      </c>
      <c r="B215" s="67">
        <v>1</v>
      </c>
      <c r="C215" s="67">
        <v>16</v>
      </c>
      <c r="D215" s="66" t="s">
        <v>72</v>
      </c>
      <c r="E215" s="66" t="s">
        <v>108</v>
      </c>
      <c r="J215" s="66" t="str">
        <v>F.04</v>
      </c>
      <c r="K215" s="66" t="str">
        <v>C.04</v>
      </c>
      <c r="N215" s="66" t="s">
        <v>84</v>
      </c>
      <c r="O215" s="66" t="s">
        <v>72</v>
      </c>
    </row>
    <row r="216" spans="1:15" x14ac:dyDescent="0.3">
      <c r="A216" s="67">
        <v>9</v>
      </c>
      <c r="B216" s="67">
        <v>1</v>
      </c>
      <c r="C216" s="67">
        <v>17</v>
      </c>
      <c r="D216" s="66" t="s">
        <v>84</v>
      </c>
      <c r="E216" s="66" t="s">
        <v>96</v>
      </c>
      <c r="J216" s="66" t="str">
        <v>E.04</v>
      </c>
      <c r="K216" s="66" t="str">
        <v>D.04</v>
      </c>
      <c r="N216" s="66" t="s">
        <v>144</v>
      </c>
      <c r="O216" s="66" t="s">
        <v>96</v>
      </c>
    </row>
    <row r="217" spans="1:15" x14ac:dyDescent="0.3">
      <c r="A217" s="67">
        <v>9</v>
      </c>
      <c r="B217" s="67">
        <v>1</v>
      </c>
      <c r="C217" s="67">
        <v>18</v>
      </c>
      <c r="D217" s="66" t="s">
        <v>144</v>
      </c>
      <c r="E217" s="66" t="s">
        <v>39</v>
      </c>
      <c r="J217" s="66" t="str">
        <v>A.04</v>
      </c>
      <c r="K217" s="66" t="str">
        <v>I.04</v>
      </c>
      <c r="N217" s="66" t="s">
        <v>108</v>
      </c>
      <c r="O217" s="66" t="s">
        <v>132</v>
      </c>
    </row>
    <row r="218" spans="1:15" x14ac:dyDescent="0.3">
      <c r="A218" s="67">
        <v>9</v>
      </c>
      <c r="B218" s="67">
        <v>1</v>
      </c>
      <c r="C218" s="67">
        <v>19</v>
      </c>
      <c r="D218" s="66" t="s">
        <v>41</v>
      </c>
      <c r="E218" s="66" t="s">
        <v>73</v>
      </c>
      <c r="J218" s="66" t="str">
        <v>C.05</v>
      </c>
      <c r="K218" s="66" t="str">
        <v>A.05</v>
      </c>
      <c r="N218" s="66" t="s">
        <v>41</v>
      </c>
      <c r="O218" s="66" t="s">
        <v>109</v>
      </c>
    </row>
    <row r="219" spans="1:15" x14ac:dyDescent="0.3">
      <c r="A219" s="67">
        <v>9</v>
      </c>
      <c r="B219" s="67">
        <v>1</v>
      </c>
      <c r="C219" s="67">
        <v>20</v>
      </c>
      <c r="D219" s="66" t="s">
        <v>85</v>
      </c>
      <c r="E219" s="66" t="s">
        <v>61</v>
      </c>
      <c r="J219" s="66" t="str">
        <v>B.05</v>
      </c>
      <c r="K219" s="66" t="str">
        <v>D.05</v>
      </c>
      <c r="N219" s="66" t="s">
        <v>61</v>
      </c>
      <c r="O219" s="66" t="s">
        <v>121</v>
      </c>
    </row>
    <row r="220" spans="1:15" x14ac:dyDescent="0.3">
      <c r="A220" s="67">
        <v>9</v>
      </c>
      <c r="B220" s="67">
        <v>1</v>
      </c>
      <c r="C220" s="67">
        <v>21</v>
      </c>
      <c r="D220" s="66" t="s">
        <v>145</v>
      </c>
      <c r="E220" s="66" t="s">
        <v>109</v>
      </c>
      <c r="J220" s="66" t="str">
        <v>F.05</v>
      </c>
      <c r="K220" s="66" t="str">
        <v>I.05</v>
      </c>
      <c r="N220" s="66" t="s">
        <v>73</v>
      </c>
      <c r="O220" s="66" t="s">
        <v>133</v>
      </c>
    </row>
    <row r="221" spans="1:15" x14ac:dyDescent="0.3">
      <c r="A221" s="67">
        <v>9</v>
      </c>
      <c r="B221" s="67">
        <v>1</v>
      </c>
      <c r="C221" s="67">
        <v>22</v>
      </c>
      <c r="D221" s="66" t="s">
        <v>121</v>
      </c>
      <c r="E221" s="66" t="s">
        <v>133</v>
      </c>
      <c r="J221" s="66" t="str">
        <v>H.05</v>
      </c>
      <c r="K221" s="66" t="str">
        <v>G.05</v>
      </c>
      <c r="N221" s="66" t="s">
        <v>85</v>
      </c>
      <c r="O221" s="66" t="s">
        <v>145</v>
      </c>
    </row>
    <row r="222" spans="1:15" x14ac:dyDescent="0.3">
      <c r="A222" s="67">
        <v>9</v>
      </c>
      <c r="B222" s="67">
        <v>1</v>
      </c>
      <c r="C222" s="67">
        <v>23</v>
      </c>
      <c r="D222" s="66" t="s">
        <v>122</v>
      </c>
      <c r="E222" s="66" t="s">
        <v>97</v>
      </c>
      <c r="J222" s="66" t="str">
        <v>E.05</v>
      </c>
      <c r="K222" s="66" t="str">
        <v>G.06</v>
      </c>
      <c r="N222" s="66" t="s">
        <v>122</v>
      </c>
      <c r="O222" s="66" t="s">
        <v>97</v>
      </c>
    </row>
    <row r="223" spans="1:15" x14ac:dyDescent="0.3">
      <c r="A223" s="67">
        <v>9</v>
      </c>
      <c r="B223" s="67">
        <v>1</v>
      </c>
      <c r="C223" s="67">
        <v>24</v>
      </c>
      <c r="D223" s="66" t="s">
        <v>43</v>
      </c>
      <c r="E223" s="66" t="s">
        <v>86</v>
      </c>
      <c r="J223" s="66" t="str">
        <v>D.06</v>
      </c>
      <c r="K223" s="66" t="str">
        <v>A.06</v>
      </c>
      <c r="N223" s="66" t="s">
        <v>134</v>
      </c>
      <c r="O223" s="66" t="s">
        <v>43</v>
      </c>
    </row>
    <row r="224" spans="1:15" x14ac:dyDescent="0.3">
      <c r="A224" s="67">
        <v>9</v>
      </c>
      <c r="B224" s="67">
        <v>1</v>
      </c>
      <c r="C224" s="67">
        <v>25</v>
      </c>
      <c r="D224" s="66" t="s">
        <v>98</v>
      </c>
      <c r="E224" s="66" t="s">
        <v>74</v>
      </c>
      <c r="J224" s="66" t="str">
        <v>C.06</v>
      </c>
      <c r="K224" s="66" t="str">
        <v>E.06</v>
      </c>
      <c r="N224" s="66" t="s">
        <v>146</v>
      </c>
      <c r="O224" s="66" t="s">
        <v>62</v>
      </c>
    </row>
    <row r="225" spans="1:15" x14ac:dyDescent="0.3">
      <c r="A225" s="67">
        <v>9</v>
      </c>
      <c r="B225" s="67">
        <v>1</v>
      </c>
      <c r="C225" s="67">
        <v>26</v>
      </c>
      <c r="D225" s="66" t="s">
        <v>110</v>
      </c>
      <c r="E225" s="66" t="s">
        <v>62</v>
      </c>
      <c r="J225" s="66" t="str">
        <v>B.06</v>
      </c>
      <c r="K225" s="66" t="str">
        <v>F.06</v>
      </c>
      <c r="N225" s="66" t="s">
        <v>98</v>
      </c>
      <c r="O225" s="66" t="s">
        <v>74</v>
      </c>
    </row>
    <row r="226" spans="1:15" x14ac:dyDescent="0.3">
      <c r="A226" s="67">
        <v>9</v>
      </c>
      <c r="B226" s="67">
        <v>1</v>
      </c>
      <c r="C226" s="67">
        <v>27</v>
      </c>
      <c r="D226" s="66" t="s">
        <v>134</v>
      </c>
      <c r="E226" s="66" t="s">
        <v>146</v>
      </c>
      <c r="J226" s="66" t="str">
        <v>I.06</v>
      </c>
      <c r="K226" s="66" t="str">
        <v>H.06</v>
      </c>
      <c r="N226" s="66" t="s">
        <v>110</v>
      </c>
      <c r="O226" s="66" t="s">
        <v>86</v>
      </c>
    </row>
    <row r="227" spans="1:15" x14ac:dyDescent="0.3">
      <c r="A227" s="67">
        <v>9</v>
      </c>
      <c r="B227" s="67">
        <v>1</v>
      </c>
      <c r="C227" s="67">
        <v>28</v>
      </c>
      <c r="D227" s="66" t="s">
        <v>63</v>
      </c>
      <c r="E227" s="66" t="s">
        <v>99</v>
      </c>
      <c r="J227" s="66" t="str">
        <v>E.07</v>
      </c>
      <c r="K227" s="66" t="str">
        <v>B.07</v>
      </c>
      <c r="N227" s="66" t="s">
        <v>147</v>
      </c>
      <c r="O227" s="66" t="s">
        <v>45</v>
      </c>
    </row>
    <row r="228" spans="1:15" x14ac:dyDescent="0.3">
      <c r="A228" s="67">
        <v>9</v>
      </c>
      <c r="B228" s="67">
        <v>1</v>
      </c>
      <c r="C228" s="67">
        <v>29</v>
      </c>
      <c r="D228" s="66" t="s">
        <v>75</v>
      </c>
      <c r="E228" s="66" t="s">
        <v>87</v>
      </c>
      <c r="J228" s="66" t="str">
        <v>D.07</v>
      </c>
      <c r="K228" s="66" t="str">
        <v>C.07</v>
      </c>
      <c r="N228" s="66" t="s">
        <v>75</v>
      </c>
      <c r="O228" s="66" t="s">
        <v>111</v>
      </c>
    </row>
    <row r="229" spans="1:15" x14ac:dyDescent="0.3">
      <c r="A229" s="67">
        <v>9</v>
      </c>
      <c r="B229" s="67">
        <v>1</v>
      </c>
      <c r="C229" s="67">
        <v>30</v>
      </c>
      <c r="D229" s="66" t="s">
        <v>135</v>
      </c>
      <c r="E229" s="66" t="s">
        <v>45</v>
      </c>
      <c r="J229" s="66" t="str">
        <v>A.07</v>
      </c>
      <c r="K229" s="66" t="str">
        <v>H.07</v>
      </c>
      <c r="N229" s="66" t="s">
        <v>99</v>
      </c>
      <c r="O229" s="66" t="s">
        <v>63</v>
      </c>
    </row>
    <row r="230" spans="1:15" x14ac:dyDescent="0.3">
      <c r="A230" s="67">
        <v>9</v>
      </c>
      <c r="B230" s="67">
        <v>1</v>
      </c>
      <c r="C230" s="67">
        <v>31</v>
      </c>
      <c r="D230" s="66" t="s">
        <v>147</v>
      </c>
      <c r="E230" s="66" t="s">
        <v>123</v>
      </c>
      <c r="J230" s="66" t="str">
        <v>G.07</v>
      </c>
      <c r="K230" s="66" t="str">
        <v>I.07</v>
      </c>
      <c r="N230" s="66" t="s">
        <v>87</v>
      </c>
      <c r="O230" s="66" t="s">
        <v>123</v>
      </c>
    </row>
    <row r="231" spans="1:15" x14ac:dyDescent="0.3">
      <c r="A231" s="67">
        <v>9</v>
      </c>
      <c r="B231" s="67">
        <v>1</v>
      </c>
      <c r="C231" s="67">
        <v>32</v>
      </c>
      <c r="D231" s="66" t="s">
        <v>47</v>
      </c>
      <c r="E231" s="66" t="s">
        <v>111</v>
      </c>
      <c r="J231" s="66" t="str">
        <v>F.07</v>
      </c>
      <c r="K231" s="66" t="str">
        <v>A.08</v>
      </c>
      <c r="N231" s="66" t="s">
        <v>100</v>
      </c>
      <c r="O231" s="66" t="s">
        <v>135</v>
      </c>
    </row>
    <row r="232" spans="1:15" x14ac:dyDescent="0.3">
      <c r="A232" s="67">
        <v>9</v>
      </c>
      <c r="B232" s="67">
        <v>1</v>
      </c>
      <c r="C232" s="67">
        <v>33</v>
      </c>
      <c r="D232" s="66" t="s">
        <v>64</v>
      </c>
      <c r="E232" s="66" t="s">
        <v>148</v>
      </c>
      <c r="J232" s="66" t="str">
        <v>I.08</v>
      </c>
      <c r="K232" s="66" t="str">
        <v>B.08</v>
      </c>
      <c r="N232" s="66" t="s">
        <v>88</v>
      </c>
      <c r="O232" s="66" t="s">
        <v>47</v>
      </c>
    </row>
    <row r="233" spans="1:15" x14ac:dyDescent="0.3">
      <c r="A233" s="67">
        <v>9</v>
      </c>
      <c r="B233" s="67">
        <v>1</v>
      </c>
      <c r="C233" s="67">
        <v>34</v>
      </c>
      <c r="D233" s="66" t="s">
        <v>76</v>
      </c>
      <c r="E233" s="66" t="s">
        <v>136</v>
      </c>
      <c r="J233" s="66" t="str">
        <v>H.08</v>
      </c>
      <c r="K233" s="66" t="str">
        <v>C.08</v>
      </c>
      <c r="N233" s="66" t="s">
        <v>64</v>
      </c>
      <c r="O233" s="66" t="s">
        <v>76</v>
      </c>
    </row>
    <row r="234" spans="1:15" x14ac:dyDescent="0.3">
      <c r="A234" s="67">
        <v>9</v>
      </c>
      <c r="B234" s="67">
        <v>1</v>
      </c>
      <c r="C234" s="67">
        <v>35</v>
      </c>
      <c r="D234" s="66" t="s">
        <v>88</v>
      </c>
      <c r="E234" s="66" t="s">
        <v>124</v>
      </c>
      <c r="J234" s="66" t="str">
        <v>G.08</v>
      </c>
      <c r="K234" s="66" t="str">
        <v>D.08</v>
      </c>
      <c r="N234" s="66" t="s">
        <v>112</v>
      </c>
      <c r="O234" s="66" t="s">
        <v>124</v>
      </c>
    </row>
    <row r="235" spans="1:15" x14ac:dyDescent="0.3">
      <c r="A235" s="67">
        <v>9</v>
      </c>
      <c r="B235" s="67">
        <v>1</v>
      </c>
      <c r="C235" s="67">
        <v>36</v>
      </c>
      <c r="D235" s="66" t="s">
        <v>100</v>
      </c>
      <c r="E235" s="66" t="s">
        <v>112</v>
      </c>
      <c r="J235" s="66" t="str">
        <v>F.08</v>
      </c>
      <c r="K235" s="66" t="str">
        <v>E.08</v>
      </c>
      <c r="N235" s="66" t="s">
        <v>148</v>
      </c>
      <c r="O235" s="66" t="s">
        <v>136</v>
      </c>
    </row>
    <row r="236" spans="1:15" x14ac:dyDescent="0.3">
      <c r="A236" s="67">
        <v>9</v>
      </c>
      <c r="B236" s="67">
        <v>1</v>
      </c>
      <c r="C236" s="67">
        <v>37</v>
      </c>
      <c r="D236" s="66" t="s">
        <v>149</v>
      </c>
      <c r="E236" s="66" t="s">
        <v>65</v>
      </c>
      <c r="J236" s="128" t="str">
        <v>B.09</v>
      </c>
      <c r="K236" s="128" t="str">
        <v>I.09</v>
      </c>
      <c r="N236" s="66" t="s">
        <v>101</v>
      </c>
      <c r="O236" s="66" t="s">
        <v>49</v>
      </c>
    </row>
    <row r="237" spans="1:15" x14ac:dyDescent="0.3">
      <c r="A237" s="67">
        <v>9</v>
      </c>
      <c r="B237" s="67">
        <v>1</v>
      </c>
      <c r="C237" s="67">
        <v>38</v>
      </c>
      <c r="D237" s="66" t="s">
        <v>77</v>
      </c>
      <c r="E237" s="66" t="s">
        <v>137</v>
      </c>
      <c r="J237" s="128" t="str">
        <v>H.09</v>
      </c>
      <c r="K237" s="128" t="str">
        <v>C.09</v>
      </c>
      <c r="N237" s="66" t="s">
        <v>113</v>
      </c>
      <c r="O237" s="66" t="s">
        <v>65</v>
      </c>
    </row>
    <row r="238" spans="1:15" x14ac:dyDescent="0.3">
      <c r="A238" s="67">
        <v>9</v>
      </c>
      <c r="B238" s="67">
        <v>1</v>
      </c>
      <c r="C238" s="67">
        <v>39</v>
      </c>
      <c r="D238" s="66" t="s">
        <v>125</v>
      </c>
      <c r="E238" s="66" t="s">
        <v>89</v>
      </c>
      <c r="J238" s="128" t="str">
        <v>D.09</v>
      </c>
      <c r="K238" s="128" t="str">
        <v>G.09</v>
      </c>
      <c r="N238" s="66" t="s">
        <v>125</v>
      </c>
      <c r="O238" s="66" t="s">
        <v>77</v>
      </c>
    </row>
    <row r="239" spans="1:15" x14ac:dyDescent="0.3">
      <c r="A239" s="67">
        <v>9</v>
      </c>
      <c r="B239" s="67">
        <v>1</v>
      </c>
      <c r="C239" s="67">
        <v>40</v>
      </c>
      <c r="D239" s="66" t="s">
        <v>113</v>
      </c>
      <c r="E239" s="66" t="s">
        <v>101</v>
      </c>
      <c r="J239" s="128" t="str">
        <v>E.09</v>
      </c>
      <c r="K239" s="128" t="str">
        <v>F.09</v>
      </c>
      <c r="N239" s="66" t="s">
        <v>137</v>
      </c>
      <c r="O239" s="66" t="s">
        <v>89</v>
      </c>
    </row>
    <row r="240" spans="1:15" x14ac:dyDescent="0.3">
      <c r="A240" s="67">
        <v>9</v>
      </c>
      <c r="B240" s="67">
        <v>1</v>
      </c>
      <c r="C240" s="67">
        <v>41</v>
      </c>
      <c r="D240" s="66" t="s">
        <v>114</v>
      </c>
      <c r="E240" s="66" t="s">
        <v>49</v>
      </c>
      <c r="J240" s="128" t="str">
        <v>A.09</v>
      </c>
      <c r="K240" s="128" t="str">
        <v>F.10</v>
      </c>
      <c r="N240" s="66" t="s">
        <v>114</v>
      </c>
      <c r="O240" s="66" t="s">
        <v>149</v>
      </c>
    </row>
    <row r="241" spans="1:15" x14ac:dyDescent="0.3">
      <c r="A241" s="67">
        <v>9</v>
      </c>
      <c r="B241" s="67">
        <v>1</v>
      </c>
      <c r="C241" s="67">
        <v>42</v>
      </c>
      <c r="D241" s="66" t="s">
        <v>102</v>
      </c>
      <c r="E241" s="66" t="s">
        <v>66</v>
      </c>
      <c r="J241" s="128" t="str">
        <v>B.10</v>
      </c>
      <c r="K241" s="128" t="str">
        <v>E.10</v>
      </c>
      <c r="N241" s="66" t="s">
        <v>51</v>
      </c>
      <c r="O241" s="66" t="s">
        <v>126</v>
      </c>
    </row>
    <row r="242" spans="1:15" x14ac:dyDescent="0.3">
      <c r="A242" s="67">
        <v>9</v>
      </c>
      <c r="B242" s="67">
        <v>1</v>
      </c>
      <c r="C242" s="67">
        <v>43</v>
      </c>
      <c r="D242" s="66" t="s">
        <v>90</v>
      </c>
      <c r="E242" s="66" t="s">
        <v>78</v>
      </c>
      <c r="J242" s="128" t="str">
        <v>C.10</v>
      </c>
      <c r="K242" s="128" t="str">
        <v>D.10</v>
      </c>
      <c r="N242" s="66" t="s">
        <v>66</v>
      </c>
      <c r="O242" s="66" t="s">
        <v>138</v>
      </c>
    </row>
    <row r="243" spans="1:15" x14ac:dyDescent="0.3">
      <c r="A243" s="67">
        <v>9</v>
      </c>
      <c r="B243" s="67">
        <v>1</v>
      </c>
      <c r="C243" s="67">
        <v>44</v>
      </c>
      <c r="D243" s="66" t="s">
        <v>51</v>
      </c>
      <c r="E243" s="66" t="s">
        <v>138</v>
      </c>
      <c r="J243" s="128" t="str">
        <v>H.10</v>
      </c>
      <c r="K243" s="128" t="str">
        <v>A.10</v>
      </c>
      <c r="N243" s="66" t="s">
        <v>78</v>
      </c>
      <c r="O243" s="66" t="s">
        <v>150</v>
      </c>
    </row>
    <row r="244" spans="1:15" x14ac:dyDescent="0.3">
      <c r="A244" s="67">
        <v>9</v>
      </c>
      <c r="B244" s="67">
        <v>1</v>
      </c>
      <c r="C244" s="67">
        <v>45</v>
      </c>
      <c r="D244" s="66" t="s">
        <v>126</v>
      </c>
      <c r="E244" s="66" t="s">
        <v>150</v>
      </c>
      <c r="J244" s="128" t="str">
        <v>I.10</v>
      </c>
      <c r="K244" s="128" t="str">
        <v>G.10</v>
      </c>
      <c r="N244" s="66" t="s">
        <v>90</v>
      </c>
      <c r="O244" s="66" t="s">
        <v>102</v>
      </c>
    </row>
    <row r="245" spans="1:15" x14ac:dyDescent="0.3">
      <c r="A245" s="67">
        <v>9</v>
      </c>
      <c r="B245" s="67">
        <v>1</v>
      </c>
      <c r="C245" s="67">
        <v>46</v>
      </c>
      <c r="D245" s="66" t="s">
        <v>91</v>
      </c>
      <c r="E245" s="66" t="s">
        <v>53</v>
      </c>
      <c r="J245" s="128" t="str">
        <v>A.11</v>
      </c>
      <c r="K245" s="128" t="str">
        <v>D.11</v>
      </c>
      <c r="N245" s="66" t="s">
        <v>53</v>
      </c>
      <c r="O245" s="66" t="s">
        <v>79</v>
      </c>
    </row>
    <row r="246" spans="1:15" x14ac:dyDescent="0.3">
      <c r="A246" s="67">
        <v>9</v>
      </c>
      <c r="B246" s="67">
        <v>1</v>
      </c>
      <c r="C246" s="67">
        <v>47</v>
      </c>
      <c r="D246" s="66" t="s">
        <v>79</v>
      </c>
      <c r="E246" s="66" t="s">
        <v>103</v>
      </c>
      <c r="J246" s="128" t="str">
        <v>E.11</v>
      </c>
      <c r="K246" s="128" t="str">
        <v>C.11</v>
      </c>
      <c r="N246" s="66" t="s">
        <v>67</v>
      </c>
      <c r="O246" s="66" t="s">
        <v>91</v>
      </c>
    </row>
    <row r="247" spans="1:15" x14ac:dyDescent="0.3">
      <c r="A247" s="67">
        <v>9</v>
      </c>
      <c r="B247" s="67">
        <v>1</v>
      </c>
      <c r="C247" s="67">
        <v>48</v>
      </c>
      <c r="D247" s="66" t="s">
        <v>67</v>
      </c>
      <c r="E247" s="66" t="s">
        <v>115</v>
      </c>
      <c r="J247" s="128" t="str">
        <v>F.11</v>
      </c>
      <c r="K247" s="128" t="str">
        <v>B.11</v>
      </c>
      <c r="N247" s="66" t="s">
        <v>115</v>
      </c>
      <c r="O247" s="66" t="s">
        <v>103</v>
      </c>
    </row>
    <row r="248" spans="1:15" x14ac:dyDescent="0.3">
      <c r="A248" s="67">
        <v>9</v>
      </c>
      <c r="B248" s="67">
        <v>1</v>
      </c>
      <c r="C248" s="67">
        <v>49</v>
      </c>
      <c r="D248" s="66" t="s">
        <v>151</v>
      </c>
      <c r="E248" s="66" t="s">
        <v>139</v>
      </c>
      <c r="J248" s="128" t="str">
        <v>H.11</v>
      </c>
      <c r="K248" s="128" t="str">
        <v>I.11</v>
      </c>
      <c r="N248" s="66" t="s">
        <v>127</v>
      </c>
      <c r="O248" s="66" t="s">
        <v>139</v>
      </c>
    </row>
    <row r="249" spans="1:15" x14ac:dyDescent="0.3">
      <c r="A249" s="67">
        <v>9</v>
      </c>
      <c r="B249" s="67">
        <v>1</v>
      </c>
      <c r="C249" s="67">
        <v>50</v>
      </c>
      <c r="D249" s="66" t="s">
        <v>104</v>
      </c>
      <c r="E249" s="66" t="s">
        <v>127</v>
      </c>
      <c r="J249" s="128" t="str">
        <v>G.11</v>
      </c>
      <c r="K249" s="128" t="str">
        <v>E.12</v>
      </c>
      <c r="N249" s="66" t="s">
        <v>128</v>
      </c>
      <c r="O249" s="66" t="s">
        <v>151</v>
      </c>
    </row>
    <row r="250" spans="1:15" x14ac:dyDescent="0.3">
      <c r="A250" s="67">
        <v>9</v>
      </c>
      <c r="B250" s="67">
        <v>1</v>
      </c>
      <c r="C250" s="67">
        <v>51</v>
      </c>
      <c r="D250" s="66" t="s">
        <v>80</v>
      </c>
      <c r="E250" s="66" t="s">
        <v>55</v>
      </c>
      <c r="J250" s="128" t="str">
        <v>A.12</v>
      </c>
      <c r="K250" s="128" t="str">
        <v>C.12</v>
      </c>
      <c r="N250" s="66" t="s">
        <v>55</v>
      </c>
      <c r="O250" s="66" t="s">
        <v>68</v>
      </c>
    </row>
    <row r="251" spans="1:15" x14ac:dyDescent="0.3">
      <c r="A251" s="67">
        <v>9</v>
      </c>
      <c r="B251" s="67">
        <v>1</v>
      </c>
      <c r="C251" s="67">
        <v>52</v>
      </c>
      <c r="D251" s="66" t="s">
        <v>68</v>
      </c>
      <c r="E251" s="66" t="s">
        <v>92</v>
      </c>
      <c r="J251" s="128" t="str">
        <v>D.12</v>
      </c>
      <c r="K251" s="128" t="str">
        <v>B.12</v>
      </c>
      <c r="N251" s="66" t="s">
        <v>80</v>
      </c>
      <c r="O251" s="66" t="s">
        <v>92</v>
      </c>
    </row>
    <row r="252" spans="1:15" x14ac:dyDescent="0.3">
      <c r="A252" s="67">
        <v>9</v>
      </c>
      <c r="B252" s="67">
        <v>1</v>
      </c>
      <c r="C252" s="67">
        <v>53</v>
      </c>
      <c r="D252" s="66" t="s">
        <v>116</v>
      </c>
      <c r="E252" s="66" t="s">
        <v>152</v>
      </c>
      <c r="J252" s="128" t="str">
        <v>I.12</v>
      </c>
      <c r="K252" s="128" t="str">
        <v>F.12</v>
      </c>
      <c r="N252" s="66" t="s">
        <v>104</v>
      </c>
      <c r="O252" s="66" t="s">
        <v>152</v>
      </c>
    </row>
    <row r="253" spans="1:15" x14ac:dyDescent="0.3">
      <c r="A253" s="67">
        <v>9</v>
      </c>
      <c r="B253" s="67">
        <v>1</v>
      </c>
      <c r="C253" s="67">
        <v>54</v>
      </c>
      <c r="D253" s="66" t="s">
        <v>140</v>
      </c>
      <c r="E253" s="66" t="s">
        <v>128</v>
      </c>
      <c r="J253" s="128" t="str">
        <v>G.12</v>
      </c>
      <c r="K253" s="128" t="str">
        <v>H.12</v>
      </c>
      <c r="N253" s="66" t="s">
        <v>140</v>
      </c>
      <c r="O253" s="66" t="s">
        <v>116</v>
      </c>
    </row>
    <row r="254" spans="1:15" x14ac:dyDescent="0.3">
      <c r="A254" s="67">
        <v>10</v>
      </c>
      <c r="B254" s="67">
        <v>1</v>
      </c>
      <c r="C254" s="67">
        <v>1</v>
      </c>
      <c r="D254" s="66" t="s">
        <v>153</v>
      </c>
      <c r="E254" s="66" t="s">
        <v>33</v>
      </c>
      <c r="F254" s="128"/>
      <c r="J254" s="128" t="str">
        <v>A.01</v>
      </c>
      <c r="K254" s="128" t="str">
        <v>J.01</v>
      </c>
    </row>
    <row r="255" spans="1:15" x14ac:dyDescent="0.3">
      <c r="A255" s="67">
        <v>10</v>
      </c>
      <c r="B255" s="67">
        <v>1</v>
      </c>
      <c r="C255" s="67">
        <v>2</v>
      </c>
      <c r="D255" s="66" t="s">
        <v>57</v>
      </c>
      <c r="E255" s="66" t="s">
        <v>141</v>
      </c>
      <c r="F255" s="128"/>
      <c r="J255" s="128" t="str">
        <v>I.01</v>
      </c>
      <c r="K255" s="128" t="str">
        <v>B.01</v>
      </c>
    </row>
    <row r="256" spans="1:15" x14ac:dyDescent="0.3">
      <c r="A256" s="67">
        <v>10</v>
      </c>
      <c r="B256" s="67">
        <v>1</v>
      </c>
      <c r="C256" s="67">
        <v>3</v>
      </c>
      <c r="D256" s="66" t="s">
        <v>69</v>
      </c>
      <c r="E256" s="66" t="s">
        <v>129</v>
      </c>
      <c r="F256" s="128"/>
      <c r="J256" s="128" t="str">
        <v>H.01</v>
      </c>
      <c r="K256" s="128" t="str">
        <v>C.01</v>
      </c>
    </row>
    <row r="257" spans="1:11" x14ac:dyDescent="0.3">
      <c r="A257" s="67">
        <v>10</v>
      </c>
      <c r="B257" s="67">
        <v>1</v>
      </c>
      <c r="C257" s="67">
        <v>4</v>
      </c>
      <c r="D257" s="66" t="s">
        <v>81</v>
      </c>
      <c r="E257" s="66" t="s">
        <v>117</v>
      </c>
      <c r="F257" s="128"/>
      <c r="J257" s="128" t="str">
        <v>G.01</v>
      </c>
      <c r="K257" s="128" t="str">
        <v>D.01</v>
      </c>
    </row>
    <row r="258" spans="1:11" x14ac:dyDescent="0.3">
      <c r="A258" s="67">
        <v>10</v>
      </c>
      <c r="B258" s="67">
        <v>1</v>
      </c>
      <c r="C258" s="67">
        <v>5</v>
      </c>
      <c r="D258" s="66" t="s">
        <v>93</v>
      </c>
      <c r="E258" s="66" t="s">
        <v>105</v>
      </c>
      <c r="F258" s="128"/>
      <c r="J258" s="128" t="str">
        <v>F.01</v>
      </c>
      <c r="K258" s="128" t="str">
        <v>E.01</v>
      </c>
    </row>
    <row r="259" spans="1:11" x14ac:dyDescent="0.3">
      <c r="A259" s="67">
        <v>10</v>
      </c>
      <c r="B259" s="67">
        <v>1</v>
      </c>
      <c r="C259" s="67">
        <v>6</v>
      </c>
      <c r="D259" s="66" t="s">
        <v>35</v>
      </c>
      <c r="E259" s="66" t="s">
        <v>58</v>
      </c>
      <c r="F259" s="128"/>
      <c r="J259" s="128" t="str">
        <v>B.02</v>
      </c>
      <c r="K259" s="128" t="str">
        <v>A.02</v>
      </c>
    </row>
    <row r="260" spans="1:11" x14ac:dyDescent="0.3">
      <c r="A260" s="67">
        <v>10</v>
      </c>
      <c r="B260" s="67">
        <v>1</v>
      </c>
      <c r="C260" s="67">
        <v>7</v>
      </c>
      <c r="D260" s="66" t="s">
        <v>142</v>
      </c>
      <c r="E260" s="66" t="s">
        <v>70</v>
      </c>
      <c r="F260" s="128"/>
      <c r="J260" s="128" t="str">
        <v>C.02</v>
      </c>
      <c r="K260" s="128" t="str">
        <v>I.02</v>
      </c>
    </row>
    <row r="261" spans="1:11" x14ac:dyDescent="0.3">
      <c r="A261" s="67">
        <v>10</v>
      </c>
      <c r="B261" s="67">
        <v>1</v>
      </c>
      <c r="C261" s="67">
        <v>8</v>
      </c>
      <c r="D261" s="66" t="s">
        <v>130</v>
      </c>
      <c r="E261" s="66" t="s">
        <v>82</v>
      </c>
      <c r="F261" s="128"/>
      <c r="J261" s="128" t="str">
        <v>D.02</v>
      </c>
      <c r="K261" s="128" t="str">
        <v>H.02</v>
      </c>
    </row>
    <row r="262" spans="1:11" x14ac:dyDescent="0.3">
      <c r="A262" s="67">
        <v>10</v>
      </c>
      <c r="B262" s="67">
        <v>1</v>
      </c>
      <c r="C262" s="67">
        <v>9</v>
      </c>
      <c r="D262" s="66" t="s">
        <v>118</v>
      </c>
      <c r="E262" s="66" t="s">
        <v>94</v>
      </c>
      <c r="F262" s="128"/>
      <c r="J262" s="128" t="str">
        <v>E.02</v>
      </c>
      <c r="K262" s="128" t="str">
        <v>G.02</v>
      </c>
    </row>
    <row r="263" spans="1:11" x14ac:dyDescent="0.3">
      <c r="A263" s="67">
        <v>10</v>
      </c>
      <c r="B263" s="67">
        <v>1</v>
      </c>
      <c r="C263" s="67">
        <v>10</v>
      </c>
      <c r="D263" s="66" t="s">
        <v>106</v>
      </c>
      <c r="E263" s="66" t="s">
        <v>154</v>
      </c>
      <c r="F263" s="128"/>
      <c r="J263" s="128" t="str">
        <v>J.02</v>
      </c>
      <c r="K263" s="128" t="str">
        <v>F.02</v>
      </c>
    </row>
    <row r="264" spans="1:11" x14ac:dyDescent="0.3">
      <c r="A264" s="67">
        <v>10</v>
      </c>
      <c r="B264" s="67">
        <v>1</v>
      </c>
      <c r="C264" s="67">
        <v>11</v>
      </c>
      <c r="D264" s="66" t="s">
        <v>71</v>
      </c>
      <c r="E264" s="66" t="s">
        <v>37</v>
      </c>
      <c r="F264" s="128"/>
      <c r="J264" s="128" t="str">
        <v>A.03</v>
      </c>
      <c r="K264" s="128" t="str">
        <v>C.03</v>
      </c>
    </row>
    <row r="265" spans="1:11" x14ac:dyDescent="0.3">
      <c r="A265" s="67">
        <v>10</v>
      </c>
      <c r="B265" s="67">
        <v>1</v>
      </c>
      <c r="C265" s="67">
        <v>12</v>
      </c>
      <c r="D265" s="66" t="s">
        <v>155</v>
      </c>
      <c r="E265" s="66" t="s">
        <v>59</v>
      </c>
      <c r="F265" s="128"/>
      <c r="J265" s="128" t="str">
        <v>B.03</v>
      </c>
      <c r="K265" s="128" t="str">
        <v>J.03</v>
      </c>
    </row>
    <row r="266" spans="1:11" x14ac:dyDescent="0.3">
      <c r="A266" s="67">
        <v>10</v>
      </c>
      <c r="B266" s="67">
        <v>1</v>
      </c>
      <c r="C266" s="67">
        <v>13</v>
      </c>
      <c r="D266" s="66" t="s">
        <v>83</v>
      </c>
      <c r="E266" s="66" t="s">
        <v>143</v>
      </c>
      <c r="F266" s="128"/>
      <c r="J266" s="128" t="str">
        <v>I.03</v>
      </c>
      <c r="K266" s="128" t="str">
        <v>D.03</v>
      </c>
    </row>
    <row r="267" spans="1:11" x14ac:dyDescent="0.3">
      <c r="A267" s="67">
        <v>10</v>
      </c>
      <c r="B267" s="67">
        <v>1</v>
      </c>
      <c r="C267" s="67">
        <v>14</v>
      </c>
      <c r="D267" s="66" t="s">
        <v>95</v>
      </c>
      <c r="E267" s="66" t="s">
        <v>131</v>
      </c>
      <c r="F267" s="128"/>
      <c r="J267" s="128" t="str">
        <v>H.03</v>
      </c>
      <c r="K267" s="128" t="str">
        <v>E.03</v>
      </c>
    </row>
    <row r="268" spans="1:11" x14ac:dyDescent="0.3">
      <c r="A268" s="67">
        <v>10</v>
      </c>
      <c r="B268" s="67">
        <v>1</v>
      </c>
      <c r="C268" s="67">
        <v>15</v>
      </c>
      <c r="D268" s="66" t="s">
        <v>107</v>
      </c>
      <c r="E268" s="66" t="s">
        <v>119</v>
      </c>
      <c r="F268" s="128"/>
      <c r="J268" s="128" t="str">
        <v>G.03</v>
      </c>
      <c r="K268" s="128" t="str">
        <v>F.03</v>
      </c>
    </row>
    <row r="269" spans="1:11" x14ac:dyDescent="0.3">
      <c r="A269" s="67">
        <v>10</v>
      </c>
      <c r="B269" s="67">
        <v>1</v>
      </c>
      <c r="C269" s="67">
        <v>16</v>
      </c>
      <c r="D269" s="66" t="s">
        <v>39</v>
      </c>
      <c r="E269" s="66" t="s">
        <v>84</v>
      </c>
      <c r="F269" s="128"/>
      <c r="J269" s="128" t="str">
        <v>D.04</v>
      </c>
      <c r="K269" s="128" t="str">
        <v>A.04</v>
      </c>
    </row>
    <row r="270" spans="1:11" x14ac:dyDescent="0.3">
      <c r="A270" s="67">
        <v>10</v>
      </c>
      <c r="B270" s="67">
        <v>1</v>
      </c>
      <c r="C270" s="67">
        <v>17</v>
      </c>
      <c r="D270" s="66" t="s">
        <v>60</v>
      </c>
      <c r="E270" s="66" t="s">
        <v>72</v>
      </c>
      <c r="F270" s="128"/>
      <c r="J270" s="128" t="str">
        <v>C.04</v>
      </c>
      <c r="K270" s="128" t="str">
        <v>B.04</v>
      </c>
    </row>
    <row r="271" spans="1:11" x14ac:dyDescent="0.3">
      <c r="A271" s="67">
        <v>10</v>
      </c>
      <c r="B271" s="67">
        <v>1</v>
      </c>
      <c r="C271" s="67">
        <v>18</v>
      </c>
      <c r="D271" s="66" t="s">
        <v>144</v>
      </c>
      <c r="E271" s="66" t="s">
        <v>96</v>
      </c>
      <c r="F271" s="128"/>
      <c r="J271" s="128" t="str">
        <v>E.04</v>
      </c>
      <c r="K271" s="128" t="str">
        <v>I.04</v>
      </c>
    </row>
    <row r="272" spans="1:11" x14ac:dyDescent="0.3">
      <c r="A272" s="67">
        <v>10</v>
      </c>
      <c r="B272" s="67">
        <v>1</v>
      </c>
      <c r="C272" s="67">
        <v>19</v>
      </c>
      <c r="D272" s="66" t="s">
        <v>132</v>
      </c>
      <c r="E272" s="66" t="s">
        <v>108</v>
      </c>
      <c r="F272" s="128"/>
      <c r="J272" s="128" t="str">
        <v>F.04</v>
      </c>
      <c r="K272" s="128" t="str">
        <v>H.04</v>
      </c>
    </row>
    <row r="273" spans="1:11" x14ac:dyDescent="0.3">
      <c r="A273" s="67">
        <v>10</v>
      </c>
      <c r="B273" s="67">
        <v>1</v>
      </c>
      <c r="C273" s="67">
        <v>20</v>
      </c>
      <c r="D273" s="66" t="s">
        <v>120</v>
      </c>
      <c r="E273" s="66" t="s">
        <v>156</v>
      </c>
      <c r="F273" s="128"/>
      <c r="J273" s="128" t="str">
        <v>J.04</v>
      </c>
      <c r="K273" s="128" t="str">
        <v>G.04</v>
      </c>
    </row>
    <row r="274" spans="1:11" x14ac:dyDescent="0.3">
      <c r="A274" s="67">
        <v>10</v>
      </c>
      <c r="B274" s="67">
        <v>1</v>
      </c>
      <c r="C274" s="67">
        <v>21</v>
      </c>
      <c r="D274" s="66" t="s">
        <v>97</v>
      </c>
      <c r="E274" s="66" t="s">
        <v>41</v>
      </c>
      <c r="F274" s="128"/>
      <c r="J274" s="128" t="str">
        <v>A.05</v>
      </c>
      <c r="K274" s="128" t="str">
        <v>E.05</v>
      </c>
    </row>
    <row r="275" spans="1:11" x14ac:dyDescent="0.3">
      <c r="A275" s="67">
        <v>10</v>
      </c>
      <c r="B275" s="67">
        <v>1</v>
      </c>
      <c r="C275" s="67">
        <v>22</v>
      </c>
      <c r="D275" s="66" t="s">
        <v>85</v>
      </c>
      <c r="E275" s="66" t="s">
        <v>61</v>
      </c>
      <c r="F275" s="128"/>
      <c r="J275" s="128" t="str">
        <v>B.05</v>
      </c>
      <c r="K275" s="128" t="str">
        <v>D.05</v>
      </c>
    </row>
    <row r="276" spans="1:11" x14ac:dyDescent="0.3">
      <c r="A276" s="67">
        <v>10</v>
      </c>
      <c r="B276" s="67">
        <v>1</v>
      </c>
      <c r="C276" s="67">
        <v>23</v>
      </c>
      <c r="D276" s="66" t="s">
        <v>157</v>
      </c>
      <c r="E276" s="66" t="s">
        <v>73</v>
      </c>
      <c r="F276" s="128"/>
      <c r="J276" s="128" t="str">
        <v>C.05</v>
      </c>
      <c r="K276" s="128" t="str">
        <v>J.05</v>
      </c>
    </row>
    <row r="277" spans="1:11" x14ac:dyDescent="0.3">
      <c r="A277" s="67">
        <v>10</v>
      </c>
      <c r="B277" s="67">
        <v>1</v>
      </c>
      <c r="C277" s="67">
        <v>24</v>
      </c>
      <c r="D277" s="66" t="s">
        <v>109</v>
      </c>
      <c r="E277" s="66" t="s">
        <v>145</v>
      </c>
      <c r="F277" s="128"/>
      <c r="J277" s="128" t="str">
        <v>I.05</v>
      </c>
      <c r="K277" s="128" t="str">
        <v>F.05</v>
      </c>
    </row>
    <row r="278" spans="1:11" x14ac:dyDescent="0.3">
      <c r="A278" s="67">
        <v>10</v>
      </c>
      <c r="B278" s="67">
        <v>1</v>
      </c>
      <c r="C278" s="67">
        <v>25</v>
      </c>
      <c r="D278" s="66" t="s">
        <v>121</v>
      </c>
      <c r="E278" s="66" t="s">
        <v>133</v>
      </c>
      <c r="F278" s="128"/>
      <c r="J278" s="128" t="str">
        <v>H.05</v>
      </c>
      <c r="K278" s="128" t="str">
        <v>G.05</v>
      </c>
    </row>
    <row r="279" spans="1:11" x14ac:dyDescent="0.3">
      <c r="A279" s="67">
        <v>10</v>
      </c>
      <c r="B279" s="67">
        <v>1</v>
      </c>
      <c r="C279" s="67">
        <v>26</v>
      </c>
      <c r="D279" s="66" t="s">
        <v>43</v>
      </c>
      <c r="E279" s="66" t="s">
        <v>110</v>
      </c>
      <c r="F279" s="128"/>
      <c r="J279" s="128" t="str">
        <v>F.06</v>
      </c>
      <c r="K279" s="128" t="str">
        <v>A.06</v>
      </c>
    </row>
    <row r="280" spans="1:11" x14ac:dyDescent="0.3">
      <c r="A280" s="67">
        <v>10</v>
      </c>
      <c r="B280" s="67">
        <v>1</v>
      </c>
      <c r="C280" s="67">
        <v>27</v>
      </c>
      <c r="D280" s="66" t="s">
        <v>62</v>
      </c>
      <c r="E280" s="66" t="s">
        <v>98</v>
      </c>
      <c r="F280" s="128"/>
      <c r="J280" s="128" t="str">
        <v>E.06</v>
      </c>
      <c r="K280" s="128" t="str">
        <v>B.06</v>
      </c>
    </row>
    <row r="281" spans="1:11" x14ac:dyDescent="0.3">
      <c r="A281" s="67">
        <v>10</v>
      </c>
      <c r="B281" s="67">
        <v>1</v>
      </c>
      <c r="C281" s="67">
        <v>28</v>
      </c>
      <c r="D281" s="66" t="s">
        <v>74</v>
      </c>
      <c r="E281" s="66" t="s">
        <v>86</v>
      </c>
      <c r="F281" s="128"/>
      <c r="J281" s="128" t="str">
        <v>D.06</v>
      </c>
      <c r="K281" s="128" t="str">
        <v>C.06</v>
      </c>
    </row>
    <row r="282" spans="1:11" x14ac:dyDescent="0.3">
      <c r="A282" s="67">
        <v>10</v>
      </c>
      <c r="B282" s="67">
        <v>1</v>
      </c>
      <c r="C282" s="67">
        <v>29</v>
      </c>
      <c r="D282" s="66" t="s">
        <v>146</v>
      </c>
      <c r="E282" s="66" t="s">
        <v>122</v>
      </c>
      <c r="F282" s="128"/>
      <c r="J282" s="128" t="str">
        <v>G.06</v>
      </c>
      <c r="K282" s="128" t="str">
        <v>I.06</v>
      </c>
    </row>
    <row r="283" spans="1:11" x14ac:dyDescent="0.3">
      <c r="A283" s="67">
        <v>10</v>
      </c>
      <c r="B283" s="67">
        <v>1</v>
      </c>
      <c r="C283" s="67">
        <v>30</v>
      </c>
      <c r="D283" s="66" t="s">
        <v>134</v>
      </c>
      <c r="E283" s="66" t="s">
        <v>158</v>
      </c>
      <c r="F283" s="128"/>
      <c r="J283" s="128" t="str">
        <v>J.06</v>
      </c>
      <c r="K283" s="128" t="str">
        <v>H.06</v>
      </c>
    </row>
    <row r="284" spans="1:11" x14ac:dyDescent="0.3">
      <c r="A284" s="67">
        <v>10</v>
      </c>
      <c r="B284" s="67">
        <v>1</v>
      </c>
      <c r="C284" s="67">
        <v>31</v>
      </c>
      <c r="D284" s="66" t="s">
        <v>123</v>
      </c>
      <c r="E284" s="66" t="s">
        <v>45</v>
      </c>
      <c r="F284" s="128"/>
      <c r="J284" s="128" t="str">
        <v>A.07</v>
      </c>
      <c r="K284" s="128" t="str">
        <v>G.07</v>
      </c>
    </row>
    <row r="285" spans="1:11" x14ac:dyDescent="0.3">
      <c r="A285" s="67">
        <v>10</v>
      </c>
      <c r="B285" s="67">
        <v>1</v>
      </c>
      <c r="C285" s="67">
        <v>32</v>
      </c>
      <c r="D285" s="66" t="s">
        <v>111</v>
      </c>
      <c r="E285" s="66" t="s">
        <v>63</v>
      </c>
      <c r="F285" s="128"/>
      <c r="J285" s="128" t="str">
        <v>B.07</v>
      </c>
      <c r="K285" s="128" t="str">
        <v>F.07</v>
      </c>
    </row>
    <row r="286" spans="1:11" x14ac:dyDescent="0.3">
      <c r="A286" s="67">
        <v>10</v>
      </c>
      <c r="B286" s="67">
        <v>1</v>
      </c>
      <c r="C286" s="67">
        <v>33</v>
      </c>
      <c r="D286" s="66" t="s">
        <v>99</v>
      </c>
      <c r="E286" s="66" t="s">
        <v>75</v>
      </c>
      <c r="F286" s="128"/>
      <c r="J286" s="128" t="str">
        <v>C.07</v>
      </c>
      <c r="K286" s="128" t="str">
        <v>E.07</v>
      </c>
    </row>
    <row r="287" spans="1:11" x14ac:dyDescent="0.3">
      <c r="A287" s="67">
        <v>10</v>
      </c>
      <c r="B287" s="67">
        <v>1</v>
      </c>
      <c r="C287" s="67">
        <v>34</v>
      </c>
      <c r="D287" s="66" t="s">
        <v>159</v>
      </c>
      <c r="E287" s="66" t="s">
        <v>87</v>
      </c>
      <c r="F287" s="128"/>
      <c r="J287" s="128" t="str">
        <v>D.07</v>
      </c>
      <c r="K287" s="128" t="str">
        <v>J.07</v>
      </c>
    </row>
    <row r="288" spans="1:11" x14ac:dyDescent="0.3">
      <c r="A288" s="67">
        <v>10</v>
      </c>
      <c r="B288" s="67">
        <v>1</v>
      </c>
      <c r="C288" s="67">
        <v>35</v>
      </c>
      <c r="D288" s="66" t="s">
        <v>135</v>
      </c>
      <c r="E288" s="66" t="s">
        <v>147</v>
      </c>
      <c r="F288" s="128"/>
      <c r="J288" s="128" t="str">
        <v>I.07</v>
      </c>
      <c r="K288" s="128" t="str">
        <v>H.07</v>
      </c>
    </row>
    <row r="289" spans="1:11" x14ac:dyDescent="0.3">
      <c r="A289" s="67">
        <v>10</v>
      </c>
      <c r="B289" s="67">
        <v>1</v>
      </c>
      <c r="C289" s="67">
        <v>36</v>
      </c>
      <c r="D289" s="66" t="s">
        <v>47</v>
      </c>
      <c r="E289" s="66" t="s">
        <v>136</v>
      </c>
      <c r="F289" s="128"/>
      <c r="J289" s="128" t="str">
        <v>H.08</v>
      </c>
      <c r="K289" s="128" t="str">
        <v>A.08</v>
      </c>
    </row>
    <row r="290" spans="1:11" x14ac:dyDescent="0.3">
      <c r="A290" s="67">
        <v>10</v>
      </c>
      <c r="B290" s="67">
        <v>1</v>
      </c>
      <c r="C290" s="67">
        <v>37</v>
      </c>
      <c r="D290" s="66" t="s">
        <v>64</v>
      </c>
      <c r="E290" s="66" t="s">
        <v>124</v>
      </c>
      <c r="F290" s="128"/>
      <c r="J290" s="128" t="str">
        <v>G.08</v>
      </c>
      <c r="K290" s="128" t="str">
        <v>B.08</v>
      </c>
    </row>
    <row r="291" spans="1:11" x14ac:dyDescent="0.3">
      <c r="A291" s="67">
        <v>10</v>
      </c>
      <c r="B291" s="67">
        <v>1</v>
      </c>
      <c r="C291" s="67">
        <v>38</v>
      </c>
      <c r="D291" s="66" t="s">
        <v>76</v>
      </c>
      <c r="E291" s="66" t="s">
        <v>112</v>
      </c>
      <c r="F291" s="128"/>
      <c r="J291" s="128" t="str">
        <v>F.08</v>
      </c>
      <c r="K291" s="128" t="str">
        <v>C.08</v>
      </c>
    </row>
    <row r="292" spans="1:11" x14ac:dyDescent="0.3">
      <c r="A292" s="67">
        <v>10</v>
      </c>
      <c r="B292" s="67">
        <v>1</v>
      </c>
      <c r="C292" s="67">
        <v>39</v>
      </c>
      <c r="D292" s="66" t="s">
        <v>88</v>
      </c>
      <c r="E292" s="66" t="s">
        <v>100</v>
      </c>
      <c r="F292" s="128"/>
      <c r="J292" s="128" t="str">
        <v>E.08</v>
      </c>
      <c r="K292" s="128" t="str">
        <v>D.08</v>
      </c>
    </row>
    <row r="293" spans="1:11" x14ac:dyDescent="0.3">
      <c r="A293" s="67">
        <v>10</v>
      </c>
      <c r="B293" s="67">
        <v>1</v>
      </c>
      <c r="C293" s="67">
        <v>40</v>
      </c>
      <c r="D293" s="66" t="s">
        <v>148</v>
      </c>
      <c r="E293" s="66" t="s">
        <v>160</v>
      </c>
      <c r="F293" s="128"/>
      <c r="J293" s="128" t="str">
        <v>J.08</v>
      </c>
      <c r="K293" s="128" t="str">
        <v>I.08</v>
      </c>
    </row>
    <row r="294" spans="1:11" x14ac:dyDescent="0.3">
      <c r="A294" s="67">
        <v>10</v>
      </c>
      <c r="B294" s="67">
        <v>1</v>
      </c>
      <c r="C294" s="67">
        <v>41</v>
      </c>
      <c r="D294" s="66" t="s">
        <v>149</v>
      </c>
      <c r="E294" s="66" t="s">
        <v>49</v>
      </c>
      <c r="F294" s="128"/>
      <c r="J294" s="128" t="str">
        <v>A.09</v>
      </c>
      <c r="K294" s="128" t="str">
        <v>I.09</v>
      </c>
    </row>
    <row r="295" spans="1:11" x14ac:dyDescent="0.3">
      <c r="A295" s="67">
        <v>10</v>
      </c>
      <c r="B295" s="67">
        <v>1</v>
      </c>
      <c r="C295" s="67">
        <v>42</v>
      </c>
      <c r="D295" s="66" t="s">
        <v>137</v>
      </c>
      <c r="E295" s="66" t="s">
        <v>65</v>
      </c>
      <c r="F295" s="128"/>
      <c r="J295" s="128" t="str">
        <v>B.09</v>
      </c>
      <c r="K295" s="128" t="str">
        <v>H.09</v>
      </c>
    </row>
    <row r="296" spans="1:11" x14ac:dyDescent="0.3">
      <c r="A296" s="67">
        <v>10</v>
      </c>
      <c r="B296" s="67">
        <v>1</v>
      </c>
      <c r="C296" s="67">
        <v>43</v>
      </c>
      <c r="D296" s="66" t="s">
        <v>125</v>
      </c>
      <c r="E296" s="66" t="s">
        <v>77</v>
      </c>
      <c r="F296" s="128"/>
      <c r="J296" s="128" t="str">
        <v>C.09</v>
      </c>
      <c r="K296" s="128" t="str">
        <v>G.09</v>
      </c>
    </row>
    <row r="297" spans="1:11" x14ac:dyDescent="0.3">
      <c r="A297" s="67">
        <v>10</v>
      </c>
      <c r="B297" s="67">
        <v>1</v>
      </c>
      <c r="C297" s="67">
        <v>44</v>
      </c>
      <c r="D297" s="66" t="s">
        <v>113</v>
      </c>
      <c r="E297" s="66" t="s">
        <v>89</v>
      </c>
      <c r="F297" s="128"/>
      <c r="J297" s="128" t="str">
        <v>D.09</v>
      </c>
      <c r="K297" s="128" t="str">
        <v>F.09</v>
      </c>
    </row>
    <row r="298" spans="1:11" x14ac:dyDescent="0.3">
      <c r="A298" s="67">
        <v>10</v>
      </c>
      <c r="B298" s="67">
        <v>1</v>
      </c>
      <c r="C298" s="67">
        <v>45</v>
      </c>
      <c r="D298" s="66" t="s">
        <v>161</v>
      </c>
      <c r="E298" s="66" t="s">
        <v>101</v>
      </c>
      <c r="F298" s="128"/>
      <c r="J298" s="128" t="str">
        <v>E.09</v>
      </c>
      <c r="K298" s="128" t="str">
        <v>J.09</v>
      </c>
    </row>
    <row r="299" spans="1:11" x14ac:dyDescent="0.3">
      <c r="A299" s="67">
        <v>10</v>
      </c>
      <c r="B299" s="67">
        <v>1</v>
      </c>
      <c r="C299" s="67">
        <v>46</v>
      </c>
      <c r="D299" s="66" t="s">
        <v>51</v>
      </c>
      <c r="E299" s="66" t="s">
        <v>150</v>
      </c>
      <c r="F299" s="128"/>
      <c r="J299" s="128" t="str">
        <v>I.10</v>
      </c>
      <c r="K299" s="128" t="str">
        <v>A.10</v>
      </c>
    </row>
    <row r="300" spans="1:11" x14ac:dyDescent="0.3">
      <c r="A300" s="67">
        <v>10</v>
      </c>
      <c r="B300" s="67">
        <v>1</v>
      </c>
      <c r="C300" s="67">
        <v>47</v>
      </c>
      <c r="D300" s="66" t="s">
        <v>66</v>
      </c>
      <c r="E300" s="66" t="s">
        <v>138</v>
      </c>
      <c r="F300" s="128"/>
      <c r="J300" s="128" t="str">
        <v>H.10</v>
      </c>
      <c r="K300" s="128" t="str">
        <v>B.10</v>
      </c>
    </row>
    <row r="301" spans="1:11" x14ac:dyDescent="0.3">
      <c r="A301" s="67">
        <v>10</v>
      </c>
      <c r="B301" s="67">
        <v>1</v>
      </c>
      <c r="C301" s="67">
        <v>48</v>
      </c>
      <c r="D301" s="66" t="s">
        <v>78</v>
      </c>
      <c r="E301" s="66" t="s">
        <v>126</v>
      </c>
      <c r="F301" s="128"/>
      <c r="J301" s="128" t="str">
        <v>G.10</v>
      </c>
      <c r="K301" s="128" t="str">
        <v>C.10</v>
      </c>
    </row>
    <row r="302" spans="1:11" x14ac:dyDescent="0.3">
      <c r="A302" s="67">
        <v>10</v>
      </c>
      <c r="B302" s="67">
        <v>1</v>
      </c>
      <c r="C302" s="67">
        <v>49</v>
      </c>
      <c r="D302" s="66" t="s">
        <v>90</v>
      </c>
      <c r="E302" s="66" t="s">
        <v>114</v>
      </c>
      <c r="F302" s="128"/>
      <c r="J302" s="128" t="str">
        <v>F.10</v>
      </c>
      <c r="K302" s="128" t="str">
        <v>D.10</v>
      </c>
    </row>
    <row r="303" spans="1:11" x14ac:dyDescent="0.3">
      <c r="A303" s="67">
        <v>10</v>
      </c>
      <c r="B303" s="67">
        <v>1</v>
      </c>
      <c r="C303" s="67">
        <v>50</v>
      </c>
      <c r="D303" s="66" t="s">
        <v>102</v>
      </c>
      <c r="E303" s="66" t="s">
        <v>162</v>
      </c>
      <c r="F303" s="128"/>
      <c r="J303" s="128" t="str">
        <v>J.10</v>
      </c>
      <c r="K303" s="128" t="str">
        <v>E.10</v>
      </c>
    </row>
    <row r="304" spans="1:11" x14ac:dyDescent="0.3">
      <c r="A304" s="67">
        <v>10</v>
      </c>
      <c r="B304" s="67">
        <v>1</v>
      </c>
      <c r="C304" s="67">
        <v>51</v>
      </c>
      <c r="D304" s="66" t="s">
        <v>53</v>
      </c>
      <c r="E304" s="66" t="s">
        <v>163</v>
      </c>
      <c r="F304" s="128"/>
      <c r="J304" s="128" t="str">
        <v>J.11</v>
      </c>
      <c r="K304" s="128" t="str">
        <v>A.11</v>
      </c>
    </row>
    <row r="305" spans="1:11" x14ac:dyDescent="0.3">
      <c r="A305" s="67">
        <v>10</v>
      </c>
      <c r="B305" s="67">
        <v>1</v>
      </c>
      <c r="C305" s="67">
        <v>52</v>
      </c>
      <c r="D305" s="66" t="s">
        <v>151</v>
      </c>
      <c r="E305" s="66" t="s">
        <v>67</v>
      </c>
      <c r="F305" s="128"/>
      <c r="J305" s="128" t="str">
        <v>B.11</v>
      </c>
      <c r="K305" s="128" t="str">
        <v>I.11</v>
      </c>
    </row>
    <row r="306" spans="1:11" x14ac:dyDescent="0.3">
      <c r="A306" s="67">
        <v>10</v>
      </c>
      <c r="B306" s="67">
        <v>1</v>
      </c>
      <c r="C306" s="67">
        <v>53</v>
      </c>
      <c r="D306" s="66" t="s">
        <v>139</v>
      </c>
      <c r="E306" s="66" t="s">
        <v>79</v>
      </c>
      <c r="F306" s="128"/>
      <c r="J306" s="128" t="str">
        <v>C.11</v>
      </c>
      <c r="K306" s="128" t="str">
        <v>H.11</v>
      </c>
    </row>
    <row r="307" spans="1:11" x14ac:dyDescent="0.3">
      <c r="A307" s="67">
        <v>10</v>
      </c>
      <c r="B307" s="67">
        <v>1</v>
      </c>
      <c r="C307" s="67">
        <v>54</v>
      </c>
      <c r="D307" s="66" t="s">
        <v>127</v>
      </c>
      <c r="E307" s="66" t="s">
        <v>91</v>
      </c>
      <c r="F307" s="128"/>
      <c r="J307" s="128" t="str">
        <v>D.11</v>
      </c>
      <c r="K307" s="128" t="str">
        <v>G.11</v>
      </c>
    </row>
    <row r="308" spans="1:11" x14ac:dyDescent="0.3">
      <c r="A308" s="67">
        <v>10</v>
      </c>
      <c r="B308" s="67">
        <v>1</v>
      </c>
      <c r="C308" s="67">
        <v>55</v>
      </c>
      <c r="D308" s="66" t="s">
        <v>115</v>
      </c>
      <c r="E308" s="66" t="s">
        <v>103</v>
      </c>
      <c r="F308" s="128"/>
      <c r="J308" s="128" t="str">
        <v>E.11</v>
      </c>
      <c r="K308" s="128" t="str">
        <v>F.11</v>
      </c>
    </row>
    <row r="309" spans="1:11" x14ac:dyDescent="0.3">
      <c r="A309" s="67">
        <v>10</v>
      </c>
      <c r="B309" s="67">
        <v>1</v>
      </c>
      <c r="C309" s="67">
        <v>56</v>
      </c>
      <c r="D309" s="66" t="s">
        <v>68</v>
      </c>
      <c r="E309" s="66" t="s">
        <v>55</v>
      </c>
      <c r="F309" s="128"/>
      <c r="J309" s="128" t="str">
        <v>A.12</v>
      </c>
      <c r="K309" s="128" t="str">
        <v>B.12</v>
      </c>
    </row>
    <row r="310" spans="1:11" x14ac:dyDescent="0.3">
      <c r="A310" s="67">
        <v>10</v>
      </c>
      <c r="B310" s="67">
        <v>1</v>
      </c>
      <c r="C310" s="67">
        <v>57</v>
      </c>
      <c r="D310" s="66" t="s">
        <v>80</v>
      </c>
      <c r="E310" s="66" t="s">
        <v>152</v>
      </c>
      <c r="F310" s="128"/>
      <c r="J310" s="128" t="str">
        <v>I.12</v>
      </c>
      <c r="K310" s="128" t="str">
        <v>C.12</v>
      </c>
    </row>
    <row r="311" spans="1:11" x14ac:dyDescent="0.3">
      <c r="A311" s="67">
        <v>10</v>
      </c>
      <c r="B311" s="67">
        <v>1</v>
      </c>
      <c r="C311" s="67">
        <v>58</v>
      </c>
      <c r="D311" s="66" t="s">
        <v>92</v>
      </c>
      <c r="E311" s="66" t="s">
        <v>140</v>
      </c>
      <c r="F311" s="128"/>
      <c r="J311" s="128" t="str">
        <v>H.12</v>
      </c>
      <c r="K311" s="128" t="str">
        <v>D.12</v>
      </c>
    </row>
    <row r="312" spans="1:11" x14ac:dyDescent="0.3">
      <c r="A312" s="67">
        <v>10</v>
      </c>
      <c r="B312" s="67">
        <v>1</v>
      </c>
      <c r="C312" s="67">
        <v>59</v>
      </c>
      <c r="D312" s="66" t="s">
        <v>104</v>
      </c>
      <c r="E312" s="66" t="s">
        <v>128</v>
      </c>
      <c r="F312" s="128"/>
      <c r="J312" s="128" t="str">
        <v>G.12</v>
      </c>
      <c r="K312" s="128" t="str">
        <v>E.12</v>
      </c>
    </row>
    <row r="313" spans="1:11" x14ac:dyDescent="0.3">
      <c r="A313" s="67">
        <v>10</v>
      </c>
      <c r="B313" s="67">
        <v>1</v>
      </c>
      <c r="C313" s="67">
        <v>60</v>
      </c>
      <c r="D313" s="66" t="s">
        <v>164</v>
      </c>
      <c r="E313" s="66" t="s">
        <v>116</v>
      </c>
      <c r="F313" s="128"/>
      <c r="J313" s="128" t="str">
        <v>F.12</v>
      </c>
      <c r="K313" s="128" t="str">
        <v>J.12</v>
      </c>
    </row>
    <row r="314" spans="1:11" x14ac:dyDescent="0.3">
      <c r="D314" s="127"/>
      <c r="E314" s="127"/>
    </row>
    <row r="315" spans="1:11" x14ac:dyDescent="0.3">
      <c r="D315" s="127"/>
      <c r="E315" s="127"/>
    </row>
    <row r="316" spans="1:11" x14ac:dyDescent="0.3">
      <c r="D316" s="127"/>
      <c r="E316" s="127"/>
    </row>
    <row r="317" spans="1:11" x14ac:dyDescent="0.3">
      <c r="D317" s="127"/>
      <c r="E317" s="127"/>
    </row>
    <row r="318" spans="1:11" x14ac:dyDescent="0.3">
      <c r="D318" s="127"/>
      <c r="E318" s="127"/>
    </row>
    <row r="319" spans="1:11" x14ac:dyDescent="0.3">
      <c r="D319" s="127"/>
      <c r="E319" s="127"/>
    </row>
    <row r="320" spans="1:11" x14ac:dyDescent="0.3">
      <c r="D320" s="127"/>
      <c r="E320" s="127"/>
    </row>
    <row r="321" spans="4:5" x14ac:dyDescent="0.3">
      <c r="D321" s="127"/>
      <c r="E321" s="127"/>
    </row>
    <row r="322" spans="4:5" x14ac:dyDescent="0.3">
      <c r="D322" s="127"/>
      <c r="E322" s="127"/>
    </row>
    <row r="323" spans="4:5" x14ac:dyDescent="0.3">
      <c r="D323" s="127"/>
      <c r="E323" s="127"/>
    </row>
    <row r="324" spans="4:5" x14ac:dyDescent="0.3">
      <c r="D324" s="127"/>
      <c r="E324" s="127"/>
    </row>
    <row r="325" spans="4:5" x14ac:dyDescent="0.3">
      <c r="D325" s="127"/>
      <c r="E325" s="127"/>
    </row>
    <row r="326" spans="4:5" x14ac:dyDescent="0.3">
      <c r="D326" s="127"/>
      <c r="E326" s="127"/>
    </row>
    <row r="327" spans="4:5" x14ac:dyDescent="0.3">
      <c r="D327" s="127"/>
      <c r="E327" s="127"/>
    </row>
    <row r="328" spans="4:5" x14ac:dyDescent="0.3">
      <c r="D328" s="127"/>
      <c r="E328" s="127"/>
    </row>
    <row r="329" spans="4:5" x14ac:dyDescent="0.3">
      <c r="D329" s="127"/>
      <c r="E329" s="127"/>
    </row>
    <row r="330" spans="4:5" x14ac:dyDescent="0.3">
      <c r="D330" s="127"/>
      <c r="E330" s="127"/>
    </row>
    <row r="331" spans="4:5" x14ac:dyDescent="0.3">
      <c r="D331" s="127"/>
      <c r="E331" s="127"/>
    </row>
    <row r="332" spans="4:5" x14ac:dyDescent="0.3">
      <c r="D332" s="127"/>
      <c r="E332" s="127"/>
    </row>
    <row r="333" spans="4:5" x14ac:dyDescent="0.3">
      <c r="D333" s="127"/>
      <c r="E333" s="127"/>
    </row>
    <row r="334" spans="4:5" x14ac:dyDescent="0.3">
      <c r="D334" s="127"/>
      <c r="E334" s="127"/>
    </row>
    <row r="335" spans="4:5" x14ac:dyDescent="0.3">
      <c r="D335" s="127"/>
      <c r="E335" s="127"/>
    </row>
    <row r="336" spans="4:5" x14ac:dyDescent="0.3">
      <c r="D336" s="127"/>
      <c r="E336" s="127"/>
    </row>
    <row r="337" spans="4:5" x14ac:dyDescent="0.3">
      <c r="D337" s="127"/>
      <c r="E337" s="127"/>
    </row>
    <row r="338" spans="4:5" x14ac:dyDescent="0.3">
      <c r="D338" s="127"/>
      <c r="E338" s="127"/>
    </row>
    <row r="339" spans="4:5" x14ac:dyDescent="0.3">
      <c r="D339" s="127"/>
      <c r="E339" s="127"/>
    </row>
    <row r="340" spans="4:5" x14ac:dyDescent="0.3">
      <c r="D340" s="127"/>
      <c r="E340" s="127"/>
    </row>
    <row r="341" spans="4:5" x14ac:dyDescent="0.3">
      <c r="D341" s="127"/>
      <c r="E341" s="127"/>
    </row>
    <row r="342" spans="4:5" x14ac:dyDescent="0.3">
      <c r="D342" s="127"/>
      <c r="E342" s="127"/>
    </row>
    <row r="343" spans="4:5" x14ac:dyDescent="0.3">
      <c r="D343" s="127"/>
      <c r="E343" s="127"/>
    </row>
    <row r="344" spans="4:5" x14ac:dyDescent="0.3">
      <c r="D344" s="127"/>
      <c r="E344" s="127"/>
    </row>
    <row r="345" spans="4:5" x14ac:dyDescent="0.3">
      <c r="D345" s="127"/>
      <c r="E345" s="127"/>
    </row>
    <row r="346" spans="4:5" x14ac:dyDescent="0.3">
      <c r="D346" s="127"/>
      <c r="E346" s="127"/>
    </row>
    <row r="347" spans="4:5" x14ac:dyDescent="0.3">
      <c r="D347" s="127"/>
      <c r="E347" s="127"/>
    </row>
    <row r="348" spans="4:5" x14ac:dyDescent="0.3">
      <c r="D348" s="127"/>
      <c r="E348" s="127"/>
    </row>
    <row r="349" spans="4:5" x14ac:dyDescent="0.3">
      <c r="D349" s="127"/>
      <c r="E349" s="127"/>
    </row>
    <row r="350" spans="4:5" x14ac:dyDescent="0.3">
      <c r="D350" s="127"/>
      <c r="E350" s="127"/>
    </row>
    <row r="351" spans="4:5" x14ac:dyDescent="0.3">
      <c r="D351" s="127"/>
      <c r="E351" s="127"/>
    </row>
    <row r="352" spans="4:5" x14ac:dyDescent="0.3">
      <c r="D352" s="127"/>
      <c r="E352" s="127"/>
    </row>
    <row r="353" spans="4:5" x14ac:dyDescent="0.3">
      <c r="D353" s="127"/>
      <c r="E353" s="127"/>
    </row>
    <row r="354" spans="4:5" x14ac:dyDescent="0.3">
      <c r="D354" s="127"/>
      <c r="E354" s="127"/>
    </row>
    <row r="355" spans="4:5" x14ac:dyDescent="0.3">
      <c r="D355" s="127"/>
      <c r="E355" s="127"/>
    </row>
    <row r="356" spans="4:5" x14ac:dyDescent="0.3">
      <c r="D356" s="127"/>
      <c r="E356" s="127"/>
    </row>
    <row r="357" spans="4:5" x14ac:dyDescent="0.3">
      <c r="D357" s="127"/>
      <c r="E357" s="127"/>
    </row>
    <row r="358" spans="4:5" x14ac:dyDescent="0.3">
      <c r="D358" s="127"/>
      <c r="E358" s="127"/>
    </row>
    <row r="359" spans="4:5" x14ac:dyDescent="0.3">
      <c r="D359" s="127"/>
      <c r="E359" s="127"/>
    </row>
    <row r="360" spans="4:5" x14ac:dyDescent="0.3">
      <c r="D360" s="127"/>
      <c r="E360" s="127"/>
    </row>
    <row r="361" spans="4:5" x14ac:dyDescent="0.3">
      <c r="D361" s="127"/>
      <c r="E361" s="127"/>
    </row>
    <row r="362" spans="4:5" x14ac:dyDescent="0.3">
      <c r="D362" s="127"/>
      <c r="E362" s="127"/>
    </row>
    <row r="363" spans="4:5" x14ac:dyDescent="0.3">
      <c r="D363" s="127"/>
      <c r="E363" s="127"/>
    </row>
    <row r="364" spans="4:5" x14ac:dyDescent="0.3">
      <c r="D364" s="127"/>
      <c r="E364" s="127"/>
    </row>
    <row r="365" spans="4:5" x14ac:dyDescent="0.3">
      <c r="D365" s="127"/>
      <c r="E365" s="127"/>
    </row>
    <row r="366" spans="4:5" x14ac:dyDescent="0.3">
      <c r="D366" s="127"/>
      <c r="E366" s="127"/>
    </row>
    <row r="367" spans="4:5" x14ac:dyDescent="0.3">
      <c r="D367" s="127"/>
      <c r="E367" s="127"/>
    </row>
    <row r="368" spans="4:5" x14ac:dyDescent="0.3">
      <c r="D368" s="127"/>
      <c r="E368" s="127"/>
    </row>
    <row r="369" spans="4:5" x14ac:dyDescent="0.3">
      <c r="D369" s="127"/>
      <c r="E369" s="127"/>
    </row>
    <row r="370" spans="4:5" x14ac:dyDescent="0.3">
      <c r="D370" s="127"/>
      <c r="E370" s="127"/>
    </row>
    <row r="371" spans="4:5" x14ac:dyDescent="0.3">
      <c r="D371" s="127"/>
      <c r="E371" s="127"/>
    </row>
    <row r="372" spans="4:5" x14ac:dyDescent="0.3">
      <c r="D372" s="127"/>
      <c r="E372" s="127"/>
    </row>
    <row r="373" spans="4:5" x14ac:dyDescent="0.3">
      <c r="D373" s="127"/>
      <c r="E373" s="127"/>
    </row>
    <row r="374" spans="4:5" x14ac:dyDescent="0.3">
      <c r="D374" s="127"/>
      <c r="E374" s="127"/>
    </row>
    <row r="375" spans="4:5" x14ac:dyDescent="0.3">
      <c r="D375" s="127"/>
      <c r="E375" s="127"/>
    </row>
    <row r="376" spans="4:5" x14ac:dyDescent="0.3">
      <c r="D376" s="127"/>
      <c r="E376" s="127"/>
    </row>
    <row r="377" spans="4:5" x14ac:dyDescent="0.3">
      <c r="D377" s="127"/>
      <c r="E377" s="127"/>
    </row>
    <row r="378" spans="4:5" x14ac:dyDescent="0.3">
      <c r="D378" s="127"/>
      <c r="E378" s="127"/>
    </row>
    <row r="379" spans="4:5" x14ac:dyDescent="0.3">
      <c r="D379" s="127"/>
      <c r="E379" s="127"/>
    </row>
    <row r="380" spans="4:5" x14ac:dyDescent="0.3">
      <c r="D380" s="127"/>
      <c r="E380" s="127"/>
    </row>
    <row r="381" spans="4:5" x14ac:dyDescent="0.3">
      <c r="D381" s="127"/>
      <c r="E381" s="127"/>
    </row>
    <row r="382" spans="4:5" x14ac:dyDescent="0.3">
      <c r="D382" s="127"/>
      <c r="E382" s="127"/>
    </row>
    <row r="383" spans="4:5" x14ac:dyDescent="0.3">
      <c r="D383" s="127"/>
      <c r="E383" s="127"/>
    </row>
    <row r="384" spans="4:5" x14ac:dyDescent="0.3">
      <c r="D384" s="127"/>
      <c r="E384" s="127"/>
    </row>
    <row r="385" spans="4:5" x14ac:dyDescent="0.3">
      <c r="D385" s="127"/>
      <c r="E385" s="127"/>
    </row>
    <row r="386" spans="4:5" x14ac:dyDescent="0.3">
      <c r="D386" s="127"/>
      <c r="E386" s="127"/>
    </row>
    <row r="387" spans="4:5" x14ac:dyDescent="0.3">
      <c r="D387" s="127"/>
      <c r="E387" s="127"/>
    </row>
    <row r="388" spans="4:5" x14ac:dyDescent="0.3">
      <c r="D388" s="127"/>
      <c r="E388" s="127"/>
    </row>
    <row r="389" spans="4:5" x14ac:dyDescent="0.3">
      <c r="D389" s="127"/>
      <c r="E389" s="127"/>
    </row>
    <row r="390" spans="4:5" x14ac:dyDescent="0.3">
      <c r="D390" s="127"/>
      <c r="E390" s="127"/>
    </row>
    <row r="391" spans="4:5" x14ac:dyDescent="0.3">
      <c r="D391" s="127"/>
      <c r="E391" s="127"/>
    </row>
    <row r="392" spans="4:5" x14ac:dyDescent="0.3">
      <c r="D392" s="127"/>
      <c r="E392" s="127"/>
    </row>
    <row r="393" spans="4:5" x14ac:dyDescent="0.3">
      <c r="D393" s="127"/>
      <c r="E393" s="127"/>
    </row>
    <row r="394" spans="4:5" x14ac:dyDescent="0.3">
      <c r="D394" s="127"/>
      <c r="E394" s="127"/>
    </row>
    <row r="395" spans="4:5" x14ac:dyDescent="0.3">
      <c r="D395" s="127"/>
      <c r="E395" s="127"/>
    </row>
    <row r="396" spans="4:5" x14ac:dyDescent="0.3">
      <c r="D396" s="127"/>
      <c r="E396" s="127"/>
    </row>
    <row r="397" spans="4:5" x14ac:dyDescent="0.3">
      <c r="D397" s="127"/>
      <c r="E397" s="127"/>
    </row>
    <row r="398" spans="4:5" x14ac:dyDescent="0.3">
      <c r="D398" s="127"/>
      <c r="E398" s="127"/>
    </row>
    <row r="399" spans="4:5" x14ac:dyDescent="0.3">
      <c r="D399" s="127"/>
      <c r="E399" s="127"/>
    </row>
    <row r="400" spans="4:5" x14ac:dyDescent="0.3">
      <c r="D400" s="127"/>
      <c r="E400" s="127"/>
    </row>
    <row r="401" spans="4:5" x14ac:dyDescent="0.3">
      <c r="D401" s="127"/>
      <c r="E401" s="127"/>
    </row>
    <row r="402" spans="4:5" x14ac:dyDescent="0.3">
      <c r="D402" s="127"/>
      <c r="E402" s="127"/>
    </row>
    <row r="403" spans="4:5" x14ac:dyDescent="0.3">
      <c r="D403" s="127"/>
      <c r="E403" s="127"/>
    </row>
    <row r="404" spans="4:5" x14ac:dyDescent="0.3">
      <c r="D404" s="127"/>
      <c r="E404" s="127"/>
    </row>
    <row r="405" spans="4:5" x14ac:dyDescent="0.3">
      <c r="D405" s="127"/>
      <c r="E405" s="127"/>
    </row>
    <row r="406" spans="4:5" x14ac:dyDescent="0.3">
      <c r="D406" s="127"/>
      <c r="E406" s="127"/>
    </row>
    <row r="407" spans="4:5" x14ac:dyDescent="0.3">
      <c r="D407" s="127"/>
      <c r="E407" s="127"/>
    </row>
    <row r="408" spans="4:5" x14ac:dyDescent="0.3">
      <c r="D408" s="127"/>
      <c r="E408" s="127"/>
    </row>
    <row r="409" spans="4:5" x14ac:dyDescent="0.3">
      <c r="D409" s="127"/>
      <c r="E409" s="127"/>
    </row>
    <row r="410" spans="4:5" x14ac:dyDescent="0.3">
      <c r="D410" s="127"/>
      <c r="E410" s="127"/>
    </row>
    <row r="411" spans="4:5" x14ac:dyDescent="0.3">
      <c r="D411" s="127"/>
      <c r="E411" s="127"/>
    </row>
    <row r="412" spans="4:5" x14ac:dyDescent="0.3">
      <c r="D412" s="127"/>
      <c r="E412" s="127"/>
    </row>
    <row r="413" spans="4:5" x14ac:dyDescent="0.3">
      <c r="D413" s="127"/>
      <c r="E413" s="127"/>
    </row>
    <row r="414" spans="4:5" x14ac:dyDescent="0.3">
      <c r="D414" s="127"/>
      <c r="E414" s="127"/>
    </row>
    <row r="415" spans="4:5" x14ac:dyDescent="0.3">
      <c r="D415" s="127"/>
      <c r="E415" s="127"/>
    </row>
    <row r="416" spans="4:5" x14ac:dyDescent="0.3">
      <c r="D416" s="127"/>
      <c r="E416" s="127"/>
    </row>
    <row r="417" spans="4:5" x14ac:dyDescent="0.3">
      <c r="D417" s="127"/>
      <c r="E417" s="127"/>
    </row>
    <row r="418" spans="4:5" x14ac:dyDescent="0.3">
      <c r="D418" s="127"/>
      <c r="E418" s="127"/>
    </row>
    <row r="419" spans="4:5" x14ac:dyDescent="0.3">
      <c r="D419" s="127"/>
      <c r="E419" s="127"/>
    </row>
    <row r="420" spans="4:5" x14ac:dyDescent="0.3">
      <c r="D420" s="127"/>
      <c r="E420" s="127"/>
    </row>
    <row r="421" spans="4:5" x14ac:dyDescent="0.3">
      <c r="D421" s="127"/>
      <c r="E421" s="127"/>
    </row>
    <row r="422" spans="4:5" x14ac:dyDescent="0.3">
      <c r="D422" s="127"/>
      <c r="E422" s="127"/>
    </row>
    <row r="423" spans="4:5" x14ac:dyDescent="0.3">
      <c r="D423" s="127"/>
      <c r="E423" s="127"/>
    </row>
    <row r="424" spans="4:5" x14ac:dyDescent="0.3">
      <c r="D424" s="127"/>
      <c r="E424" s="127"/>
    </row>
    <row r="425" spans="4:5" x14ac:dyDescent="0.3">
      <c r="D425" s="127"/>
      <c r="E425" s="127"/>
    </row>
    <row r="426" spans="4:5" x14ac:dyDescent="0.3">
      <c r="D426" s="127"/>
      <c r="E426" s="127"/>
    </row>
    <row r="427" spans="4:5" x14ac:dyDescent="0.3">
      <c r="D427" s="127"/>
      <c r="E427" s="127"/>
    </row>
    <row r="428" spans="4:5" x14ac:dyDescent="0.3">
      <c r="D428" s="127"/>
      <c r="E428" s="127"/>
    </row>
    <row r="429" spans="4:5" x14ac:dyDescent="0.3">
      <c r="D429" s="127"/>
      <c r="E429" s="127"/>
    </row>
    <row r="430" spans="4:5" x14ac:dyDescent="0.3">
      <c r="D430" s="127"/>
      <c r="E430" s="127"/>
    </row>
    <row r="431" spans="4:5" x14ac:dyDescent="0.3">
      <c r="D431" s="127"/>
      <c r="E431" s="127"/>
    </row>
    <row r="432" spans="4:5" x14ac:dyDescent="0.3">
      <c r="D432" s="127"/>
      <c r="E432" s="127"/>
    </row>
    <row r="433" spans="4:5" x14ac:dyDescent="0.3">
      <c r="D433" s="127"/>
      <c r="E433" s="127"/>
    </row>
    <row r="434" spans="4:5" x14ac:dyDescent="0.3">
      <c r="D434" s="127"/>
      <c r="E434" s="127"/>
    </row>
    <row r="435" spans="4:5" x14ac:dyDescent="0.3">
      <c r="D435" s="127"/>
      <c r="E435" s="127"/>
    </row>
    <row r="436" spans="4:5" x14ac:dyDescent="0.3">
      <c r="D436" s="127"/>
      <c r="E436" s="127"/>
    </row>
    <row r="437" spans="4:5" x14ac:dyDescent="0.3">
      <c r="D437" s="127"/>
      <c r="E437" s="127"/>
    </row>
    <row r="438" spans="4:5" x14ac:dyDescent="0.3">
      <c r="D438" s="127"/>
      <c r="E438" s="127"/>
    </row>
    <row r="439" spans="4:5" x14ac:dyDescent="0.3">
      <c r="D439" s="127"/>
      <c r="E439" s="127"/>
    </row>
    <row r="440" spans="4:5" x14ac:dyDescent="0.3">
      <c r="D440" s="127"/>
      <c r="E440" s="127"/>
    </row>
    <row r="441" spans="4:5" x14ac:dyDescent="0.3">
      <c r="D441" s="127"/>
      <c r="E441" s="127"/>
    </row>
    <row r="442" spans="4:5" x14ac:dyDescent="0.3">
      <c r="D442" s="127"/>
      <c r="E442" s="127"/>
    </row>
    <row r="443" spans="4:5" x14ac:dyDescent="0.3">
      <c r="D443" s="127"/>
      <c r="E443" s="127"/>
    </row>
    <row r="444" spans="4:5" x14ac:dyDescent="0.3">
      <c r="D444" s="127"/>
      <c r="E444" s="127"/>
    </row>
    <row r="445" spans="4:5" x14ac:dyDescent="0.3">
      <c r="D445" s="127"/>
      <c r="E445" s="127"/>
    </row>
    <row r="446" spans="4:5" x14ac:dyDescent="0.3">
      <c r="D446" s="127"/>
      <c r="E446" s="127"/>
    </row>
    <row r="447" spans="4:5" x14ac:dyDescent="0.3">
      <c r="D447" s="127"/>
      <c r="E447" s="127"/>
    </row>
    <row r="448" spans="4:5" x14ac:dyDescent="0.3">
      <c r="D448" s="127"/>
      <c r="E448" s="127"/>
    </row>
    <row r="449" spans="4:5" x14ac:dyDescent="0.3">
      <c r="D449" s="127"/>
      <c r="E449" s="127"/>
    </row>
    <row r="450" spans="4:5" x14ac:dyDescent="0.3">
      <c r="D450" s="127"/>
      <c r="E450" s="127"/>
    </row>
    <row r="451" spans="4:5" x14ac:dyDescent="0.3">
      <c r="D451" s="127"/>
      <c r="E451" s="127"/>
    </row>
    <row r="452" spans="4:5" x14ac:dyDescent="0.3">
      <c r="D452" s="127"/>
      <c r="E452" s="127"/>
    </row>
    <row r="453" spans="4:5" x14ac:dyDescent="0.3">
      <c r="D453" s="127"/>
      <c r="E453" s="127"/>
    </row>
    <row r="454" spans="4:5" x14ac:dyDescent="0.3">
      <c r="D454" s="127"/>
      <c r="E454" s="127"/>
    </row>
    <row r="455" spans="4:5" x14ac:dyDescent="0.3">
      <c r="D455" s="127"/>
      <c r="E455" s="127"/>
    </row>
    <row r="456" spans="4:5" x14ac:dyDescent="0.3">
      <c r="D456" s="127"/>
      <c r="E456" s="127"/>
    </row>
    <row r="457" spans="4:5" x14ac:dyDescent="0.3">
      <c r="D457" s="127"/>
      <c r="E457" s="127"/>
    </row>
    <row r="458" spans="4:5" x14ac:dyDescent="0.3">
      <c r="D458" s="127"/>
      <c r="E458" s="127"/>
    </row>
    <row r="459" spans="4:5" x14ac:dyDescent="0.3">
      <c r="D459" s="127"/>
      <c r="E459" s="127"/>
    </row>
    <row r="460" spans="4:5" x14ac:dyDescent="0.3">
      <c r="D460" s="127"/>
      <c r="E460" s="127"/>
    </row>
    <row r="461" spans="4:5" x14ac:dyDescent="0.3">
      <c r="D461" s="127"/>
      <c r="E461" s="127"/>
    </row>
    <row r="462" spans="4:5" x14ac:dyDescent="0.3">
      <c r="D462" s="127"/>
      <c r="E462" s="127"/>
    </row>
    <row r="463" spans="4:5" x14ac:dyDescent="0.3">
      <c r="D463" s="127"/>
      <c r="E463" s="127"/>
    </row>
    <row r="464" spans="4:5" x14ac:dyDescent="0.3">
      <c r="D464" s="127"/>
      <c r="E464" s="127"/>
    </row>
    <row r="465" spans="4:5" x14ac:dyDescent="0.3">
      <c r="D465" s="127"/>
      <c r="E465" s="127"/>
    </row>
    <row r="466" spans="4:5" x14ac:dyDescent="0.3">
      <c r="D466" s="127"/>
      <c r="E466" s="127"/>
    </row>
    <row r="467" spans="4:5" x14ac:dyDescent="0.3">
      <c r="D467" s="127"/>
      <c r="E467" s="127"/>
    </row>
    <row r="468" spans="4:5" x14ac:dyDescent="0.3">
      <c r="D468" s="127"/>
      <c r="E468" s="127"/>
    </row>
    <row r="469" spans="4:5" x14ac:dyDescent="0.3">
      <c r="D469" s="127"/>
      <c r="E469" s="127"/>
    </row>
    <row r="470" spans="4:5" x14ac:dyDescent="0.3">
      <c r="D470" s="127"/>
      <c r="E470" s="127"/>
    </row>
    <row r="471" spans="4:5" x14ac:dyDescent="0.3">
      <c r="D471" s="127"/>
      <c r="E471" s="127"/>
    </row>
    <row r="472" spans="4:5" x14ac:dyDescent="0.3">
      <c r="D472" s="127"/>
      <c r="E472" s="127"/>
    </row>
    <row r="473" spans="4:5" x14ac:dyDescent="0.3">
      <c r="D473" s="127"/>
      <c r="E473" s="127"/>
    </row>
    <row r="474" spans="4:5" x14ac:dyDescent="0.3">
      <c r="D474" s="127"/>
      <c r="E474" s="127"/>
    </row>
    <row r="475" spans="4:5" x14ac:dyDescent="0.3">
      <c r="D475" s="127"/>
      <c r="E475" s="127"/>
    </row>
    <row r="476" spans="4:5" x14ac:dyDescent="0.3">
      <c r="D476" s="127"/>
      <c r="E476" s="127"/>
    </row>
    <row r="477" spans="4:5" x14ac:dyDescent="0.3">
      <c r="D477" s="127"/>
      <c r="E477" s="127"/>
    </row>
    <row r="478" spans="4:5" x14ac:dyDescent="0.3">
      <c r="D478" s="127"/>
      <c r="E478" s="127"/>
    </row>
    <row r="479" spans="4:5" x14ac:dyDescent="0.3">
      <c r="D479" s="127"/>
      <c r="E479" s="127"/>
    </row>
    <row r="480" spans="4:5" x14ac:dyDescent="0.3">
      <c r="D480" s="127"/>
      <c r="E480" s="127"/>
    </row>
    <row r="481" spans="4:5" x14ac:dyDescent="0.3">
      <c r="D481" s="127"/>
      <c r="E481" s="127"/>
    </row>
    <row r="482" spans="4:5" x14ac:dyDescent="0.3">
      <c r="D482" s="127"/>
      <c r="E482" s="127"/>
    </row>
    <row r="483" spans="4:5" x14ac:dyDescent="0.3">
      <c r="D483" s="127"/>
      <c r="E483" s="127"/>
    </row>
    <row r="484" spans="4:5" x14ac:dyDescent="0.3">
      <c r="D484" s="127"/>
      <c r="E484" s="127"/>
    </row>
    <row r="485" spans="4:5" x14ac:dyDescent="0.3">
      <c r="D485" s="127"/>
      <c r="E485" s="127"/>
    </row>
    <row r="486" spans="4:5" x14ac:dyDescent="0.3">
      <c r="D486" s="127"/>
      <c r="E486" s="127"/>
    </row>
    <row r="487" spans="4:5" x14ac:dyDescent="0.3">
      <c r="D487" s="127"/>
      <c r="E487" s="127"/>
    </row>
    <row r="488" spans="4:5" x14ac:dyDescent="0.3">
      <c r="D488" s="127"/>
      <c r="E488" s="127"/>
    </row>
    <row r="489" spans="4:5" x14ac:dyDescent="0.3">
      <c r="D489" s="127"/>
      <c r="E489" s="127"/>
    </row>
    <row r="490" spans="4:5" x14ac:dyDescent="0.3">
      <c r="D490" s="127"/>
      <c r="E490" s="127"/>
    </row>
    <row r="491" spans="4:5" x14ac:dyDescent="0.3">
      <c r="D491" s="127"/>
      <c r="E491" s="127"/>
    </row>
    <row r="492" spans="4:5" x14ac:dyDescent="0.3">
      <c r="D492" s="127"/>
      <c r="E492" s="127"/>
    </row>
    <row r="493" spans="4:5" x14ac:dyDescent="0.3">
      <c r="D493" s="127"/>
      <c r="E493" s="127"/>
    </row>
    <row r="494" spans="4:5" x14ac:dyDescent="0.3">
      <c r="D494" s="127"/>
      <c r="E494" s="127"/>
    </row>
    <row r="495" spans="4:5" x14ac:dyDescent="0.3">
      <c r="D495" s="127"/>
      <c r="E495" s="127"/>
    </row>
    <row r="496" spans="4:5" x14ac:dyDescent="0.3">
      <c r="D496" s="127"/>
      <c r="E496" s="127"/>
    </row>
    <row r="497" spans="4:5" x14ac:dyDescent="0.3">
      <c r="D497" s="127"/>
      <c r="E497" s="127"/>
    </row>
    <row r="498" spans="4:5" x14ac:dyDescent="0.3">
      <c r="D498" s="127"/>
      <c r="E498" s="127"/>
    </row>
    <row r="499" spans="4:5" x14ac:dyDescent="0.3">
      <c r="D499" s="127"/>
      <c r="E499" s="127"/>
    </row>
    <row r="500" spans="4:5" x14ac:dyDescent="0.3">
      <c r="D500" s="127"/>
      <c r="E500" s="127"/>
    </row>
    <row r="501" spans="4:5" x14ac:dyDescent="0.3">
      <c r="D501" s="127"/>
      <c r="E501" s="127"/>
    </row>
    <row r="502" spans="4:5" x14ac:dyDescent="0.3">
      <c r="D502" s="127"/>
      <c r="E502" s="127"/>
    </row>
    <row r="503" spans="4:5" x14ac:dyDescent="0.3">
      <c r="D503" s="127"/>
      <c r="E503" s="127"/>
    </row>
    <row r="504" spans="4:5" x14ac:dyDescent="0.3">
      <c r="D504" s="127"/>
      <c r="E504" s="127"/>
    </row>
    <row r="505" spans="4:5" x14ac:dyDescent="0.3">
      <c r="D505" s="127"/>
      <c r="E505" s="127"/>
    </row>
    <row r="506" spans="4:5" x14ac:dyDescent="0.3">
      <c r="D506" s="127"/>
      <c r="E506" s="127"/>
    </row>
    <row r="507" spans="4:5" x14ac:dyDescent="0.3">
      <c r="D507" s="127"/>
      <c r="E507" s="127"/>
    </row>
    <row r="508" spans="4:5" x14ac:dyDescent="0.3">
      <c r="D508" s="127"/>
      <c r="E508" s="127"/>
    </row>
    <row r="509" spans="4:5" x14ac:dyDescent="0.3">
      <c r="D509" s="127"/>
      <c r="E509" s="127"/>
    </row>
    <row r="510" spans="4:5" x14ac:dyDescent="0.3">
      <c r="D510" s="127"/>
      <c r="E510" s="127"/>
    </row>
    <row r="511" spans="4:5" x14ac:dyDescent="0.3">
      <c r="D511" s="127"/>
      <c r="E511" s="127"/>
    </row>
    <row r="512" spans="4:5" x14ac:dyDescent="0.3">
      <c r="D512" s="127"/>
      <c r="E512" s="127"/>
    </row>
    <row r="513" spans="4:5" x14ac:dyDescent="0.3">
      <c r="D513" s="127"/>
      <c r="E513" s="127"/>
    </row>
    <row r="514" spans="4:5" x14ac:dyDescent="0.3">
      <c r="D514" s="127"/>
      <c r="E514" s="127"/>
    </row>
    <row r="515" spans="4:5" x14ac:dyDescent="0.3">
      <c r="D515" s="127"/>
      <c r="E515" s="127"/>
    </row>
    <row r="516" spans="4:5" x14ac:dyDescent="0.3">
      <c r="D516" s="127"/>
      <c r="E516" s="127"/>
    </row>
    <row r="517" spans="4:5" x14ac:dyDescent="0.3">
      <c r="D517" s="127"/>
      <c r="E517" s="127"/>
    </row>
    <row r="518" spans="4:5" x14ac:dyDescent="0.3">
      <c r="D518" s="127"/>
      <c r="E518" s="127"/>
    </row>
    <row r="519" spans="4:5" x14ac:dyDescent="0.3">
      <c r="D519" s="127"/>
      <c r="E519" s="127"/>
    </row>
    <row r="520" spans="4:5" x14ac:dyDescent="0.3">
      <c r="D520" s="127"/>
      <c r="E520" s="127"/>
    </row>
    <row r="521" spans="4:5" x14ac:dyDescent="0.3">
      <c r="D521" s="127"/>
      <c r="E521" s="127"/>
    </row>
    <row r="522" spans="4:5" x14ac:dyDescent="0.3">
      <c r="D522" s="127"/>
      <c r="E522" s="127"/>
    </row>
    <row r="523" spans="4:5" x14ac:dyDescent="0.3">
      <c r="D523" s="127"/>
      <c r="E523" s="127"/>
    </row>
    <row r="524" spans="4:5" x14ac:dyDescent="0.3">
      <c r="D524" s="127"/>
      <c r="E524" s="127"/>
    </row>
    <row r="525" spans="4:5" x14ac:dyDescent="0.3">
      <c r="D525" s="127"/>
      <c r="E525" s="127"/>
    </row>
    <row r="526" spans="4:5" x14ac:dyDescent="0.3">
      <c r="D526" s="127"/>
      <c r="E526" s="127"/>
    </row>
    <row r="527" spans="4:5" x14ac:dyDescent="0.3">
      <c r="D527" s="127"/>
      <c r="E527" s="127"/>
    </row>
    <row r="528" spans="4:5" x14ac:dyDescent="0.3">
      <c r="D528" s="127"/>
      <c r="E528" s="127"/>
    </row>
    <row r="529" spans="4:5" x14ac:dyDescent="0.3">
      <c r="D529" s="127"/>
      <c r="E529" s="127"/>
    </row>
    <row r="530" spans="4:5" x14ac:dyDescent="0.3">
      <c r="D530" s="127"/>
      <c r="E530" s="127"/>
    </row>
    <row r="531" spans="4:5" x14ac:dyDescent="0.3">
      <c r="D531" s="127"/>
      <c r="E531" s="127"/>
    </row>
    <row r="532" spans="4:5" x14ac:dyDescent="0.3">
      <c r="D532" s="127"/>
      <c r="E532" s="127"/>
    </row>
    <row r="533" spans="4:5" x14ac:dyDescent="0.3">
      <c r="D533" s="127"/>
      <c r="E533" s="127"/>
    </row>
    <row r="534" spans="4:5" x14ac:dyDescent="0.3">
      <c r="D534" s="127"/>
      <c r="E534" s="127"/>
    </row>
    <row r="535" spans="4:5" x14ac:dyDescent="0.3">
      <c r="D535" s="127"/>
      <c r="E535" s="127"/>
    </row>
    <row r="536" spans="4:5" x14ac:dyDescent="0.3">
      <c r="D536" s="127"/>
      <c r="E536" s="127"/>
    </row>
    <row r="537" spans="4:5" x14ac:dyDescent="0.3">
      <c r="D537" s="127"/>
      <c r="E537" s="127"/>
    </row>
    <row r="538" spans="4:5" x14ac:dyDescent="0.3">
      <c r="D538" s="127"/>
      <c r="E538" s="127"/>
    </row>
    <row r="539" spans="4:5" x14ac:dyDescent="0.3">
      <c r="D539" s="127"/>
      <c r="E539" s="127"/>
    </row>
    <row r="540" spans="4:5" x14ac:dyDescent="0.3">
      <c r="D540" s="127"/>
      <c r="E540" s="127"/>
    </row>
    <row r="541" spans="4:5" x14ac:dyDescent="0.3">
      <c r="D541" s="127"/>
      <c r="E541" s="127"/>
    </row>
    <row r="542" spans="4:5" x14ac:dyDescent="0.3">
      <c r="D542" s="127"/>
      <c r="E542" s="127"/>
    </row>
    <row r="543" spans="4:5" x14ac:dyDescent="0.3">
      <c r="D543" s="127"/>
      <c r="E543" s="127"/>
    </row>
    <row r="544" spans="4:5" x14ac:dyDescent="0.3">
      <c r="D544" s="127"/>
      <c r="E544" s="127"/>
    </row>
    <row r="545" spans="4:5" x14ac:dyDescent="0.3">
      <c r="D545" s="127"/>
      <c r="E545" s="127"/>
    </row>
    <row r="546" spans="4:5" x14ac:dyDescent="0.3">
      <c r="D546" s="127"/>
      <c r="E546" s="127"/>
    </row>
    <row r="547" spans="4:5" x14ac:dyDescent="0.3">
      <c r="D547" s="127"/>
      <c r="E547" s="127"/>
    </row>
    <row r="548" spans="4:5" x14ac:dyDescent="0.3">
      <c r="D548" s="127"/>
      <c r="E548" s="127"/>
    </row>
    <row r="549" spans="4:5" x14ac:dyDescent="0.3">
      <c r="D549" s="127"/>
      <c r="E549" s="127"/>
    </row>
    <row r="550" spans="4:5" x14ac:dyDescent="0.3">
      <c r="D550" s="127"/>
      <c r="E550" s="127"/>
    </row>
    <row r="551" spans="4:5" x14ac:dyDescent="0.3">
      <c r="D551" s="127"/>
      <c r="E551" s="127"/>
    </row>
    <row r="552" spans="4:5" x14ac:dyDescent="0.3">
      <c r="D552" s="127"/>
      <c r="E552" s="127"/>
    </row>
    <row r="553" spans="4:5" x14ac:dyDescent="0.3">
      <c r="D553" s="127"/>
      <c r="E553" s="127"/>
    </row>
    <row r="554" spans="4:5" x14ac:dyDescent="0.3">
      <c r="D554" s="127"/>
      <c r="E554" s="127"/>
    </row>
    <row r="555" spans="4:5" x14ac:dyDescent="0.3">
      <c r="D555" s="127"/>
      <c r="E555" s="127"/>
    </row>
    <row r="556" spans="4:5" x14ac:dyDescent="0.3">
      <c r="D556" s="127"/>
      <c r="E556" s="127"/>
    </row>
    <row r="557" spans="4:5" x14ac:dyDescent="0.3">
      <c r="D557" s="127"/>
      <c r="E557" s="127"/>
    </row>
    <row r="558" spans="4:5" x14ac:dyDescent="0.3">
      <c r="D558" s="127"/>
      <c r="E558" s="127"/>
    </row>
    <row r="559" spans="4:5" x14ac:dyDescent="0.3">
      <c r="D559" s="127"/>
      <c r="E559" s="127"/>
    </row>
    <row r="560" spans="4:5" x14ac:dyDescent="0.3">
      <c r="D560" s="127"/>
      <c r="E560" s="127"/>
    </row>
    <row r="561" spans="4:5" x14ac:dyDescent="0.3">
      <c r="D561" s="127"/>
      <c r="E561" s="127"/>
    </row>
    <row r="562" spans="4:5" x14ac:dyDescent="0.3">
      <c r="D562" s="127"/>
      <c r="E562" s="127"/>
    </row>
    <row r="563" spans="4:5" x14ac:dyDescent="0.3">
      <c r="D563" s="127"/>
      <c r="E563" s="127"/>
    </row>
    <row r="564" spans="4:5" x14ac:dyDescent="0.3">
      <c r="D564" s="127"/>
      <c r="E564" s="127"/>
    </row>
    <row r="565" spans="4:5" x14ac:dyDescent="0.3">
      <c r="D565" s="127"/>
      <c r="E565" s="127"/>
    </row>
    <row r="566" spans="4:5" x14ac:dyDescent="0.3">
      <c r="D566" s="127"/>
      <c r="E566" s="127"/>
    </row>
    <row r="567" spans="4:5" x14ac:dyDescent="0.3">
      <c r="D567" s="127"/>
      <c r="E567" s="127"/>
    </row>
    <row r="568" spans="4:5" x14ac:dyDescent="0.3">
      <c r="D568" s="127"/>
      <c r="E568" s="127"/>
    </row>
    <row r="569" spans="4:5" x14ac:dyDescent="0.3">
      <c r="D569" s="127"/>
      <c r="E569" s="127"/>
    </row>
    <row r="570" spans="4:5" x14ac:dyDescent="0.3">
      <c r="D570" s="127"/>
      <c r="E570" s="127"/>
    </row>
    <row r="571" spans="4:5" x14ac:dyDescent="0.3">
      <c r="D571" s="127"/>
      <c r="E571" s="127"/>
    </row>
    <row r="572" spans="4:5" x14ac:dyDescent="0.3">
      <c r="D572" s="127"/>
      <c r="E572" s="127"/>
    </row>
    <row r="573" spans="4:5" x14ac:dyDescent="0.3">
      <c r="D573" s="127"/>
      <c r="E573" s="127"/>
    </row>
    <row r="574" spans="4:5" x14ac:dyDescent="0.3">
      <c r="D574" s="127"/>
      <c r="E574" s="127"/>
    </row>
    <row r="575" spans="4:5" x14ac:dyDescent="0.3">
      <c r="D575" s="127"/>
      <c r="E575" s="127"/>
    </row>
    <row r="576" spans="4:5" x14ac:dyDescent="0.3">
      <c r="D576" s="127"/>
      <c r="E576" s="127"/>
    </row>
    <row r="577" spans="4:5" x14ac:dyDescent="0.3">
      <c r="D577" s="127"/>
      <c r="E577" s="127"/>
    </row>
    <row r="578" spans="4:5" x14ac:dyDescent="0.3">
      <c r="D578" s="127"/>
      <c r="E578" s="127"/>
    </row>
    <row r="579" spans="4:5" x14ac:dyDescent="0.3">
      <c r="D579" s="127"/>
      <c r="E579" s="127"/>
    </row>
    <row r="580" spans="4:5" x14ac:dyDescent="0.3">
      <c r="D580" s="127"/>
      <c r="E580" s="127"/>
    </row>
    <row r="581" spans="4:5" x14ac:dyDescent="0.3">
      <c r="D581" s="127"/>
      <c r="E581" s="127"/>
    </row>
    <row r="582" spans="4:5" x14ac:dyDescent="0.3">
      <c r="D582" s="127"/>
      <c r="E582" s="127"/>
    </row>
    <row r="583" spans="4:5" x14ac:dyDescent="0.3">
      <c r="D583" s="127"/>
      <c r="E583" s="127"/>
    </row>
    <row r="584" spans="4:5" x14ac:dyDescent="0.3">
      <c r="D584" s="127"/>
      <c r="E584" s="127"/>
    </row>
    <row r="585" spans="4:5" x14ac:dyDescent="0.3">
      <c r="D585" s="127"/>
      <c r="E585" s="127"/>
    </row>
    <row r="586" spans="4:5" x14ac:dyDescent="0.3">
      <c r="D586" s="127"/>
      <c r="E586" s="127"/>
    </row>
    <row r="587" spans="4:5" x14ac:dyDescent="0.3">
      <c r="D587" s="127"/>
      <c r="E587" s="127"/>
    </row>
    <row r="588" spans="4:5" x14ac:dyDescent="0.3">
      <c r="D588" s="127"/>
      <c r="E588" s="127"/>
    </row>
    <row r="589" spans="4:5" x14ac:dyDescent="0.3">
      <c r="D589" s="127"/>
      <c r="E589" s="127"/>
    </row>
    <row r="590" spans="4:5" x14ac:dyDescent="0.3">
      <c r="D590" s="127"/>
      <c r="E590" s="127"/>
    </row>
    <row r="591" spans="4:5" x14ac:dyDescent="0.3">
      <c r="D591" s="127"/>
      <c r="E591" s="127"/>
    </row>
    <row r="592" spans="4:5" x14ac:dyDescent="0.3">
      <c r="D592" s="127"/>
      <c r="E592" s="127"/>
    </row>
    <row r="593" spans="4:5" x14ac:dyDescent="0.3">
      <c r="D593" s="127"/>
      <c r="E593" s="127"/>
    </row>
    <row r="594" spans="4:5" x14ac:dyDescent="0.3">
      <c r="D594" s="127"/>
      <c r="E594" s="127"/>
    </row>
    <row r="595" spans="4:5" x14ac:dyDescent="0.3">
      <c r="D595" s="127"/>
      <c r="E595" s="127"/>
    </row>
    <row r="596" spans="4:5" x14ac:dyDescent="0.3">
      <c r="D596" s="127"/>
      <c r="E596" s="127"/>
    </row>
    <row r="597" spans="4:5" x14ac:dyDescent="0.3">
      <c r="D597" s="127"/>
      <c r="E597" s="127"/>
    </row>
    <row r="598" spans="4:5" x14ac:dyDescent="0.3">
      <c r="D598" s="127"/>
      <c r="E598" s="127"/>
    </row>
    <row r="599" spans="4:5" x14ac:dyDescent="0.3">
      <c r="D599" s="127"/>
      <c r="E599" s="127"/>
    </row>
    <row r="600" spans="4:5" x14ac:dyDescent="0.3">
      <c r="D600" s="127"/>
      <c r="E600" s="127"/>
    </row>
    <row r="601" spans="4:5" x14ac:dyDescent="0.3">
      <c r="D601" s="127"/>
      <c r="E601" s="127"/>
    </row>
    <row r="602" spans="4:5" x14ac:dyDescent="0.3">
      <c r="D602" s="127"/>
      <c r="E602" s="127"/>
    </row>
    <row r="603" spans="4:5" x14ac:dyDescent="0.3">
      <c r="D603" s="127"/>
      <c r="E603" s="127"/>
    </row>
    <row r="604" spans="4:5" x14ac:dyDescent="0.3">
      <c r="D604" s="127"/>
      <c r="E604" s="127"/>
    </row>
    <row r="605" spans="4:5" x14ac:dyDescent="0.3">
      <c r="D605" s="127"/>
      <c r="E605" s="127"/>
    </row>
    <row r="606" spans="4:5" x14ac:dyDescent="0.3">
      <c r="D606" s="127"/>
      <c r="E606" s="127"/>
    </row>
    <row r="607" spans="4:5" x14ac:dyDescent="0.3">
      <c r="D607" s="127"/>
      <c r="E607" s="127"/>
    </row>
    <row r="608" spans="4:5" x14ac:dyDescent="0.3">
      <c r="D608" s="127"/>
      <c r="E608" s="127"/>
    </row>
    <row r="609" spans="4:5" x14ac:dyDescent="0.3">
      <c r="D609" s="127"/>
      <c r="E609" s="127"/>
    </row>
    <row r="610" spans="4:5" x14ac:dyDescent="0.3">
      <c r="D610" s="127"/>
      <c r="E610" s="127"/>
    </row>
    <row r="611" spans="4:5" x14ac:dyDescent="0.3">
      <c r="D611" s="127"/>
      <c r="E611" s="127"/>
    </row>
    <row r="612" spans="4:5" x14ac:dyDescent="0.3">
      <c r="D612" s="127"/>
      <c r="E612" s="127"/>
    </row>
    <row r="613" spans="4:5" x14ac:dyDescent="0.3">
      <c r="D613" s="127"/>
      <c r="E613" s="127"/>
    </row>
    <row r="614" spans="4:5" x14ac:dyDescent="0.3">
      <c r="D614" s="127"/>
      <c r="E614" s="127"/>
    </row>
    <row r="615" spans="4:5" x14ac:dyDescent="0.3">
      <c r="D615" s="127"/>
      <c r="E615" s="127"/>
    </row>
    <row r="616" spans="4:5" x14ac:dyDescent="0.3">
      <c r="D616" s="127"/>
      <c r="E616" s="127"/>
    </row>
    <row r="617" spans="4:5" x14ac:dyDescent="0.3">
      <c r="D617" s="127"/>
      <c r="E617" s="127"/>
    </row>
    <row r="618" spans="4:5" x14ac:dyDescent="0.3">
      <c r="D618" s="127"/>
      <c r="E618" s="127"/>
    </row>
    <row r="619" spans="4:5" x14ac:dyDescent="0.3">
      <c r="D619" s="127"/>
      <c r="E619" s="127"/>
    </row>
    <row r="620" spans="4:5" x14ac:dyDescent="0.3">
      <c r="D620" s="127"/>
      <c r="E620" s="127"/>
    </row>
    <row r="621" spans="4:5" x14ac:dyDescent="0.3">
      <c r="D621" s="127"/>
      <c r="E621" s="127"/>
    </row>
    <row r="622" spans="4:5" x14ac:dyDescent="0.3">
      <c r="D622" s="127"/>
      <c r="E622" s="127"/>
    </row>
    <row r="623" spans="4:5" x14ac:dyDescent="0.3">
      <c r="D623" s="127"/>
      <c r="E623" s="127"/>
    </row>
    <row r="624" spans="4:5" x14ac:dyDescent="0.3">
      <c r="D624" s="127"/>
      <c r="E624" s="127"/>
    </row>
    <row r="625" spans="4:5" x14ac:dyDescent="0.3">
      <c r="D625" s="127"/>
      <c r="E625" s="127"/>
    </row>
    <row r="626" spans="4:5" x14ac:dyDescent="0.3">
      <c r="D626" s="127"/>
      <c r="E626" s="127"/>
    </row>
    <row r="627" spans="4:5" x14ac:dyDescent="0.3">
      <c r="D627" s="127"/>
      <c r="E627" s="127"/>
    </row>
    <row r="628" spans="4:5" x14ac:dyDescent="0.3">
      <c r="D628" s="127"/>
      <c r="E628" s="127"/>
    </row>
    <row r="629" spans="4:5" x14ac:dyDescent="0.3">
      <c r="D629" s="127"/>
      <c r="E629" s="127"/>
    </row>
    <row r="630" spans="4:5" x14ac:dyDescent="0.3">
      <c r="D630" s="127"/>
      <c r="E630" s="127"/>
    </row>
    <row r="631" spans="4:5" x14ac:dyDescent="0.3">
      <c r="D631" s="127"/>
      <c r="E631" s="127"/>
    </row>
    <row r="632" spans="4:5" x14ac:dyDescent="0.3">
      <c r="D632" s="127"/>
      <c r="E632" s="127"/>
    </row>
    <row r="633" spans="4:5" x14ac:dyDescent="0.3">
      <c r="D633" s="127"/>
      <c r="E633" s="127"/>
    </row>
    <row r="634" spans="4:5" x14ac:dyDescent="0.3">
      <c r="D634" s="127"/>
      <c r="E634" s="127"/>
    </row>
    <row r="635" spans="4:5" x14ac:dyDescent="0.3">
      <c r="D635" s="127"/>
      <c r="E635" s="127"/>
    </row>
    <row r="636" spans="4:5" x14ac:dyDescent="0.3">
      <c r="D636" s="127"/>
      <c r="E636" s="127"/>
    </row>
    <row r="637" spans="4:5" x14ac:dyDescent="0.3">
      <c r="D637" s="127"/>
      <c r="E637" s="127"/>
    </row>
    <row r="638" spans="4:5" x14ac:dyDescent="0.3">
      <c r="D638" s="127"/>
      <c r="E638" s="127"/>
    </row>
    <row r="639" spans="4:5" x14ac:dyDescent="0.3">
      <c r="D639" s="127"/>
      <c r="E639" s="127"/>
    </row>
    <row r="640" spans="4:5" x14ac:dyDescent="0.3">
      <c r="D640" s="127"/>
      <c r="E640" s="127"/>
    </row>
    <row r="641" spans="4:5" x14ac:dyDescent="0.3">
      <c r="D641" s="127"/>
      <c r="E641" s="127"/>
    </row>
    <row r="642" spans="4:5" x14ac:dyDescent="0.3">
      <c r="D642" s="127"/>
      <c r="E642" s="127"/>
    </row>
    <row r="643" spans="4:5" x14ac:dyDescent="0.3">
      <c r="D643" s="127"/>
      <c r="E643" s="127"/>
    </row>
    <row r="644" spans="4:5" x14ac:dyDescent="0.3">
      <c r="D644" s="127"/>
      <c r="E644" s="127"/>
    </row>
    <row r="645" spans="4:5" x14ac:dyDescent="0.3">
      <c r="D645" s="127"/>
      <c r="E645" s="127"/>
    </row>
    <row r="646" spans="4:5" x14ac:dyDescent="0.3">
      <c r="D646" s="127"/>
      <c r="E646" s="127"/>
    </row>
    <row r="647" spans="4:5" x14ac:dyDescent="0.3">
      <c r="D647" s="127"/>
      <c r="E647" s="127"/>
    </row>
    <row r="648" spans="4:5" x14ac:dyDescent="0.3">
      <c r="D648" s="127"/>
      <c r="E648" s="127"/>
    </row>
    <row r="649" spans="4:5" x14ac:dyDescent="0.3">
      <c r="D649" s="127"/>
      <c r="E649" s="127"/>
    </row>
    <row r="650" spans="4:5" x14ac:dyDescent="0.3">
      <c r="D650" s="127"/>
      <c r="E650" s="127"/>
    </row>
    <row r="651" spans="4:5" x14ac:dyDescent="0.3">
      <c r="D651" s="127"/>
      <c r="E651" s="127"/>
    </row>
    <row r="652" spans="4:5" x14ac:dyDescent="0.3">
      <c r="D652" s="127"/>
      <c r="E652" s="127"/>
    </row>
    <row r="653" spans="4:5" x14ac:dyDescent="0.3">
      <c r="D653" s="127"/>
      <c r="E653" s="127"/>
    </row>
    <row r="654" spans="4:5" x14ac:dyDescent="0.3">
      <c r="D654" s="127"/>
      <c r="E654" s="127"/>
    </row>
    <row r="655" spans="4:5" x14ac:dyDescent="0.3">
      <c r="D655" s="127"/>
      <c r="E655" s="127"/>
    </row>
    <row r="656" spans="4:5" x14ac:dyDescent="0.3">
      <c r="D656" s="127"/>
      <c r="E656" s="127"/>
    </row>
    <row r="657" spans="4:5" x14ac:dyDescent="0.3">
      <c r="D657" s="127"/>
      <c r="E657" s="127"/>
    </row>
    <row r="658" spans="4:5" x14ac:dyDescent="0.3">
      <c r="D658" s="127"/>
      <c r="E658" s="127"/>
    </row>
    <row r="659" spans="4:5" x14ac:dyDescent="0.3">
      <c r="D659" s="127"/>
      <c r="E659" s="127"/>
    </row>
    <row r="660" spans="4:5" x14ac:dyDescent="0.3">
      <c r="D660" s="127"/>
      <c r="E660" s="127"/>
    </row>
    <row r="661" spans="4:5" x14ac:dyDescent="0.3">
      <c r="D661" s="127"/>
      <c r="E661" s="127"/>
    </row>
    <row r="662" spans="4:5" x14ac:dyDescent="0.3">
      <c r="D662" s="127"/>
      <c r="E662" s="127"/>
    </row>
    <row r="663" spans="4:5" x14ac:dyDescent="0.3">
      <c r="D663" s="127"/>
      <c r="E663" s="127"/>
    </row>
    <row r="664" spans="4:5" x14ac:dyDescent="0.3">
      <c r="D664" s="127"/>
      <c r="E664" s="127"/>
    </row>
    <row r="665" spans="4:5" x14ac:dyDescent="0.3">
      <c r="D665" s="127"/>
      <c r="E665" s="127"/>
    </row>
    <row r="666" spans="4:5" x14ac:dyDescent="0.3">
      <c r="D666" s="127"/>
      <c r="E666" s="127"/>
    </row>
    <row r="667" spans="4:5" x14ac:dyDescent="0.3">
      <c r="D667" s="127"/>
      <c r="E667" s="127"/>
    </row>
    <row r="668" spans="4:5" x14ac:dyDescent="0.3">
      <c r="D668" s="127"/>
      <c r="E668" s="127"/>
    </row>
    <row r="669" spans="4:5" x14ac:dyDescent="0.3">
      <c r="D669" s="127"/>
      <c r="E669" s="127"/>
    </row>
    <row r="670" spans="4:5" x14ac:dyDescent="0.3">
      <c r="D670" s="127"/>
      <c r="E670" s="127"/>
    </row>
    <row r="671" spans="4:5" x14ac:dyDescent="0.3">
      <c r="D671" s="127"/>
      <c r="E671" s="127"/>
    </row>
    <row r="672" spans="4:5" x14ac:dyDescent="0.3">
      <c r="D672" s="127"/>
      <c r="E672" s="127"/>
    </row>
    <row r="673" spans="4:5" x14ac:dyDescent="0.3">
      <c r="D673" s="127"/>
      <c r="E673" s="127"/>
    </row>
    <row r="674" spans="4:5" x14ac:dyDescent="0.3">
      <c r="D674" s="127"/>
      <c r="E674" s="127"/>
    </row>
    <row r="675" spans="4:5" x14ac:dyDescent="0.3">
      <c r="D675" s="127"/>
      <c r="E675" s="127"/>
    </row>
    <row r="676" spans="4:5" x14ac:dyDescent="0.3">
      <c r="D676" s="127"/>
      <c r="E676" s="127"/>
    </row>
    <row r="677" spans="4:5" x14ac:dyDescent="0.3">
      <c r="D677" s="127"/>
      <c r="E677" s="127"/>
    </row>
    <row r="678" spans="4:5" x14ac:dyDescent="0.3">
      <c r="D678" s="127"/>
      <c r="E678" s="127"/>
    </row>
    <row r="679" spans="4:5" x14ac:dyDescent="0.3">
      <c r="D679" s="127"/>
      <c r="E679" s="127"/>
    </row>
    <row r="680" spans="4:5" x14ac:dyDescent="0.3">
      <c r="D680" s="127"/>
      <c r="E680" s="127"/>
    </row>
    <row r="681" spans="4:5" x14ac:dyDescent="0.3">
      <c r="D681" s="127"/>
      <c r="E681" s="127"/>
    </row>
    <row r="682" spans="4:5" x14ac:dyDescent="0.3">
      <c r="D682" s="127"/>
      <c r="E682" s="127"/>
    </row>
    <row r="683" spans="4:5" x14ac:dyDescent="0.3">
      <c r="D683" s="127"/>
      <c r="E683" s="127"/>
    </row>
    <row r="684" spans="4:5" x14ac:dyDescent="0.3">
      <c r="D684" s="127"/>
      <c r="E684" s="127"/>
    </row>
    <row r="685" spans="4:5" x14ac:dyDescent="0.3">
      <c r="D685" s="127"/>
      <c r="E685" s="127"/>
    </row>
    <row r="686" spans="4:5" x14ac:dyDescent="0.3">
      <c r="D686" s="127"/>
      <c r="E686" s="127"/>
    </row>
    <row r="687" spans="4:5" x14ac:dyDescent="0.3">
      <c r="D687" s="127"/>
      <c r="E687" s="127"/>
    </row>
    <row r="688" spans="4:5" x14ac:dyDescent="0.3">
      <c r="D688" s="127"/>
      <c r="E688" s="127"/>
    </row>
    <row r="689" spans="4:5" x14ac:dyDescent="0.3">
      <c r="D689" s="127"/>
      <c r="E689" s="127"/>
    </row>
    <row r="690" spans="4:5" x14ac:dyDescent="0.3">
      <c r="D690" s="127"/>
      <c r="E690" s="127"/>
    </row>
    <row r="691" spans="4:5" x14ac:dyDescent="0.3">
      <c r="D691" s="127"/>
      <c r="E691" s="127"/>
    </row>
    <row r="692" spans="4:5" x14ac:dyDescent="0.3">
      <c r="D692" s="127"/>
      <c r="E692" s="127"/>
    </row>
    <row r="693" spans="4:5" x14ac:dyDescent="0.3">
      <c r="D693" s="127"/>
      <c r="E693" s="127"/>
    </row>
    <row r="694" spans="4:5" x14ac:dyDescent="0.3">
      <c r="D694" s="127"/>
      <c r="E694" s="127"/>
    </row>
    <row r="695" spans="4:5" x14ac:dyDescent="0.3">
      <c r="D695" s="127"/>
      <c r="E695" s="127"/>
    </row>
    <row r="696" spans="4:5" x14ac:dyDescent="0.3">
      <c r="D696" s="127"/>
      <c r="E696" s="127"/>
    </row>
    <row r="697" spans="4:5" x14ac:dyDescent="0.3">
      <c r="D697" s="127"/>
      <c r="E697" s="127"/>
    </row>
    <row r="698" spans="4:5" x14ac:dyDescent="0.3">
      <c r="D698" s="127"/>
      <c r="E698" s="127"/>
    </row>
    <row r="699" spans="4:5" x14ac:dyDescent="0.3">
      <c r="D699" s="127"/>
      <c r="E699" s="127"/>
    </row>
    <row r="700" spans="4:5" x14ac:dyDescent="0.3">
      <c r="D700" s="127"/>
      <c r="E700" s="127"/>
    </row>
    <row r="701" spans="4:5" x14ac:dyDescent="0.3">
      <c r="D701" s="127"/>
      <c r="E701" s="127"/>
    </row>
    <row r="702" spans="4:5" x14ac:dyDescent="0.3">
      <c r="D702" s="127"/>
      <c r="E702" s="127"/>
    </row>
    <row r="703" spans="4:5" x14ac:dyDescent="0.3">
      <c r="D703" s="127"/>
      <c r="E703" s="127"/>
    </row>
    <row r="704" spans="4:5" x14ac:dyDescent="0.3">
      <c r="D704" s="127"/>
      <c r="E704" s="127"/>
    </row>
    <row r="705" spans="4:5" x14ac:dyDescent="0.3">
      <c r="D705" s="127"/>
      <c r="E705" s="127"/>
    </row>
    <row r="706" spans="4:5" x14ac:dyDescent="0.3">
      <c r="D706" s="127"/>
      <c r="E706" s="127"/>
    </row>
    <row r="707" spans="4:5" x14ac:dyDescent="0.3">
      <c r="D707" s="127"/>
      <c r="E707" s="127"/>
    </row>
    <row r="708" spans="4:5" x14ac:dyDescent="0.3">
      <c r="D708" s="127"/>
      <c r="E708" s="127"/>
    </row>
    <row r="709" spans="4:5" x14ac:dyDescent="0.3">
      <c r="D709" s="127"/>
      <c r="E709" s="127"/>
    </row>
    <row r="710" spans="4:5" x14ac:dyDescent="0.3">
      <c r="D710" s="127"/>
      <c r="E710" s="127"/>
    </row>
    <row r="711" spans="4:5" x14ac:dyDescent="0.3">
      <c r="D711" s="127"/>
      <c r="E711" s="127"/>
    </row>
    <row r="712" spans="4:5" x14ac:dyDescent="0.3">
      <c r="D712" s="127"/>
      <c r="E712" s="127"/>
    </row>
    <row r="713" spans="4:5" x14ac:dyDescent="0.3">
      <c r="D713" s="127"/>
      <c r="E713" s="127"/>
    </row>
    <row r="714" spans="4:5" x14ac:dyDescent="0.3">
      <c r="D714" s="127"/>
      <c r="E714" s="127"/>
    </row>
    <row r="715" spans="4:5" x14ac:dyDescent="0.3">
      <c r="D715" s="127"/>
      <c r="E715" s="127"/>
    </row>
    <row r="716" spans="4:5" x14ac:dyDescent="0.3">
      <c r="D716" s="127"/>
      <c r="E716" s="127"/>
    </row>
    <row r="717" spans="4:5" x14ac:dyDescent="0.3">
      <c r="D717" s="127"/>
      <c r="E717" s="127"/>
    </row>
    <row r="718" spans="4:5" x14ac:dyDescent="0.3">
      <c r="D718" s="127"/>
      <c r="E718" s="127"/>
    </row>
    <row r="719" spans="4:5" x14ac:dyDescent="0.3">
      <c r="D719" s="127"/>
      <c r="E719" s="127"/>
    </row>
    <row r="720" spans="4:5" x14ac:dyDescent="0.3">
      <c r="D720" s="127"/>
      <c r="E720" s="127"/>
    </row>
    <row r="721" spans="4:5" x14ac:dyDescent="0.3">
      <c r="D721" s="127"/>
      <c r="E721" s="127"/>
    </row>
    <row r="722" spans="4:5" x14ac:dyDescent="0.3">
      <c r="D722" s="127"/>
      <c r="E722" s="127"/>
    </row>
    <row r="723" spans="4:5" x14ac:dyDescent="0.3">
      <c r="D723" s="127"/>
      <c r="E723" s="127"/>
    </row>
    <row r="724" spans="4:5" x14ac:dyDescent="0.3">
      <c r="D724" s="127"/>
      <c r="E724" s="127"/>
    </row>
    <row r="725" spans="4:5" x14ac:dyDescent="0.3">
      <c r="D725" s="127"/>
      <c r="E725" s="127"/>
    </row>
    <row r="726" spans="4:5" x14ac:dyDescent="0.3">
      <c r="D726" s="127"/>
      <c r="E726" s="127"/>
    </row>
    <row r="727" spans="4:5" x14ac:dyDescent="0.3">
      <c r="D727" s="127"/>
      <c r="E727" s="127"/>
    </row>
    <row r="728" spans="4:5" x14ac:dyDescent="0.3">
      <c r="D728" s="127"/>
      <c r="E728" s="127"/>
    </row>
    <row r="729" spans="4:5" x14ac:dyDescent="0.3">
      <c r="D729" s="127"/>
      <c r="E729" s="127"/>
    </row>
    <row r="730" spans="4:5" x14ac:dyDescent="0.3">
      <c r="D730" s="127"/>
      <c r="E730" s="127"/>
    </row>
    <row r="731" spans="4:5" x14ac:dyDescent="0.3">
      <c r="D731" s="127"/>
      <c r="E731" s="127"/>
    </row>
    <row r="732" spans="4:5" x14ac:dyDescent="0.3">
      <c r="D732" s="127"/>
      <c r="E732" s="127"/>
    </row>
    <row r="733" spans="4:5" x14ac:dyDescent="0.3">
      <c r="D733" s="127"/>
      <c r="E733" s="127"/>
    </row>
    <row r="734" spans="4:5" x14ac:dyDescent="0.3">
      <c r="D734" s="127"/>
      <c r="E734" s="127"/>
    </row>
    <row r="735" spans="4:5" x14ac:dyDescent="0.3">
      <c r="D735" s="127"/>
      <c r="E735" s="127"/>
    </row>
    <row r="736" spans="4:5" x14ac:dyDescent="0.3">
      <c r="D736" s="127"/>
      <c r="E736" s="127"/>
    </row>
    <row r="737" spans="4:5" x14ac:dyDescent="0.3">
      <c r="D737" s="127"/>
      <c r="E737" s="127"/>
    </row>
    <row r="738" spans="4:5" x14ac:dyDescent="0.3">
      <c r="D738" s="127"/>
      <c r="E738" s="127"/>
    </row>
    <row r="739" spans="4:5" x14ac:dyDescent="0.3">
      <c r="D739" s="127"/>
      <c r="E739" s="127"/>
    </row>
    <row r="740" spans="4:5" x14ac:dyDescent="0.3">
      <c r="D740" s="127"/>
      <c r="E740" s="127"/>
    </row>
    <row r="741" spans="4:5" x14ac:dyDescent="0.3">
      <c r="D741" s="127"/>
      <c r="E741" s="127"/>
    </row>
    <row r="742" spans="4:5" x14ac:dyDescent="0.3">
      <c r="D742" s="127"/>
      <c r="E742" s="127"/>
    </row>
    <row r="743" spans="4:5" x14ac:dyDescent="0.3">
      <c r="D743" s="127"/>
      <c r="E743" s="127"/>
    </row>
    <row r="744" spans="4:5" x14ac:dyDescent="0.3">
      <c r="D744" s="127"/>
      <c r="E744" s="127"/>
    </row>
    <row r="745" spans="4:5" x14ac:dyDescent="0.3">
      <c r="D745" s="127"/>
      <c r="E745" s="127"/>
    </row>
    <row r="746" spans="4:5" x14ac:dyDescent="0.3">
      <c r="D746" s="127"/>
      <c r="E746" s="127"/>
    </row>
    <row r="747" spans="4:5" x14ac:dyDescent="0.3">
      <c r="D747" s="127"/>
      <c r="E747" s="127"/>
    </row>
    <row r="748" spans="4:5" x14ac:dyDescent="0.3">
      <c r="D748" s="127"/>
      <c r="E748" s="127"/>
    </row>
    <row r="749" spans="4:5" x14ac:dyDescent="0.3">
      <c r="D749" s="127"/>
      <c r="E749" s="127"/>
    </row>
    <row r="750" spans="4:5" x14ac:dyDescent="0.3">
      <c r="D750" s="127"/>
      <c r="E750" s="127"/>
    </row>
    <row r="751" spans="4:5" x14ac:dyDescent="0.3">
      <c r="D751" s="127"/>
      <c r="E751" s="127"/>
    </row>
    <row r="752" spans="4:5" x14ac:dyDescent="0.3">
      <c r="D752" s="127"/>
      <c r="E752" s="127"/>
    </row>
    <row r="753" spans="4:5" x14ac:dyDescent="0.3">
      <c r="D753" s="127"/>
      <c r="E753" s="127"/>
    </row>
    <row r="754" spans="4:5" x14ac:dyDescent="0.3">
      <c r="D754" s="127"/>
      <c r="E754" s="127"/>
    </row>
    <row r="755" spans="4:5" x14ac:dyDescent="0.3">
      <c r="D755" s="127"/>
      <c r="E755" s="127"/>
    </row>
    <row r="756" spans="4:5" x14ac:dyDescent="0.3">
      <c r="D756" s="127"/>
      <c r="E756" s="127"/>
    </row>
    <row r="757" spans="4:5" x14ac:dyDescent="0.3">
      <c r="D757" s="127"/>
      <c r="E757" s="127"/>
    </row>
    <row r="758" spans="4:5" x14ac:dyDescent="0.3">
      <c r="D758" s="127"/>
      <c r="E758" s="127"/>
    </row>
    <row r="759" spans="4:5" x14ac:dyDescent="0.3">
      <c r="D759" s="127"/>
      <c r="E759" s="127"/>
    </row>
    <row r="760" spans="4:5" x14ac:dyDescent="0.3">
      <c r="D760" s="127"/>
      <c r="E760" s="127"/>
    </row>
    <row r="761" spans="4:5" x14ac:dyDescent="0.3">
      <c r="D761" s="127"/>
      <c r="E761" s="127"/>
    </row>
    <row r="762" spans="4:5" x14ac:dyDescent="0.3">
      <c r="D762" s="127"/>
      <c r="E762" s="127"/>
    </row>
    <row r="763" spans="4:5" x14ac:dyDescent="0.3">
      <c r="D763" s="127"/>
      <c r="E763" s="127"/>
    </row>
    <row r="764" spans="4:5" x14ac:dyDescent="0.3">
      <c r="D764" s="127"/>
      <c r="E764" s="127"/>
    </row>
    <row r="765" spans="4:5" x14ac:dyDescent="0.3">
      <c r="D765" s="127"/>
      <c r="E765" s="127"/>
    </row>
    <row r="766" spans="4:5" x14ac:dyDescent="0.3">
      <c r="D766" s="127"/>
      <c r="E766" s="127"/>
    </row>
    <row r="767" spans="4:5" x14ac:dyDescent="0.3">
      <c r="D767" s="127"/>
      <c r="E767" s="127"/>
    </row>
    <row r="768" spans="4:5" x14ac:dyDescent="0.3">
      <c r="D768" s="127"/>
      <c r="E768" s="127"/>
    </row>
    <row r="769" spans="4:5" x14ac:dyDescent="0.3">
      <c r="D769" s="127"/>
      <c r="E769" s="127"/>
    </row>
    <row r="770" spans="4:5" x14ac:dyDescent="0.3">
      <c r="D770" s="127"/>
      <c r="E770" s="127"/>
    </row>
    <row r="771" spans="4:5" x14ac:dyDescent="0.3">
      <c r="D771" s="127"/>
      <c r="E771" s="127"/>
    </row>
    <row r="772" spans="4:5" x14ac:dyDescent="0.3">
      <c r="D772" s="127"/>
      <c r="E772" s="127"/>
    </row>
    <row r="773" spans="4:5" x14ac:dyDescent="0.3">
      <c r="D773" s="127"/>
      <c r="E773" s="127"/>
    </row>
    <row r="774" spans="4:5" x14ac:dyDescent="0.3">
      <c r="D774" s="127"/>
      <c r="E774" s="127"/>
    </row>
    <row r="775" spans="4:5" x14ac:dyDescent="0.3">
      <c r="D775" s="127"/>
      <c r="E775" s="127"/>
    </row>
    <row r="776" spans="4:5" x14ac:dyDescent="0.3">
      <c r="D776" s="127"/>
      <c r="E776" s="127"/>
    </row>
    <row r="777" spans="4:5" x14ac:dyDescent="0.3">
      <c r="D777" s="127"/>
      <c r="E777" s="127"/>
    </row>
    <row r="778" spans="4:5" x14ac:dyDescent="0.3">
      <c r="D778" s="127"/>
      <c r="E778" s="127"/>
    </row>
    <row r="779" spans="4:5" x14ac:dyDescent="0.3">
      <c r="D779" s="127"/>
      <c r="E779" s="127"/>
    </row>
    <row r="780" spans="4:5" x14ac:dyDescent="0.3">
      <c r="D780" s="127"/>
      <c r="E780" s="127"/>
    </row>
    <row r="781" spans="4:5" x14ac:dyDescent="0.3">
      <c r="D781" s="127"/>
      <c r="E781" s="127"/>
    </row>
    <row r="782" spans="4:5" x14ac:dyDescent="0.3">
      <c r="D782" s="127"/>
      <c r="E782" s="127"/>
    </row>
    <row r="783" spans="4:5" x14ac:dyDescent="0.3">
      <c r="D783" s="127"/>
      <c r="E783" s="127"/>
    </row>
    <row r="784" spans="4:5" x14ac:dyDescent="0.3">
      <c r="D784" s="127"/>
      <c r="E784" s="127"/>
    </row>
    <row r="785" spans="4:5" x14ac:dyDescent="0.3">
      <c r="D785" s="127"/>
      <c r="E785" s="127"/>
    </row>
    <row r="786" spans="4:5" x14ac:dyDescent="0.3">
      <c r="D786" s="127"/>
      <c r="E786" s="127"/>
    </row>
    <row r="787" spans="4:5" x14ac:dyDescent="0.3">
      <c r="D787" s="127"/>
      <c r="E787" s="127"/>
    </row>
    <row r="788" spans="4:5" x14ac:dyDescent="0.3">
      <c r="D788" s="127"/>
      <c r="E788" s="127"/>
    </row>
    <row r="789" spans="4:5" x14ac:dyDescent="0.3">
      <c r="D789" s="127"/>
      <c r="E789" s="127"/>
    </row>
    <row r="790" spans="4:5" x14ac:dyDescent="0.3">
      <c r="D790" s="127"/>
      <c r="E790" s="127"/>
    </row>
    <row r="791" spans="4:5" x14ac:dyDescent="0.3">
      <c r="D791" s="127"/>
      <c r="E791" s="127"/>
    </row>
    <row r="792" spans="4:5" x14ac:dyDescent="0.3">
      <c r="D792" s="127"/>
      <c r="E792" s="127"/>
    </row>
    <row r="793" spans="4:5" x14ac:dyDescent="0.3">
      <c r="D793" s="127"/>
      <c r="E793" s="127"/>
    </row>
    <row r="794" spans="4:5" x14ac:dyDescent="0.3">
      <c r="D794" s="127"/>
      <c r="E794" s="127"/>
    </row>
    <row r="795" spans="4:5" x14ac:dyDescent="0.3">
      <c r="D795" s="127"/>
      <c r="E795" s="127"/>
    </row>
    <row r="796" spans="4:5" x14ac:dyDescent="0.3">
      <c r="D796" s="127"/>
      <c r="E796" s="127"/>
    </row>
    <row r="797" spans="4:5" x14ac:dyDescent="0.3">
      <c r="D797" s="127"/>
      <c r="E797" s="127"/>
    </row>
    <row r="798" spans="4:5" x14ac:dyDescent="0.3">
      <c r="D798" s="127"/>
      <c r="E798" s="127"/>
    </row>
    <row r="799" spans="4:5" x14ac:dyDescent="0.3">
      <c r="D799" s="127"/>
      <c r="E799" s="127"/>
    </row>
    <row r="800" spans="4:5" x14ac:dyDescent="0.3">
      <c r="D800" s="127"/>
      <c r="E800" s="127"/>
    </row>
    <row r="801" spans="4:5" x14ac:dyDescent="0.3">
      <c r="D801" s="127"/>
      <c r="E801" s="127"/>
    </row>
    <row r="802" spans="4:5" x14ac:dyDescent="0.3">
      <c r="D802" s="127"/>
      <c r="E802" s="127"/>
    </row>
    <row r="803" spans="4:5" x14ac:dyDescent="0.3">
      <c r="D803" s="127"/>
      <c r="E803" s="127"/>
    </row>
    <row r="804" spans="4:5" x14ac:dyDescent="0.3">
      <c r="D804" s="127"/>
      <c r="E804" s="127"/>
    </row>
    <row r="805" spans="4:5" x14ac:dyDescent="0.3">
      <c r="D805" s="127"/>
      <c r="E805" s="127"/>
    </row>
    <row r="806" spans="4:5" x14ac:dyDescent="0.3">
      <c r="D806" s="127"/>
      <c r="E806" s="127"/>
    </row>
    <row r="807" spans="4:5" x14ac:dyDescent="0.3">
      <c r="D807" s="127"/>
      <c r="E807" s="127"/>
    </row>
    <row r="808" spans="4:5" x14ac:dyDescent="0.3">
      <c r="D808" s="127"/>
      <c r="E808" s="127"/>
    </row>
    <row r="809" spans="4:5" x14ac:dyDescent="0.3">
      <c r="D809" s="127"/>
      <c r="E809" s="127"/>
    </row>
    <row r="810" spans="4:5" x14ac:dyDescent="0.3">
      <c r="D810" s="127"/>
      <c r="E810" s="127"/>
    </row>
    <row r="811" spans="4:5" x14ac:dyDescent="0.3">
      <c r="D811" s="127"/>
      <c r="E811" s="127"/>
    </row>
    <row r="812" spans="4:5" x14ac:dyDescent="0.3">
      <c r="D812" s="127"/>
      <c r="E812" s="127"/>
    </row>
    <row r="813" spans="4:5" x14ac:dyDescent="0.3">
      <c r="D813" s="127"/>
      <c r="E813" s="127"/>
    </row>
    <row r="814" spans="4:5" x14ac:dyDescent="0.3">
      <c r="D814" s="127"/>
      <c r="E814" s="127"/>
    </row>
    <row r="815" spans="4:5" x14ac:dyDescent="0.3">
      <c r="D815" s="127"/>
      <c r="E815" s="127"/>
    </row>
    <row r="816" spans="4:5" x14ac:dyDescent="0.3">
      <c r="D816" s="127"/>
      <c r="E816" s="127"/>
    </row>
    <row r="817" spans="4:5" x14ac:dyDescent="0.3">
      <c r="D817" s="127"/>
      <c r="E817" s="127"/>
    </row>
    <row r="818" spans="4:5" x14ac:dyDescent="0.3">
      <c r="D818" s="127"/>
      <c r="E818" s="127"/>
    </row>
    <row r="819" spans="4:5" x14ac:dyDescent="0.3">
      <c r="D819" s="127"/>
      <c r="E819" s="127"/>
    </row>
    <row r="820" spans="4:5" x14ac:dyDescent="0.3">
      <c r="D820" s="127"/>
      <c r="E820" s="127"/>
    </row>
    <row r="821" spans="4:5" x14ac:dyDescent="0.3">
      <c r="D821" s="127"/>
      <c r="E821" s="127"/>
    </row>
    <row r="822" spans="4:5" x14ac:dyDescent="0.3">
      <c r="D822" s="127"/>
      <c r="E822" s="127"/>
    </row>
    <row r="823" spans="4:5" x14ac:dyDescent="0.3">
      <c r="D823" s="127"/>
      <c r="E823" s="127"/>
    </row>
    <row r="824" spans="4:5" x14ac:dyDescent="0.3">
      <c r="D824" s="127"/>
      <c r="E824" s="127"/>
    </row>
    <row r="825" spans="4:5" x14ac:dyDescent="0.3">
      <c r="D825" s="127"/>
      <c r="E825" s="127"/>
    </row>
    <row r="826" spans="4:5" x14ac:dyDescent="0.3">
      <c r="D826" s="127"/>
      <c r="E826" s="127"/>
    </row>
    <row r="827" spans="4:5" x14ac:dyDescent="0.3">
      <c r="D827" s="127"/>
      <c r="E827" s="127"/>
    </row>
    <row r="828" spans="4:5" x14ac:dyDescent="0.3">
      <c r="D828" s="127"/>
      <c r="E828" s="127"/>
    </row>
    <row r="829" spans="4:5" x14ac:dyDescent="0.3">
      <c r="D829" s="127"/>
      <c r="E829" s="127"/>
    </row>
    <row r="830" spans="4:5" x14ac:dyDescent="0.3">
      <c r="D830" s="127"/>
      <c r="E830" s="127"/>
    </row>
    <row r="831" spans="4:5" x14ac:dyDescent="0.3">
      <c r="D831" s="127"/>
      <c r="E831" s="127"/>
    </row>
    <row r="832" spans="4:5" x14ac:dyDescent="0.3">
      <c r="D832" s="127"/>
      <c r="E832" s="127"/>
    </row>
    <row r="833" spans="4:5" x14ac:dyDescent="0.3">
      <c r="D833" s="127"/>
      <c r="E833" s="127"/>
    </row>
    <row r="834" spans="4:5" x14ac:dyDescent="0.3">
      <c r="D834" s="127"/>
      <c r="E834" s="127"/>
    </row>
    <row r="835" spans="4:5" x14ac:dyDescent="0.3">
      <c r="D835" s="127"/>
      <c r="E835" s="127"/>
    </row>
    <row r="836" spans="4:5" x14ac:dyDescent="0.3">
      <c r="D836" s="127"/>
      <c r="E836" s="127"/>
    </row>
    <row r="837" spans="4:5" x14ac:dyDescent="0.3">
      <c r="D837" s="127"/>
      <c r="E837" s="127"/>
    </row>
    <row r="838" spans="4:5" x14ac:dyDescent="0.3">
      <c r="D838" s="127"/>
      <c r="E838" s="127"/>
    </row>
    <row r="839" spans="4:5" x14ac:dyDescent="0.3">
      <c r="D839" s="127"/>
      <c r="E839" s="127"/>
    </row>
    <row r="840" spans="4:5" x14ac:dyDescent="0.3">
      <c r="D840" s="127"/>
      <c r="E840" s="127"/>
    </row>
    <row r="841" spans="4:5" x14ac:dyDescent="0.3">
      <c r="D841" s="127"/>
      <c r="E841" s="127"/>
    </row>
    <row r="842" spans="4:5" x14ac:dyDescent="0.3">
      <c r="D842" s="127"/>
      <c r="E842" s="127"/>
    </row>
    <row r="843" spans="4:5" x14ac:dyDescent="0.3">
      <c r="D843" s="127"/>
      <c r="E843" s="127"/>
    </row>
    <row r="844" spans="4:5" x14ac:dyDescent="0.3">
      <c r="D844" s="127"/>
      <c r="E844" s="127"/>
    </row>
    <row r="845" spans="4:5" x14ac:dyDescent="0.3">
      <c r="D845" s="127"/>
      <c r="E845" s="127"/>
    </row>
    <row r="846" spans="4:5" x14ac:dyDescent="0.3">
      <c r="D846" s="127"/>
      <c r="E846" s="127"/>
    </row>
    <row r="847" spans="4:5" x14ac:dyDescent="0.3">
      <c r="D847" s="127"/>
      <c r="E847" s="127"/>
    </row>
    <row r="848" spans="4:5" x14ac:dyDescent="0.3">
      <c r="D848" s="127"/>
      <c r="E848" s="127"/>
    </row>
    <row r="849" spans="4:5" x14ac:dyDescent="0.3">
      <c r="D849" s="127"/>
      <c r="E849" s="127"/>
    </row>
    <row r="850" spans="4:5" x14ac:dyDescent="0.3">
      <c r="D850" s="127"/>
      <c r="E850" s="127"/>
    </row>
    <row r="851" spans="4:5" x14ac:dyDescent="0.3">
      <c r="D851" s="127"/>
      <c r="E851" s="127"/>
    </row>
    <row r="852" spans="4:5" x14ac:dyDescent="0.3">
      <c r="D852" s="127"/>
      <c r="E852" s="127"/>
    </row>
    <row r="853" spans="4:5" x14ac:dyDescent="0.3">
      <c r="D853" s="127"/>
      <c r="E853" s="127"/>
    </row>
    <row r="854" spans="4:5" x14ac:dyDescent="0.3">
      <c r="D854" s="127"/>
      <c r="E854" s="127"/>
    </row>
    <row r="855" spans="4:5" x14ac:dyDescent="0.3">
      <c r="D855" s="127"/>
      <c r="E855" s="127"/>
    </row>
    <row r="856" spans="4:5" x14ac:dyDescent="0.3">
      <c r="D856" s="127"/>
      <c r="E856" s="127"/>
    </row>
    <row r="857" spans="4:5" x14ac:dyDescent="0.3">
      <c r="D857" s="127"/>
      <c r="E857" s="127"/>
    </row>
    <row r="858" spans="4:5" x14ac:dyDescent="0.3">
      <c r="D858" s="127"/>
      <c r="E858" s="127"/>
    </row>
    <row r="859" spans="4:5" x14ac:dyDescent="0.3">
      <c r="D859" s="127"/>
      <c r="E859" s="127"/>
    </row>
    <row r="860" spans="4:5" x14ac:dyDescent="0.3">
      <c r="D860" s="127"/>
      <c r="E860" s="127"/>
    </row>
    <row r="861" spans="4:5" x14ac:dyDescent="0.3">
      <c r="D861" s="127"/>
      <c r="E861" s="127"/>
    </row>
    <row r="862" spans="4:5" x14ac:dyDescent="0.3">
      <c r="D862" s="127"/>
      <c r="E862" s="127"/>
    </row>
    <row r="863" spans="4:5" x14ac:dyDescent="0.3">
      <c r="D863" s="127"/>
      <c r="E863" s="127"/>
    </row>
    <row r="864" spans="4:5" x14ac:dyDescent="0.3">
      <c r="D864" s="127"/>
      <c r="E864" s="127"/>
    </row>
    <row r="865" spans="4:5" x14ac:dyDescent="0.3">
      <c r="D865" s="127"/>
      <c r="E865" s="127"/>
    </row>
    <row r="866" spans="4:5" x14ac:dyDescent="0.3">
      <c r="D866" s="127"/>
      <c r="E866" s="127"/>
    </row>
    <row r="867" spans="4:5" x14ac:dyDescent="0.3">
      <c r="D867" s="127"/>
      <c r="E867" s="127"/>
    </row>
    <row r="868" spans="4:5" x14ac:dyDescent="0.3">
      <c r="D868" s="127"/>
      <c r="E868" s="127"/>
    </row>
    <row r="869" spans="4:5" x14ac:dyDescent="0.3">
      <c r="D869" s="127"/>
      <c r="E869" s="127"/>
    </row>
    <row r="870" spans="4:5" x14ac:dyDescent="0.3">
      <c r="D870" s="127"/>
      <c r="E870" s="127"/>
    </row>
    <row r="871" spans="4:5" x14ac:dyDescent="0.3">
      <c r="D871" s="127"/>
      <c r="E871" s="127"/>
    </row>
    <row r="872" spans="4:5" x14ac:dyDescent="0.3">
      <c r="D872" s="127"/>
      <c r="E872" s="127"/>
    </row>
    <row r="873" spans="4:5" x14ac:dyDescent="0.3">
      <c r="D873" s="127"/>
      <c r="E873" s="127"/>
    </row>
    <row r="874" spans="4:5" x14ac:dyDescent="0.3">
      <c r="D874" s="127"/>
      <c r="E874" s="127"/>
    </row>
    <row r="875" spans="4:5" x14ac:dyDescent="0.3">
      <c r="D875" s="127"/>
      <c r="E875" s="127"/>
    </row>
    <row r="876" spans="4:5" x14ac:dyDescent="0.3">
      <c r="D876" s="127"/>
      <c r="E876" s="127"/>
    </row>
    <row r="877" spans="4:5" x14ac:dyDescent="0.3">
      <c r="D877" s="127"/>
      <c r="E877" s="127"/>
    </row>
    <row r="878" spans="4:5" x14ac:dyDescent="0.3">
      <c r="D878" s="127"/>
      <c r="E878" s="127"/>
    </row>
    <row r="879" spans="4:5" x14ac:dyDescent="0.3">
      <c r="D879" s="127"/>
      <c r="E879" s="127"/>
    </row>
    <row r="880" spans="4:5" x14ac:dyDescent="0.3">
      <c r="D880" s="127"/>
      <c r="E880" s="127"/>
    </row>
    <row r="881" spans="4:5" x14ac:dyDescent="0.3">
      <c r="D881" s="127"/>
      <c r="E881" s="127"/>
    </row>
    <row r="882" spans="4:5" x14ac:dyDescent="0.3">
      <c r="D882" s="127"/>
      <c r="E882" s="127"/>
    </row>
    <row r="883" spans="4:5" x14ac:dyDescent="0.3">
      <c r="D883" s="127"/>
      <c r="E883" s="127"/>
    </row>
    <row r="884" spans="4:5" x14ac:dyDescent="0.3">
      <c r="D884" s="127"/>
      <c r="E884" s="127"/>
    </row>
    <row r="885" spans="4:5" x14ac:dyDescent="0.3">
      <c r="D885" s="127"/>
      <c r="E885" s="127"/>
    </row>
    <row r="886" spans="4:5" x14ac:dyDescent="0.3">
      <c r="D886" s="127"/>
      <c r="E886" s="127"/>
    </row>
    <row r="887" spans="4:5" x14ac:dyDescent="0.3">
      <c r="D887" s="127"/>
      <c r="E887" s="127"/>
    </row>
    <row r="888" spans="4:5" x14ac:dyDescent="0.3">
      <c r="D888" s="127"/>
      <c r="E888" s="127"/>
    </row>
    <row r="889" spans="4:5" x14ac:dyDescent="0.3">
      <c r="D889" s="127"/>
      <c r="E889" s="127"/>
    </row>
    <row r="890" spans="4:5" x14ac:dyDescent="0.3">
      <c r="D890" s="127"/>
      <c r="E890" s="127"/>
    </row>
    <row r="891" spans="4:5" x14ac:dyDescent="0.3">
      <c r="D891" s="127"/>
      <c r="E891" s="127"/>
    </row>
    <row r="892" spans="4:5" x14ac:dyDescent="0.3">
      <c r="D892" s="127"/>
      <c r="E892" s="127"/>
    </row>
    <row r="893" spans="4:5" x14ac:dyDescent="0.3">
      <c r="D893" s="127"/>
      <c r="E893" s="127"/>
    </row>
    <row r="894" spans="4:5" x14ac:dyDescent="0.3">
      <c r="D894" s="127"/>
      <c r="E894" s="127"/>
    </row>
    <row r="895" spans="4:5" x14ac:dyDescent="0.3">
      <c r="D895" s="127"/>
      <c r="E895" s="127"/>
    </row>
    <row r="896" spans="4:5" x14ac:dyDescent="0.3">
      <c r="D896" s="127"/>
      <c r="E896" s="127"/>
    </row>
    <row r="897" spans="4:5" x14ac:dyDescent="0.3">
      <c r="D897" s="127"/>
      <c r="E897" s="127"/>
    </row>
    <row r="898" spans="4:5" x14ac:dyDescent="0.3">
      <c r="D898" s="127"/>
      <c r="E898" s="127"/>
    </row>
    <row r="899" spans="4:5" x14ac:dyDescent="0.3">
      <c r="D899" s="127"/>
      <c r="E899" s="127"/>
    </row>
    <row r="900" spans="4:5" x14ac:dyDescent="0.3">
      <c r="D900" s="127"/>
      <c r="E900" s="127"/>
    </row>
    <row r="901" spans="4:5" x14ac:dyDescent="0.3">
      <c r="D901" s="127"/>
      <c r="E901" s="127"/>
    </row>
    <row r="902" spans="4:5" x14ac:dyDescent="0.3">
      <c r="D902" s="127"/>
      <c r="E902" s="127"/>
    </row>
    <row r="903" spans="4:5" x14ac:dyDescent="0.3">
      <c r="D903" s="127"/>
      <c r="E903" s="127"/>
    </row>
    <row r="904" spans="4:5" x14ac:dyDescent="0.3">
      <c r="D904" s="127"/>
      <c r="E904" s="127"/>
    </row>
    <row r="905" spans="4:5" x14ac:dyDescent="0.3">
      <c r="D905" s="127"/>
      <c r="E905" s="127"/>
    </row>
    <row r="906" spans="4:5" x14ac:dyDescent="0.3">
      <c r="D906" s="127"/>
      <c r="E906" s="127"/>
    </row>
    <row r="907" spans="4:5" x14ac:dyDescent="0.3">
      <c r="D907" s="127"/>
      <c r="E907" s="127"/>
    </row>
    <row r="908" spans="4:5" x14ac:dyDescent="0.3">
      <c r="D908" s="127"/>
      <c r="E908" s="127"/>
    </row>
    <row r="909" spans="4:5" x14ac:dyDescent="0.3">
      <c r="D909" s="127"/>
      <c r="E909" s="127"/>
    </row>
    <row r="910" spans="4:5" x14ac:dyDescent="0.3">
      <c r="D910" s="127"/>
      <c r="E910" s="127"/>
    </row>
    <row r="911" spans="4:5" x14ac:dyDescent="0.3">
      <c r="D911" s="127"/>
      <c r="E911" s="127"/>
    </row>
    <row r="912" spans="4:5" x14ac:dyDescent="0.3">
      <c r="D912" s="127"/>
      <c r="E912" s="127"/>
    </row>
    <row r="913" spans="4:5" x14ac:dyDescent="0.3">
      <c r="D913" s="127"/>
      <c r="E913" s="127"/>
    </row>
    <row r="914" spans="4:5" x14ac:dyDescent="0.3">
      <c r="D914" s="127"/>
      <c r="E914" s="127"/>
    </row>
    <row r="915" spans="4:5" x14ac:dyDescent="0.3">
      <c r="D915" s="127"/>
      <c r="E915" s="127"/>
    </row>
    <row r="916" spans="4:5" x14ac:dyDescent="0.3">
      <c r="D916" s="127"/>
      <c r="E916" s="127"/>
    </row>
    <row r="917" spans="4:5" x14ac:dyDescent="0.3">
      <c r="D917" s="127"/>
      <c r="E917" s="127"/>
    </row>
    <row r="918" spans="4:5" x14ac:dyDescent="0.3">
      <c r="D918" s="127"/>
      <c r="E918" s="127"/>
    </row>
    <row r="919" spans="4:5" x14ac:dyDescent="0.3">
      <c r="D919" s="127"/>
      <c r="E919" s="127"/>
    </row>
    <row r="920" spans="4:5" x14ac:dyDescent="0.3">
      <c r="D920" s="127"/>
      <c r="E920" s="127"/>
    </row>
    <row r="921" spans="4:5" x14ac:dyDescent="0.3">
      <c r="D921" s="127"/>
      <c r="E921" s="127"/>
    </row>
    <row r="922" spans="4:5" x14ac:dyDescent="0.3">
      <c r="D922" s="127"/>
      <c r="E922" s="127"/>
    </row>
    <row r="923" spans="4:5" x14ac:dyDescent="0.3">
      <c r="D923" s="127"/>
      <c r="E923" s="127"/>
    </row>
    <row r="924" spans="4:5" x14ac:dyDescent="0.3">
      <c r="D924" s="127"/>
      <c r="E924" s="127"/>
    </row>
    <row r="925" spans="4:5" x14ac:dyDescent="0.3">
      <c r="D925" s="127"/>
      <c r="E925" s="127"/>
    </row>
    <row r="926" spans="4:5" x14ac:dyDescent="0.3">
      <c r="D926" s="127"/>
      <c r="E926" s="127"/>
    </row>
    <row r="927" spans="4:5" x14ac:dyDescent="0.3">
      <c r="D927" s="127"/>
      <c r="E927" s="127"/>
    </row>
    <row r="928" spans="4:5" x14ac:dyDescent="0.3">
      <c r="D928" s="127"/>
      <c r="E928" s="127"/>
    </row>
    <row r="929" spans="4:5" x14ac:dyDescent="0.3">
      <c r="D929" s="127"/>
      <c r="E929" s="127"/>
    </row>
    <row r="930" spans="4:5" x14ac:dyDescent="0.3">
      <c r="D930" s="127"/>
      <c r="E930" s="127"/>
    </row>
    <row r="931" spans="4:5" x14ac:dyDescent="0.3">
      <c r="D931" s="127"/>
      <c r="E931" s="127"/>
    </row>
    <row r="932" spans="4:5" x14ac:dyDescent="0.3">
      <c r="D932" s="127"/>
      <c r="E932" s="127"/>
    </row>
    <row r="933" spans="4:5" x14ac:dyDescent="0.3">
      <c r="D933" s="127"/>
      <c r="E933" s="127"/>
    </row>
    <row r="934" spans="4:5" x14ac:dyDescent="0.3">
      <c r="D934" s="127"/>
      <c r="E934" s="127"/>
    </row>
    <row r="935" spans="4:5" x14ac:dyDescent="0.3">
      <c r="D935" s="127"/>
      <c r="E935" s="127"/>
    </row>
    <row r="936" spans="4:5" x14ac:dyDescent="0.3">
      <c r="D936" s="127"/>
      <c r="E936" s="127"/>
    </row>
    <row r="937" spans="4:5" x14ac:dyDescent="0.3">
      <c r="D937" s="127"/>
      <c r="E937" s="127"/>
    </row>
    <row r="938" spans="4:5" x14ac:dyDescent="0.3">
      <c r="D938" s="127"/>
      <c r="E938" s="127"/>
    </row>
    <row r="939" spans="4:5" x14ac:dyDescent="0.3">
      <c r="D939" s="127"/>
      <c r="E939" s="127"/>
    </row>
    <row r="940" spans="4:5" x14ac:dyDescent="0.3">
      <c r="D940" s="127"/>
      <c r="E940" s="127"/>
    </row>
    <row r="941" spans="4:5" x14ac:dyDescent="0.3">
      <c r="D941" s="127"/>
      <c r="E941" s="127"/>
    </row>
    <row r="942" spans="4:5" x14ac:dyDescent="0.3">
      <c r="D942" s="127"/>
      <c r="E942" s="127"/>
    </row>
    <row r="943" spans="4:5" x14ac:dyDescent="0.3">
      <c r="D943" s="127"/>
      <c r="E943" s="127"/>
    </row>
    <row r="944" spans="4:5" x14ac:dyDescent="0.3">
      <c r="D944" s="127"/>
      <c r="E944" s="127"/>
    </row>
    <row r="945" spans="4:5" x14ac:dyDescent="0.3">
      <c r="D945" s="127"/>
      <c r="E945" s="127"/>
    </row>
    <row r="946" spans="4:5" x14ac:dyDescent="0.3">
      <c r="D946" s="127"/>
      <c r="E946" s="127"/>
    </row>
    <row r="947" spans="4:5" x14ac:dyDescent="0.3">
      <c r="D947" s="127"/>
      <c r="E947" s="127"/>
    </row>
    <row r="948" spans="4:5" x14ac:dyDescent="0.3">
      <c r="D948" s="127"/>
      <c r="E948" s="127"/>
    </row>
    <row r="949" spans="4:5" x14ac:dyDescent="0.3">
      <c r="D949" s="127"/>
      <c r="E949" s="127"/>
    </row>
    <row r="950" spans="4:5" x14ac:dyDescent="0.3">
      <c r="D950" s="127"/>
      <c r="E950" s="127"/>
    </row>
    <row r="951" spans="4:5" x14ac:dyDescent="0.3">
      <c r="D951" s="127"/>
      <c r="E951" s="127"/>
    </row>
    <row r="952" spans="4:5" x14ac:dyDescent="0.3">
      <c r="D952" s="127"/>
      <c r="E952" s="127"/>
    </row>
    <row r="953" spans="4:5" x14ac:dyDescent="0.3">
      <c r="D953" s="127"/>
      <c r="E953" s="127"/>
    </row>
    <row r="954" spans="4:5" x14ac:dyDescent="0.3">
      <c r="D954" s="127"/>
      <c r="E954" s="127"/>
    </row>
    <row r="955" spans="4:5" x14ac:dyDescent="0.3">
      <c r="D955" s="127"/>
      <c r="E955" s="127"/>
    </row>
    <row r="956" spans="4:5" x14ac:dyDescent="0.3">
      <c r="D956" s="127"/>
      <c r="E956" s="127"/>
    </row>
    <row r="957" spans="4:5" x14ac:dyDescent="0.3">
      <c r="D957" s="127"/>
      <c r="E957" s="127"/>
    </row>
    <row r="958" spans="4:5" x14ac:dyDescent="0.3">
      <c r="D958" s="127"/>
      <c r="E958" s="127"/>
    </row>
    <row r="959" spans="4:5" x14ac:dyDescent="0.3">
      <c r="D959" s="127"/>
      <c r="E959" s="127"/>
    </row>
    <row r="960" spans="4:5" x14ac:dyDescent="0.3">
      <c r="D960" s="127"/>
      <c r="E960" s="127"/>
    </row>
    <row r="961" spans="4:5" x14ac:dyDescent="0.3">
      <c r="D961" s="127"/>
      <c r="E961" s="127"/>
    </row>
    <row r="962" spans="4:5" x14ac:dyDescent="0.3">
      <c r="D962" s="127"/>
      <c r="E962" s="127"/>
    </row>
    <row r="963" spans="4:5" x14ac:dyDescent="0.3">
      <c r="D963" s="127"/>
      <c r="E963" s="127"/>
    </row>
    <row r="964" spans="4:5" x14ac:dyDescent="0.3">
      <c r="D964" s="127"/>
      <c r="E964" s="127"/>
    </row>
    <row r="965" spans="4:5" x14ac:dyDescent="0.3">
      <c r="D965" s="127"/>
      <c r="E965" s="127"/>
    </row>
    <row r="966" spans="4:5" x14ac:dyDescent="0.3">
      <c r="D966" s="127"/>
      <c r="E966" s="127"/>
    </row>
    <row r="967" spans="4:5" x14ac:dyDescent="0.3">
      <c r="D967" s="127"/>
      <c r="E967" s="127"/>
    </row>
    <row r="968" spans="4:5" x14ac:dyDescent="0.3">
      <c r="D968" s="127"/>
      <c r="E968" s="127"/>
    </row>
    <row r="969" spans="4:5" x14ac:dyDescent="0.3">
      <c r="D969" s="127"/>
      <c r="E969" s="127"/>
    </row>
    <row r="970" spans="4:5" x14ac:dyDescent="0.3">
      <c r="D970" s="127"/>
      <c r="E970" s="127"/>
    </row>
    <row r="971" spans="4:5" x14ac:dyDescent="0.3">
      <c r="D971" s="127"/>
      <c r="E971" s="127"/>
    </row>
    <row r="972" spans="4:5" x14ac:dyDescent="0.3">
      <c r="D972" s="127"/>
      <c r="E972" s="127"/>
    </row>
    <row r="973" spans="4:5" x14ac:dyDescent="0.3">
      <c r="D973" s="127"/>
      <c r="E973" s="127"/>
    </row>
    <row r="974" spans="4:5" x14ac:dyDescent="0.3">
      <c r="D974" s="127"/>
      <c r="E974" s="127"/>
    </row>
    <row r="975" spans="4:5" x14ac:dyDescent="0.3">
      <c r="D975" s="127"/>
      <c r="E975" s="127"/>
    </row>
    <row r="976" spans="4:5" x14ac:dyDescent="0.3">
      <c r="D976" s="127"/>
      <c r="E976" s="127"/>
    </row>
    <row r="977" spans="4:5" x14ac:dyDescent="0.3">
      <c r="D977" s="127"/>
      <c r="E977" s="127"/>
    </row>
    <row r="978" spans="4:5" x14ac:dyDescent="0.3">
      <c r="D978" s="127"/>
      <c r="E978" s="127"/>
    </row>
    <row r="979" spans="4:5" x14ac:dyDescent="0.3">
      <c r="D979" s="127"/>
      <c r="E979" s="127"/>
    </row>
    <row r="980" spans="4:5" x14ac:dyDescent="0.3">
      <c r="D980" s="127"/>
      <c r="E980" s="127"/>
    </row>
    <row r="981" spans="4:5" x14ac:dyDescent="0.3">
      <c r="D981" s="127"/>
      <c r="E981" s="127"/>
    </row>
    <row r="982" spans="4:5" x14ac:dyDescent="0.3">
      <c r="D982" s="127"/>
      <c r="E982" s="127"/>
    </row>
    <row r="983" spans="4:5" x14ac:dyDescent="0.3">
      <c r="D983" s="127"/>
      <c r="E983" s="127"/>
    </row>
    <row r="984" spans="4:5" x14ac:dyDescent="0.3">
      <c r="D984" s="127"/>
      <c r="E984" s="127"/>
    </row>
    <row r="985" spans="4:5" x14ac:dyDescent="0.3">
      <c r="D985" s="127"/>
      <c r="E985" s="127"/>
    </row>
    <row r="986" spans="4:5" x14ac:dyDescent="0.3">
      <c r="D986" s="127"/>
      <c r="E986" s="127"/>
    </row>
    <row r="987" spans="4:5" x14ac:dyDescent="0.3">
      <c r="D987" s="127"/>
      <c r="E987" s="127"/>
    </row>
    <row r="988" spans="4:5" x14ac:dyDescent="0.3">
      <c r="D988" s="127"/>
      <c r="E988" s="127"/>
    </row>
    <row r="989" spans="4:5" x14ac:dyDescent="0.3">
      <c r="D989" s="127"/>
      <c r="E989" s="127"/>
    </row>
    <row r="990" spans="4:5" x14ac:dyDescent="0.3">
      <c r="D990" s="127"/>
      <c r="E990" s="127"/>
    </row>
    <row r="991" spans="4:5" x14ac:dyDescent="0.3">
      <c r="D991" s="127"/>
      <c r="E991" s="127"/>
    </row>
    <row r="992" spans="4:5" x14ac:dyDescent="0.3">
      <c r="D992" s="127"/>
      <c r="E992" s="127"/>
    </row>
    <row r="993" spans="4:5" x14ac:dyDescent="0.3">
      <c r="D993" s="127"/>
      <c r="E993" s="127"/>
    </row>
    <row r="994" spans="4:5" x14ac:dyDescent="0.3">
      <c r="D994" s="127"/>
      <c r="E994" s="127"/>
    </row>
    <row r="995" spans="4:5" x14ac:dyDescent="0.3">
      <c r="D995" s="127"/>
      <c r="E995" s="127"/>
    </row>
    <row r="996" spans="4:5" x14ac:dyDescent="0.3">
      <c r="D996" s="127"/>
      <c r="E996" s="127"/>
    </row>
    <row r="997" spans="4:5" x14ac:dyDescent="0.3">
      <c r="D997" s="127"/>
      <c r="E997" s="127"/>
    </row>
    <row r="998" spans="4:5" x14ac:dyDescent="0.3">
      <c r="D998" s="127"/>
      <c r="E998" s="127"/>
    </row>
    <row r="999" spans="4:5" x14ac:dyDescent="0.3">
      <c r="D999" s="127"/>
      <c r="E999" s="127"/>
    </row>
    <row r="1000" spans="4:5" x14ac:dyDescent="0.3">
      <c r="D1000" s="127"/>
      <c r="E1000" s="127"/>
    </row>
    <row r="1001" spans="4:5" x14ac:dyDescent="0.3">
      <c r="D1001" s="127"/>
      <c r="E1001" s="127"/>
    </row>
    <row r="1002" spans="4:5" x14ac:dyDescent="0.3">
      <c r="D1002" s="127"/>
      <c r="E1002" s="127"/>
    </row>
    <row r="1003" spans="4:5" x14ac:dyDescent="0.3">
      <c r="D1003" s="127"/>
      <c r="E1003" s="127"/>
    </row>
    <row r="1004" spans="4:5" x14ac:dyDescent="0.3">
      <c r="D1004" s="127"/>
      <c r="E1004" s="127"/>
    </row>
    <row r="1005" spans="4:5" x14ac:dyDescent="0.3">
      <c r="D1005" s="127"/>
      <c r="E1005" s="127"/>
    </row>
    <row r="1006" spans="4:5" x14ac:dyDescent="0.3">
      <c r="D1006" s="127"/>
      <c r="E1006" s="127"/>
    </row>
    <row r="1007" spans="4:5" x14ac:dyDescent="0.3">
      <c r="D1007" s="127"/>
      <c r="E1007" s="127"/>
    </row>
    <row r="1008" spans="4:5" x14ac:dyDescent="0.3">
      <c r="D1008" s="127"/>
      <c r="E1008" s="127"/>
    </row>
    <row r="1009" spans="4:5" x14ac:dyDescent="0.3">
      <c r="D1009" s="127"/>
      <c r="E1009" s="127"/>
    </row>
    <row r="1010" spans="4:5" x14ac:dyDescent="0.3">
      <c r="D1010" s="127"/>
      <c r="E1010" s="127"/>
    </row>
    <row r="1011" spans="4:5" x14ac:dyDescent="0.3">
      <c r="D1011" s="127"/>
      <c r="E1011" s="127"/>
    </row>
    <row r="1012" spans="4:5" x14ac:dyDescent="0.3">
      <c r="D1012" s="127"/>
      <c r="E1012" s="127"/>
    </row>
    <row r="1013" spans="4:5" x14ac:dyDescent="0.3">
      <c r="D1013" s="127"/>
      <c r="E1013" s="127"/>
    </row>
    <row r="1014" spans="4:5" x14ac:dyDescent="0.3">
      <c r="D1014" s="127"/>
      <c r="E1014" s="127"/>
    </row>
    <row r="1015" spans="4:5" x14ac:dyDescent="0.3">
      <c r="D1015" s="127"/>
      <c r="E1015" s="127"/>
    </row>
    <row r="1016" spans="4:5" x14ac:dyDescent="0.3">
      <c r="D1016" s="127"/>
      <c r="E1016" s="127"/>
    </row>
    <row r="1017" spans="4:5" x14ac:dyDescent="0.3">
      <c r="D1017" s="127"/>
      <c r="E1017" s="127"/>
    </row>
    <row r="1018" spans="4:5" x14ac:dyDescent="0.3">
      <c r="D1018" s="127"/>
      <c r="E1018" s="127"/>
    </row>
    <row r="1019" spans="4:5" x14ac:dyDescent="0.3">
      <c r="D1019" s="127"/>
      <c r="E1019" s="127"/>
    </row>
    <row r="1020" spans="4:5" x14ac:dyDescent="0.3">
      <c r="D1020" s="127"/>
      <c r="E1020" s="127"/>
    </row>
    <row r="1021" spans="4:5" x14ac:dyDescent="0.3">
      <c r="D1021" s="127"/>
      <c r="E1021" s="127"/>
    </row>
    <row r="1022" spans="4:5" x14ac:dyDescent="0.3">
      <c r="D1022" s="127"/>
      <c r="E1022" s="127"/>
    </row>
    <row r="1023" spans="4:5" x14ac:dyDescent="0.3">
      <c r="D1023" s="127"/>
      <c r="E1023" s="127"/>
    </row>
    <row r="1024" spans="4:5" x14ac:dyDescent="0.3">
      <c r="D1024" s="127"/>
      <c r="E1024" s="127"/>
    </row>
    <row r="1025" spans="4:5" x14ac:dyDescent="0.3">
      <c r="D1025" s="127"/>
      <c r="E1025" s="127"/>
    </row>
    <row r="1026" spans="4:5" x14ac:dyDescent="0.3">
      <c r="D1026" s="127"/>
      <c r="E1026" s="127"/>
    </row>
    <row r="1027" spans="4:5" x14ac:dyDescent="0.3">
      <c r="D1027" s="127"/>
      <c r="E1027" s="127"/>
    </row>
    <row r="1028" spans="4:5" x14ac:dyDescent="0.3">
      <c r="D1028" s="127"/>
      <c r="E1028" s="127"/>
    </row>
    <row r="1029" spans="4:5" x14ac:dyDescent="0.3">
      <c r="D1029" s="127"/>
      <c r="E1029" s="127"/>
    </row>
    <row r="1030" spans="4:5" x14ac:dyDescent="0.3">
      <c r="D1030" s="127"/>
      <c r="E1030" s="127"/>
    </row>
    <row r="1031" spans="4:5" x14ac:dyDescent="0.3">
      <c r="D1031" s="127"/>
      <c r="E1031" s="127"/>
    </row>
    <row r="1032" spans="4:5" x14ac:dyDescent="0.3">
      <c r="D1032" s="127"/>
      <c r="E1032" s="127"/>
    </row>
    <row r="1033" spans="4:5" x14ac:dyDescent="0.3">
      <c r="D1033" s="127"/>
      <c r="E1033" s="127"/>
    </row>
    <row r="1034" spans="4:5" x14ac:dyDescent="0.3">
      <c r="D1034" s="127"/>
      <c r="E1034" s="127"/>
    </row>
    <row r="1035" spans="4:5" x14ac:dyDescent="0.3">
      <c r="D1035" s="127"/>
      <c r="E1035" s="127"/>
    </row>
    <row r="1036" spans="4:5" x14ac:dyDescent="0.3">
      <c r="D1036" s="127"/>
      <c r="E1036" s="127"/>
    </row>
    <row r="1037" spans="4:5" x14ac:dyDescent="0.3">
      <c r="D1037" s="127"/>
      <c r="E1037" s="127"/>
    </row>
    <row r="1038" spans="4:5" x14ac:dyDescent="0.3">
      <c r="D1038" s="127"/>
      <c r="E1038" s="127"/>
    </row>
    <row r="1039" spans="4:5" x14ac:dyDescent="0.3">
      <c r="D1039" s="127"/>
      <c r="E1039" s="127"/>
    </row>
    <row r="1040" spans="4:5" x14ac:dyDescent="0.3">
      <c r="D1040" s="127"/>
      <c r="E1040" s="127"/>
    </row>
    <row r="1041" spans="4:5" x14ac:dyDescent="0.3">
      <c r="D1041" s="127"/>
      <c r="E1041" s="127"/>
    </row>
    <row r="1042" spans="4:5" x14ac:dyDescent="0.3">
      <c r="D1042" s="127"/>
      <c r="E1042" s="127"/>
    </row>
    <row r="1043" spans="4:5" x14ac:dyDescent="0.3">
      <c r="D1043" s="127"/>
      <c r="E1043" s="127"/>
    </row>
    <row r="1044" spans="4:5" x14ac:dyDescent="0.3">
      <c r="D1044" s="127"/>
      <c r="E1044" s="127"/>
    </row>
    <row r="1045" spans="4:5" x14ac:dyDescent="0.3">
      <c r="D1045" s="127"/>
      <c r="E1045" s="127"/>
    </row>
    <row r="1046" spans="4:5" x14ac:dyDescent="0.3">
      <c r="D1046" s="127"/>
      <c r="E1046" s="127"/>
    </row>
    <row r="1047" spans="4:5" x14ac:dyDescent="0.3">
      <c r="D1047" s="127"/>
      <c r="E1047" s="127"/>
    </row>
    <row r="1048" spans="4:5" x14ac:dyDescent="0.3">
      <c r="D1048" s="127"/>
      <c r="E1048" s="127"/>
    </row>
    <row r="1049" spans="4:5" x14ac:dyDescent="0.3">
      <c r="D1049" s="127"/>
      <c r="E1049" s="127"/>
    </row>
    <row r="1050" spans="4:5" x14ac:dyDescent="0.3">
      <c r="D1050" s="127"/>
      <c r="E1050" s="127"/>
    </row>
    <row r="1051" spans="4:5" x14ac:dyDescent="0.3">
      <c r="D1051" s="127"/>
      <c r="E1051" s="127"/>
    </row>
    <row r="1052" spans="4:5" x14ac:dyDescent="0.3">
      <c r="D1052" s="127"/>
      <c r="E1052" s="127"/>
    </row>
    <row r="1053" spans="4:5" x14ac:dyDescent="0.3">
      <c r="D1053" s="127"/>
      <c r="E1053" s="127"/>
    </row>
    <row r="1054" spans="4:5" x14ac:dyDescent="0.3">
      <c r="D1054" s="127"/>
      <c r="E1054" s="127"/>
    </row>
    <row r="1055" spans="4:5" x14ac:dyDescent="0.3">
      <c r="D1055" s="127"/>
      <c r="E1055" s="127"/>
    </row>
    <row r="1056" spans="4:5" x14ac:dyDescent="0.3">
      <c r="D1056" s="127"/>
      <c r="E1056" s="127"/>
    </row>
    <row r="1057" spans="4:5" x14ac:dyDescent="0.3">
      <c r="D1057" s="127"/>
      <c r="E1057" s="127"/>
    </row>
    <row r="1058" spans="4:5" x14ac:dyDescent="0.3">
      <c r="D1058" s="127"/>
      <c r="E1058" s="127"/>
    </row>
    <row r="1059" spans="4:5" x14ac:dyDescent="0.3">
      <c r="D1059" s="127"/>
      <c r="E1059" s="127"/>
    </row>
    <row r="1060" spans="4:5" x14ac:dyDescent="0.3">
      <c r="D1060" s="127"/>
      <c r="E1060" s="127"/>
    </row>
    <row r="1061" spans="4:5" x14ac:dyDescent="0.3">
      <c r="D1061" s="127"/>
      <c r="E1061" s="127"/>
    </row>
    <row r="1062" spans="4:5" x14ac:dyDescent="0.3">
      <c r="D1062" s="127"/>
      <c r="E1062" s="127"/>
    </row>
    <row r="1063" spans="4:5" x14ac:dyDescent="0.3">
      <c r="D1063" s="127"/>
      <c r="E1063" s="127"/>
    </row>
    <row r="1064" spans="4:5" x14ac:dyDescent="0.3">
      <c r="D1064" s="127"/>
      <c r="E1064" s="127"/>
    </row>
    <row r="1065" spans="4:5" x14ac:dyDescent="0.3">
      <c r="D1065" s="127"/>
      <c r="E1065" s="127"/>
    </row>
    <row r="1066" spans="4:5" x14ac:dyDescent="0.3">
      <c r="D1066" s="127"/>
      <c r="E1066" s="127"/>
    </row>
    <row r="1067" spans="4:5" x14ac:dyDescent="0.3">
      <c r="D1067" s="127"/>
      <c r="E1067" s="127"/>
    </row>
    <row r="1068" spans="4:5" x14ac:dyDescent="0.3">
      <c r="D1068" s="127"/>
      <c r="E1068" s="127"/>
    </row>
    <row r="1069" spans="4:5" x14ac:dyDescent="0.3">
      <c r="D1069" s="127"/>
      <c r="E1069" s="127"/>
    </row>
    <row r="1070" spans="4:5" x14ac:dyDescent="0.3">
      <c r="D1070" s="127"/>
      <c r="E1070" s="127"/>
    </row>
    <row r="1071" spans="4:5" x14ac:dyDescent="0.3">
      <c r="D1071" s="127"/>
      <c r="E1071" s="127"/>
    </row>
    <row r="1072" spans="4:5" x14ac:dyDescent="0.3">
      <c r="D1072" s="127"/>
      <c r="E1072" s="127"/>
    </row>
    <row r="1073" spans="4:5" x14ac:dyDescent="0.3">
      <c r="D1073" s="127"/>
      <c r="E1073" s="127"/>
    </row>
    <row r="1074" spans="4:5" x14ac:dyDescent="0.3">
      <c r="D1074" s="127"/>
      <c r="E1074" s="127"/>
    </row>
    <row r="1075" spans="4:5" x14ac:dyDescent="0.3">
      <c r="D1075" s="127"/>
      <c r="E1075" s="127"/>
    </row>
    <row r="1076" spans="4:5" x14ac:dyDescent="0.3">
      <c r="D1076" s="127"/>
      <c r="E1076" s="127"/>
    </row>
    <row r="1077" spans="4:5" x14ac:dyDescent="0.3">
      <c r="D1077" s="127"/>
      <c r="E1077" s="127"/>
    </row>
    <row r="1078" spans="4:5" x14ac:dyDescent="0.3">
      <c r="D1078" s="127"/>
      <c r="E1078" s="127"/>
    </row>
    <row r="1079" spans="4:5" x14ac:dyDescent="0.3">
      <c r="D1079" s="127"/>
      <c r="E1079" s="127"/>
    </row>
    <row r="1080" spans="4:5" x14ac:dyDescent="0.3">
      <c r="D1080" s="127"/>
      <c r="E1080" s="127"/>
    </row>
    <row r="1081" spans="4:5" x14ac:dyDescent="0.3">
      <c r="D1081" s="127"/>
      <c r="E1081" s="127"/>
    </row>
    <row r="1082" spans="4:5" x14ac:dyDescent="0.3">
      <c r="D1082" s="127"/>
      <c r="E1082" s="127"/>
    </row>
    <row r="1083" spans="4:5" x14ac:dyDescent="0.3">
      <c r="D1083" s="127"/>
      <c r="E1083" s="127"/>
    </row>
    <row r="1084" spans="4:5" x14ac:dyDescent="0.3">
      <c r="D1084" s="127"/>
      <c r="E1084" s="127"/>
    </row>
    <row r="1085" spans="4:5" x14ac:dyDescent="0.3">
      <c r="D1085" s="127"/>
      <c r="E1085" s="127"/>
    </row>
    <row r="1086" spans="4:5" x14ac:dyDescent="0.3">
      <c r="D1086" s="127"/>
      <c r="E1086" s="127"/>
    </row>
    <row r="1087" spans="4:5" x14ac:dyDescent="0.3">
      <c r="D1087" s="127"/>
      <c r="E1087" s="127"/>
    </row>
    <row r="1088" spans="4:5" x14ac:dyDescent="0.3">
      <c r="D1088" s="127"/>
      <c r="E1088" s="127"/>
    </row>
    <row r="1089" spans="4:5" x14ac:dyDescent="0.3">
      <c r="D1089" s="127"/>
      <c r="E1089" s="127"/>
    </row>
    <row r="1090" spans="4:5" x14ac:dyDescent="0.3">
      <c r="D1090" s="127"/>
      <c r="E1090" s="127"/>
    </row>
    <row r="1091" spans="4:5" x14ac:dyDescent="0.3">
      <c r="D1091" s="127"/>
      <c r="E1091" s="127"/>
    </row>
    <row r="1092" spans="4:5" x14ac:dyDescent="0.3">
      <c r="D1092" s="127"/>
      <c r="E1092" s="127"/>
    </row>
    <row r="1093" spans="4:5" x14ac:dyDescent="0.3">
      <c r="D1093" s="127"/>
      <c r="E1093" s="127"/>
    </row>
    <row r="1094" spans="4:5" x14ac:dyDescent="0.3">
      <c r="D1094" s="127"/>
      <c r="E1094" s="127"/>
    </row>
    <row r="1095" spans="4:5" x14ac:dyDescent="0.3">
      <c r="D1095" s="127"/>
      <c r="E1095" s="127"/>
    </row>
    <row r="1096" spans="4:5" x14ac:dyDescent="0.3">
      <c r="D1096" s="127"/>
      <c r="E1096" s="127"/>
    </row>
    <row r="1097" spans="4:5" x14ac:dyDescent="0.3">
      <c r="D1097" s="127"/>
      <c r="E1097" s="127"/>
    </row>
    <row r="1098" spans="4:5" x14ac:dyDescent="0.3">
      <c r="D1098" s="127"/>
      <c r="E1098" s="127"/>
    </row>
    <row r="1099" spans="4:5" x14ac:dyDescent="0.3">
      <c r="D1099" s="127"/>
      <c r="E1099" s="127"/>
    </row>
    <row r="1100" spans="4:5" x14ac:dyDescent="0.3">
      <c r="D1100" s="127"/>
      <c r="E1100" s="127"/>
    </row>
    <row r="1101" spans="4:5" x14ac:dyDescent="0.3">
      <c r="D1101" s="127"/>
      <c r="E1101" s="127"/>
    </row>
    <row r="1102" spans="4:5" x14ac:dyDescent="0.3">
      <c r="D1102" s="127"/>
      <c r="E1102" s="127"/>
    </row>
    <row r="1103" spans="4:5" x14ac:dyDescent="0.3">
      <c r="D1103" s="127"/>
      <c r="E1103" s="127"/>
    </row>
    <row r="1104" spans="4:5" x14ac:dyDescent="0.3">
      <c r="D1104" s="127"/>
      <c r="E1104" s="127"/>
    </row>
    <row r="1105" spans="4:5" x14ac:dyDescent="0.3">
      <c r="D1105" s="127"/>
      <c r="E1105" s="127"/>
    </row>
    <row r="1106" spans="4:5" x14ac:dyDescent="0.3">
      <c r="D1106" s="127"/>
      <c r="E1106" s="127"/>
    </row>
    <row r="1107" spans="4:5" x14ac:dyDescent="0.3">
      <c r="D1107" s="127"/>
      <c r="E1107" s="127"/>
    </row>
    <row r="1108" spans="4:5" x14ac:dyDescent="0.3">
      <c r="D1108" s="127"/>
      <c r="E1108" s="127"/>
    </row>
    <row r="1109" spans="4:5" x14ac:dyDescent="0.3">
      <c r="D1109" s="127"/>
      <c r="E1109" s="127"/>
    </row>
    <row r="1110" spans="4:5" x14ac:dyDescent="0.3">
      <c r="D1110" s="127"/>
      <c r="E1110" s="127"/>
    </row>
    <row r="1111" spans="4:5" x14ac:dyDescent="0.3">
      <c r="D1111" s="127"/>
      <c r="E1111" s="127"/>
    </row>
    <row r="1112" spans="4:5" x14ac:dyDescent="0.3">
      <c r="D1112" s="127"/>
      <c r="E1112" s="127"/>
    </row>
    <row r="1113" spans="4:5" x14ac:dyDescent="0.3">
      <c r="D1113" s="127"/>
      <c r="E1113" s="127"/>
    </row>
    <row r="1114" spans="4:5" x14ac:dyDescent="0.3">
      <c r="D1114" s="127"/>
      <c r="E1114" s="127"/>
    </row>
    <row r="1115" spans="4:5" x14ac:dyDescent="0.3">
      <c r="D1115" s="127"/>
      <c r="E1115" s="127"/>
    </row>
    <row r="1116" spans="4:5" x14ac:dyDescent="0.3">
      <c r="D1116" s="127"/>
      <c r="E1116" s="127"/>
    </row>
    <row r="1117" spans="4:5" x14ac:dyDescent="0.3">
      <c r="D1117" s="127"/>
      <c r="E1117" s="127"/>
    </row>
    <row r="1118" spans="4:5" x14ac:dyDescent="0.3">
      <c r="D1118" s="127"/>
      <c r="E1118" s="127"/>
    </row>
    <row r="1119" spans="4:5" x14ac:dyDescent="0.3">
      <c r="D1119" s="127"/>
      <c r="E1119" s="127"/>
    </row>
    <row r="1120" spans="4:5" x14ac:dyDescent="0.3">
      <c r="D1120" s="127"/>
      <c r="E1120" s="127"/>
    </row>
    <row r="1121" spans="4:5" x14ac:dyDescent="0.3">
      <c r="D1121" s="127"/>
      <c r="E1121" s="127"/>
    </row>
    <row r="1122" spans="4:5" x14ac:dyDescent="0.3">
      <c r="D1122" s="127"/>
      <c r="E1122" s="127"/>
    </row>
    <row r="1123" spans="4:5" x14ac:dyDescent="0.3">
      <c r="D1123" s="127"/>
      <c r="E1123" s="127"/>
    </row>
    <row r="1124" spans="4:5" x14ac:dyDescent="0.3">
      <c r="D1124" s="127"/>
      <c r="E1124" s="127"/>
    </row>
    <row r="1125" spans="4:5" x14ac:dyDescent="0.3">
      <c r="D1125" s="127"/>
      <c r="E1125" s="127"/>
    </row>
    <row r="1126" spans="4:5" x14ac:dyDescent="0.3">
      <c r="D1126" s="127"/>
      <c r="E1126" s="127"/>
    </row>
    <row r="1127" spans="4:5" x14ac:dyDescent="0.3">
      <c r="D1127" s="127"/>
      <c r="E1127" s="127"/>
    </row>
    <row r="1128" spans="4:5" x14ac:dyDescent="0.3">
      <c r="D1128" s="127"/>
      <c r="E1128" s="127"/>
    </row>
    <row r="1129" spans="4:5" x14ac:dyDescent="0.3">
      <c r="D1129" s="127"/>
      <c r="E1129" s="127"/>
    </row>
    <row r="1130" spans="4:5" x14ac:dyDescent="0.3">
      <c r="D1130" s="127"/>
      <c r="E1130" s="127"/>
    </row>
    <row r="1131" spans="4:5" x14ac:dyDescent="0.3">
      <c r="D1131" s="127"/>
      <c r="E1131" s="127"/>
    </row>
    <row r="1132" spans="4:5" x14ac:dyDescent="0.3">
      <c r="D1132" s="127"/>
      <c r="E1132" s="127"/>
    </row>
    <row r="1133" spans="4:5" x14ac:dyDescent="0.3">
      <c r="D1133" s="127"/>
      <c r="E1133" s="127"/>
    </row>
    <row r="1134" spans="4:5" x14ac:dyDescent="0.3">
      <c r="D1134" s="127"/>
      <c r="E1134" s="127"/>
    </row>
    <row r="1135" spans="4:5" x14ac:dyDescent="0.3">
      <c r="D1135" s="127"/>
      <c r="E1135" s="127"/>
    </row>
    <row r="1136" spans="4:5" x14ac:dyDescent="0.3">
      <c r="D1136" s="127"/>
      <c r="E1136" s="127"/>
    </row>
    <row r="1137" spans="4:5" x14ac:dyDescent="0.3">
      <c r="D1137" s="127"/>
      <c r="E1137" s="127"/>
    </row>
    <row r="1138" spans="4:5" x14ac:dyDescent="0.3">
      <c r="D1138" s="127"/>
      <c r="E1138" s="127"/>
    </row>
    <row r="1139" spans="4:5" x14ac:dyDescent="0.3">
      <c r="D1139" s="127"/>
      <c r="E1139" s="127"/>
    </row>
    <row r="1140" spans="4:5" x14ac:dyDescent="0.3">
      <c r="D1140" s="127"/>
      <c r="E1140" s="127"/>
    </row>
    <row r="1141" spans="4:5" x14ac:dyDescent="0.3">
      <c r="D1141" s="127"/>
      <c r="E1141" s="127"/>
    </row>
    <row r="1142" spans="4:5" x14ac:dyDescent="0.3">
      <c r="D1142" s="127"/>
      <c r="E1142" s="127"/>
    </row>
    <row r="1143" spans="4:5" x14ac:dyDescent="0.3">
      <c r="D1143" s="127"/>
      <c r="E1143" s="127"/>
    </row>
    <row r="1144" spans="4:5" x14ac:dyDescent="0.3">
      <c r="D1144" s="127"/>
      <c r="E1144" s="127"/>
    </row>
    <row r="1145" spans="4:5" x14ac:dyDescent="0.3">
      <c r="D1145" s="127"/>
      <c r="E1145" s="127"/>
    </row>
    <row r="1146" spans="4:5" x14ac:dyDescent="0.3">
      <c r="D1146" s="127"/>
      <c r="E1146" s="127"/>
    </row>
    <row r="1147" spans="4:5" x14ac:dyDescent="0.3">
      <c r="D1147" s="127"/>
      <c r="E1147" s="127"/>
    </row>
    <row r="1148" spans="4:5" x14ac:dyDescent="0.3">
      <c r="D1148" s="127"/>
      <c r="E1148" s="127"/>
    </row>
    <row r="1149" spans="4:5" x14ac:dyDescent="0.3">
      <c r="D1149" s="127"/>
      <c r="E1149" s="127"/>
    </row>
    <row r="1150" spans="4:5" x14ac:dyDescent="0.3">
      <c r="D1150" s="127"/>
      <c r="E1150" s="127"/>
    </row>
    <row r="1151" spans="4:5" x14ac:dyDescent="0.3">
      <c r="D1151" s="127"/>
      <c r="E1151" s="127"/>
    </row>
    <row r="1152" spans="4:5" x14ac:dyDescent="0.3">
      <c r="D1152" s="127"/>
      <c r="E1152" s="127"/>
    </row>
    <row r="1153" spans="4:5" x14ac:dyDescent="0.3">
      <c r="D1153" s="127"/>
      <c r="E1153" s="127"/>
    </row>
    <row r="1154" spans="4:5" x14ac:dyDescent="0.3">
      <c r="D1154" s="127"/>
      <c r="E1154" s="127"/>
    </row>
    <row r="1155" spans="4:5" x14ac:dyDescent="0.3">
      <c r="D1155" s="127"/>
      <c r="E1155" s="127"/>
    </row>
    <row r="1156" spans="4:5" x14ac:dyDescent="0.3">
      <c r="D1156" s="127"/>
      <c r="E1156" s="127"/>
    </row>
    <row r="1157" spans="4:5" x14ac:dyDescent="0.3">
      <c r="D1157" s="127"/>
      <c r="E1157" s="127"/>
    </row>
    <row r="1158" spans="4:5" x14ac:dyDescent="0.3">
      <c r="D1158" s="127"/>
      <c r="E1158" s="127"/>
    </row>
    <row r="1159" spans="4:5" x14ac:dyDescent="0.3">
      <c r="D1159" s="127"/>
      <c r="E1159" s="127"/>
    </row>
    <row r="1160" spans="4:5" x14ac:dyDescent="0.3">
      <c r="D1160" s="127"/>
      <c r="E1160" s="127"/>
    </row>
    <row r="1161" spans="4:5" x14ac:dyDescent="0.3">
      <c r="D1161" s="127"/>
      <c r="E1161" s="127"/>
    </row>
    <row r="1162" spans="4:5" x14ac:dyDescent="0.3">
      <c r="D1162" s="127"/>
      <c r="E1162" s="127"/>
    </row>
    <row r="1163" spans="4:5" x14ac:dyDescent="0.3">
      <c r="D1163" s="127"/>
      <c r="E1163" s="127"/>
    </row>
    <row r="1164" spans="4:5" x14ac:dyDescent="0.3">
      <c r="D1164" s="127"/>
      <c r="E1164" s="127"/>
    </row>
    <row r="1165" spans="4:5" x14ac:dyDescent="0.3">
      <c r="D1165" s="127"/>
      <c r="E1165" s="127"/>
    </row>
    <row r="1166" spans="4:5" x14ac:dyDescent="0.3">
      <c r="D1166" s="127"/>
      <c r="E1166" s="127"/>
    </row>
    <row r="1167" spans="4:5" x14ac:dyDescent="0.3">
      <c r="D1167" s="127"/>
      <c r="E1167" s="127"/>
    </row>
    <row r="1168" spans="4:5" x14ac:dyDescent="0.3">
      <c r="D1168" s="127"/>
      <c r="E1168" s="127"/>
    </row>
    <row r="1169" spans="4:5" x14ac:dyDescent="0.3">
      <c r="D1169" s="127"/>
      <c r="E1169" s="127"/>
    </row>
    <row r="1170" spans="4:5" x14ac:dyDescent="0.3">
      <c r="D1170" s="127"/>
      <c r="E1170" s="127"/>
    </row>
    <row r="1171" spans="4:5" x14ac:dyDescent="0.3">
      <c r="D1171" s="127"/>
      <c r="E1171" s="127"/>
    </row>
    <row r="1172" spans="4:5" x14ac:dyDescent="0.3">
      <c r="D1172" s="127"/>
      <c r="E1172" s="127"/>
    </row>
    <row r="1173" spans="4:5" x14ac:dyDescent="0.3">
      <c r="D1173" s="127"/>
      <c r="E1173" s="127"/>
    </row>
    <row r="1174" spans="4:5" x14ac:dyDescent="0.3">
      <c r="D1174" s="127"/>
      <c r="E1174" s="127"/>
    </row>
    <row r="1175" spans="4:5" x14ac:dyDescent="0.3">
      <c r="D1175" s="127"/>
      <c r="E1175" s="127"/>
    </row>
    <row r="1176" spans="4:5" x14ac:dyDescent="0.3">
      <c r="D1176" s="127"/>
      <c r="E1176" s="127"/>
    </row>
    <row r="1177" spans="4:5" x14ac:dyDescent="0.3">
      <c r="D1177" s="127"/>
      <c r="E1177" s="127"/>
    </row>
    <row r="1178" spans="4:5" x14ac:dyDescent="0.3">
      <c r="D1178" s="127"/>
      <c r="E1178" s="127"/>
    </row>
    <row r="1179" spans="4:5" x14ac:dyDescent="0.3">
      <c r="D1179" s="127"/>
      <c r="E1179" s="127"/>
    </row>
    <row r="1180" spans="4:5" x14ac:dyDescent="0.3">
      <c r="D1180" s="127"/>
      <c r="E1180" s="127"/>
    </row>
    <row r="1181" spans="4:5" x14ac:dyDescent="0.3">
      <c r="D1181" s="127"/>
      <c r="E1181" s="127"/>
    </row>
    <row r="1182" spans="4:5" x14ac:dyDescent="0.3">
      <c r="D1182" s="127"/>
      <c r="E1182" s="127"/>
    </row>
    <row r="1183" spans="4:5" x14ac:dyDescent="0.3">
      <c r="D1183" s="127"/>
      <c r="E1183" s="127"/>
    </row>
    <row r="1184" spans="4:5" x14ac:dyDescent="0.3">
      <c r="D1184" s="127"/>
      <c r="E1184" s="127"/>
    </row>
    <row r="1185" spans="4:5" x14ac:dyDescent="0.3">
      <c r="D1185" s="127"/>
      <c r="E1185" s="127"/>
    </row>
    <row r="1186" spans="4:5" x14ac:dyDescent="0.3">
      <c r="D1186" s="127"/>
      <c r="E1186" s="127"/>
    </row>
    <row r="1187" spans="4:5" x14ac:dyDescent="0.3">
      <c r="D1187" s="127"/>
      <c r="E1187" s="127"/>
    </row>
    <row r="1188" spans="4:5" x14ac:dyDescent="0.3">
      <c r="D1188" s="127"/>
      <c r="E1188" s="127"/>
    </row>
    <row r="1189" spans="4:5" x14ac:dyDescent="0.3">
      <c r="D1189" s="127"/>
      <c r="E1189" s="127"/>
    </row>
    <row r="1190" spans="4:5" x14ac:dyDescent="0.3">
      <c r="D1190" s="127"/>
      <c r="E1190" s="127"/>
    </row>
    <row r="1191" spans="4:5" x14ac:dyDescent="0.3">
      <c r="D1191" s="127"/>
      <c r="E1191" s="127"/>
    </row>
    <row r="1192" spans="4:5" x14ac:dyDescent="0.3">
      <c r="D1192" s="127"/>
      <c r="E1192" s="127"/>
    </row>
    <row r="1193" spans="4:5" x14ac:dyDescent="0.3">
      <c r="D1193" s="127"/>
      <c r="E1193" s="127"/>
    </row>
    <row r="1194" spans="4:5" x14ac:dyDescent="0.3">
      <c r="D1194" s="127"/>
      <c r="E1194" s="127"/>
    </row>
    <row r="1195" spans="4:5" x14ac:dyDescent="0.3">
      <c r="D1195" s="127"/>
      <c r="E1195" s="127"/>
    </row>
    <row r="1196" spans="4:5" x14ac:dyDescent="0.3">
      <c r="D1196" s="127"/>
      <c r="E1196" s="127"/>
    </row>
    <row r="1197" spans="4:5" x14ac:dyDescent="0.3">
      <c r="D1197" s="127"/>
      <c r="E1197" s="127"/>
    </row>
    <row r="1198" spans="4:5" x14ac:dyDescent="0.3">
      <c r="D1198" s="127"/>
      <c r="E1198" s="127"/>
    </row>
    <row r="1199" spans="4:5" x14ac:dyDescent="0.3">
      <c r="D1199" s="127"/>
      <c r="E1199" s="127"/>
    </row>
    <row r="1200" spans="4:5" x14ac:dyDescent="0.3">
      <c r="D1200" s="127"/>
      <c r="E1200" s="127"/>
    </row>
    <row r="1201" spans="4:5" x14ac:dyDescent="0.3">
      <c r="D1201" s="127"/>
      <c r="E1201" s="127"/>
    </row>
    <row r="1202" spans="4:5" x14ac:dyDescent="0.3">
      <c r="D1202" s="127"/>
      <c r="E1202" s="127"/>
    </row>
    <row r="1203" spans="4:5" x14ac:dyDescent="0.3">
      <c r="D1203" s="127"/>
      <c r="E1203" s="127"/>
    </row>
    <row r="1204" spans="4:5" x14ac:dyDescent="0.3">
      <c r="D1204" s="127"/>
      <c r="E1204" s="127"/>
    </row>
    <row r="1205" spans="4:5" x14ac:dyDescent="0.3">
      <c r="D1205" s="127"/>
      <c r="E1205" s="127"/>
    </row>
    <row r="1206" spans="4:5" x14ac:dyDescent="0.3">
      <c r="D1206" s="127"/>
      <c r="E1206" s="127"/>
    </row>
    <row r="1207" spans="4:5" x14ac:dyDescent="0.3">
      <c r="D1207" s="127"/>
      <c r="E1207" s="127"/>
    </row>
    <row r="1208" spans="4:5" x14ac:dyDescent="0.3">
      <c r="D1208" s="127"/>
      <c r="E1208" s="127"/>
    </row>
    <row r="1209" spans="4:5" x14ac:dyDescent="0.3">
      <c r="D1209" s="127"/>
      <c r="E1209" s="127"/>
    </row>
    <row r="1210" spans="4:5" x14ac:dyDescent="0.3">
      <c r="D1210" s="127"/>
      <c r="E1210" s="127"/>
    </row>
    <row r="1211" spans="4:5" x14ac:dyDescent="0.3">
      <c r="D1211" s="127"/>
      <c r="E1211" s="127"/>
    </row>
    <row r="1212" spans="4:5" x14ac:dyDescent="0.3">
      <c r="D1212" s="127"/>
      <c r="E1212" s="127"/>
    </row>
    <row r="1213" spans="4:5" x14ac:dyDescent="0.3">
      <c r="D1213" s="127"/>
      <c r="E1213" s="127"/>
    </row>
    <row r="1214" spans="4:5" x14ac:dyDescent="0.3">
      <c r="D1214" s="127"/>
      <c r="E1214" s="127"/>
    </row>
    <row r="1215" spans="4:5" x14ac:dyDescent="0.3">
      <c r="D1215" s="127"/>
      <c r="E1215" s="127"/>
    </row>
    <row r="1216" spans="4:5" x14ac:dyDescent="0.3">
      <c r="D1216" s="127"/>
      <c r="E1216" s="127"/>
    </row>
    <row r="1217" spans="4:5" x14ac:dyDescent="0.3">
      <c r="D1217" s="127"/>
      <c r="E1217" s="127"/>
    </row>
    <row r="1218" spans="4:5" x14ac:dyDescent="0.3">
      <c r="D1218" s="127"/>
      <c r="E1218" s="127"/>
    </row>
    <row r="1219" spans="4:5" x14ac:dyDescent="0.3">
      <c r="D1219" s="127"/>
      <c r="E1219" s="127"/>
    </row>
    <row r="1220" spans="4:5" x14ac:dyDescent="0.3">
      <c r="D1220" s="127"/>
      <c r="E1220" s="127"/>
    </row>
    <row r="1221" spans="4:5" x14ac:dyDescent="0.3">
      <c r="D1221" s="127"/>
      <c r="E1221" s="127"/>
    </row>
    <row r="1222" spans="4:5" x14ac:dyDescent="0.3">
      <c r="D1222" s="127"/>
      <c r="E1222" s="127"/>
    </row>
    <row r="1223" spans="4:5" x14ac:dyDescent="0.3">
      <c r="D1223" s="127"/>
      <c r="E1223" s="127"/>
    </row>
    <row r="1224" spans="4:5" x14ac:dyDescent="0.3">
      <c r="D1224" s="127"/>
      <c r="E1224" s="127"/>
    </row>
    <row r="1225" spans="4:5" x14ac:dyDescent="0.3">
      <c r="D1225" s="127"/>
      <c r="E1225" s="127"/>
    </row>
    <row r="1226" spans="4:5" x14ac:dyDescent="0.3">
      <c r="D1226" s="127"/>
      <c r="E1226" s="127"/>
    </row>
    <row r="1227" spans="4:5" x14ac:dyDescent="0.3">
      <c r="D1227" s="127"/>
      <c r="E1227" s="127"/>
    </row>
    <row r="1228" spans="4:5" x14ac:dyDescent="0.3">
      <c r="D1228" s="127"/>
      <c r="E1228" s="127"/>
    </row>
    <row r="1229" spans="4:5" x14ac:dyDescent="0.3">
      <c r="D1229" s="127"/>
      <c r="E1229" s="127"/>
    </row>
    <row r="1230" spans="4:5" x14ac:dyDescent="0.3">
      <c r="D1230" s="127"/>
      <c r="E1230" s="127"/>
    </row>
    <row r="1231" spans="4:5" x14ac:dyDescent="0.3">
      <c r="D1231" s="127"/>
      <c r="E1231" s="127"/>
    </row>
    <row r="1232" spans="4:5" x14ac:dyDescent="0.3">
      <c r="D1232" s="127"/>
      <c r="E1232" s="127"/>
    </row>
    <row r="1233" spans="4:5" x14ac:dyDescent="0.3">
      <c r="D1233" s="127"/>
      <c r="E1233" s="127"/>
    </row>
    <row r="1234" spans="4:5" x14ac:dyDescent="0.3">
      <c r="D1234" s="127"/>
      <c r="E1234" s="127"/>
    </row>
    <row r="1235" spans="4:5" x14ac:dyDescent="0.3">
      <c r="D1235" s="127"/>
      <c r="E1235" s="127"/>
    </row>
    <row r="1236" spans="4:5" x14ac:dyDescent="0.3">
      <c r="D1236" s="127"/>
      <c r="E1236" s="127"/>
    </row>
    <row r="1237" spans="4:5" x14ac:dyDescent="0.3">
      <c r="D1237" s="127"/>
      <c r="E1237" s="127"/>
    </row>
    <row r="1238" spans="4:5" x14ac:dyDescent="0.3">
      <c r="D1238" s="127"/>
      <c r="E1238" s="127"/>
    </row>
    <row r="1239" spans="4:5" x14ac:dyDescent="0.3">
      <c r="D1239" s="127"/>
      <c r="E1239" s="127"/>
    </row>
    <row r="1240" spans="4:5" x14ac:dyDescent="0.3">
      <c r="D1240" s="127"/>
      <c r="E1240" s="127"/>
    </row>
    <row r="1241" spans="4:5" x14ac:dyDescent="0.3">
      <c r="D1241" s="127"/>
      <c r="E1241" s="127"/>
    </row>
    <row r="1242" spans="4:5" x14ac:dyDescent="0.3">
      <c r="D1242" s="127"/>
      <c r="E1242" s="127"/>
    </row>
    <row r="1243" spans="4:5" x14ac:dyDescent="0.3">
      <c r="D1243" s="127"/>
      <c r="E1243" s="127"/>
    </row>
    <row r="1244" spans="4:5" x14ac:dyDescent="0.3">
      <c r="D1244" s="127"/>
      <c r="E1244" s="127"/>
    </row>
    <row r="1245" spans="4:5" x14ac:dyDescent="0.3">
      <c r="D1245" s="127"/>
      <c r="E1245" s="127"/>
    </row>
    <row r="1246" spans="4:5" x14ac:dyDescent="0.3">
      <c r="D1246" s="127"/>
      <c r="E1246" s="127"/>
    </row>
    <row r="1247" spans="4:5" x14ac:dyDescent="0.3">
      <c r="D1247" s="127"/>
      <c r="E1247" s="127"/>
    </row>
    <row r="1248" spans="4:5" x14ac:dyDescent="0.3">
      <c r="D1248" s="127"/>
      <c r="E1248" s="127"/>
    </row>
    <row r="1249" spans="4:5" x14ac:dyDescent="0.3">
      <c r="D1249" s="127"/>
      <c r="E1249" s="127"/>
    </row>
    <row r="1250" spans="4:5" x14ac:dyDescent="0.3">
      <c r="D1250" s="127"/>
      <c r="E1250" s="127"/>
    </row>
    <row r="1251" spans="4:5" x14ac:dyDescent="0.3">
      <c r="D1251" s="127"/>
      <c r="E1251" s="127"/>
    </row>
    <row r="1252" spans="4:5" x14ac:dyDescent="0.3">
      <c r="D1252" s="127"/>
      <c r="E1252" s="127"/>
    </row>
    <row r="1253" spans="4:5" x14ac:dyDescent="0.3">
      <c r="D1253" s="127"/>
      <c r="E1253" s="127"/>
    </row>
    <row r="1254" spans="4:5" x14ac:dyDescent="0.3">
      <c r="D1254" s="127"/>
      <c r="E1254" s="127"/>
    </row>
    <row r="1255" spans="4:5" x14ac:dyDescent="0.3">
      <c r="D1255" s="127"/>
      <c r="E1255" s="127"/>
    </row>
    <row r="1256" spans="4:5" x14ac:dyDescent="0.3">
      <c r="D1256" s="127"/>
      <c r="E1256" s="127"/>
    </row>
    <row r="1257" spans="4:5" x14ac:dyDescent="0.3">
      <c r="D1257" s="127"/>
      <c r="E1257" s="127"/>
    </row>
    <row r="1258" spans="4:5" x14ac:dyDescent="0.3">
      <c r="D1258" s="127"/>
      <c r="E1258" s="127"/>
    </row>
    <row r="1259" spans="4:5" x14ac:dyDescent="0.3">
      <c r="D1259" s="127"/>
      <c r="E1259" s="127"/>
    </row>
    <row r="1260" spans="4:5" x14ac:dyDescent="0.3">
      <c r="D1260" s="127"/>
      <c r="E1260" s="127"/>
    </row>
    <row r="1261" spans="4:5" x14ac:dyDescent="0.3">
      <c r="D1261" s="127"/>
      <c r="E1261" s="127"/>
    </row>
    <row r="1262" spans="4:5" x14ac:dyDescent="0.3">
      <c r="D1262" s="127"/>
      <c r="E1262" s="127"/>
    </row>
    <row r="1263" spans="4:5" x14ac:dyDescent="0.3">
      <c r="D1263" s="127"/>
      <c r="E1263" s="127"/>
    </row>
    <row r="1264" spans="4:5" x14ac:dyDescent="0.3">
      <c r="D1264" s="127"/>
      <c r="E1264" s="127"/>
    </row>
    <row r="1265" spans="4:5" x14ac:dyDescent="0.3">
      <c r="D1265" s="127"/>
      <c r="E1265" s="127"/>
    </row>
    <row r="1266" spans="4:5" x14ac:dyDescent="0.3">
      <c r="D1266" s="127"/>
      <c r="E1266" s="127"/>
    </row>
    <row r="1267" spans="4:5" x14ac:dyDescent="0.3">
      <c r="D1267" s="127"/>
      <c r="E1267" s="127"/>
    </row>
    <row r="1268" spans="4:5" x14ac:dyDescent="0.3">
      <c r="D1268" s="127"/>
      <c r="E1268" s="127"/>
    </row>
    <row r="1269" spans="4:5" x14ac:dyDescent="0.3">
      <c r="D1269" s="127"/>
      <c r="E1269" s="127"/>
    </row>
    <row r="1270" spans="4:5" x14ac:dyDescent="0.3">
      <c r="D1270" s="127"/>
      <c r="E1270" s="127"/>
    </row>
    <row r="1271" spans="4:5" x14ac:dyDescent="0.3">
      <c r="D1271" s="127"/>
      <c r="E1271" s="127"/>
    </row>
    <row r="1272" spans="4:5" x14ac:dyDescent="0.3">
      <c r="D1272" s="127"/>
      <c r="E1272" s="127"/>
    </row>
    <row r="1273" spans="4:5" x14ac:dyDescent="0.3">
      <c r="D1273" s="127"/>
      <c r="E1273" s="127"/>
    </row>
    <row r="1274" spans="4:5" x14ac:dyDescent="0.3">
      <c r="D1274" s="127"/>
      <c r="E1274" s="127"/>
    </row>
    <row r="1275" spans="4:5" x14ac:dyDescent="0.3">
      <c r="D1275" s="127"/>
      <c r="E1275" s="127"/>
    </row>
    <row r="1276" spans="4:5" x14ac:dyDescent="0.3">
      <c r="D1276" s="127"/>
      <c r="E1276" s="127"/>
    </row>
    <row r="1277" spans="4:5" x14ac:dyDescent="0.3">
      <c r="D1277" s="127"/>
      <c r="E1277" s="127"/>
    </row>
    <row r="1278" spans="4:5" x14ac:dyDescent="0.3">
      <c r="D1278" s="127"/>
      <c r="E1278" s="127"/>
    </row>
    <row r="1279" spans="4:5" x14ac:dyDescent="0.3">
      <c r="D1279" s="127"/>
      <c r="E1279" s="127"/>
    </row>
    <row r="1280" spans="4:5" x14ac:dyDescent="0.3">
      <c r="D1280" s="127"/>
      <c r="E1280" s="127"/>
    </row>
    <row r="1281" spans="4:5" x14ac:dyDescent="0.3">
      <c r="D1281" s="127"/>
      <c r="E1281" s="127"/>
    </row>
    <row r="1282" spans="4:5" x14ac:dyDescent="0.3">
      <c r="D1282" s="127"/>
      <c r="E1282" s="127"/>
    </row>
    <row r="1283" spans="4:5" x14ac:dyDescent="0.3">
      <c r="D1283" s="127"/>
      <c r="E1283" s="127"/>
    </row>
    <row r="1284" spans="4:5" x14ac:dyDescent="0.3">
      <c r="D1284" s="127"/>
      <c r="E1284" s="127"/>
    </row>
    <row r="1285" spans="4:5" x14ac:dyDescent="0.3">
      <c r="D1285" s="127"/>
      <c r="E1285" s="127"/>
    </row>
    <row r="1286" spans="4:5" x14ac:dyDescent="0.3">
      <c r="D1286" s="127"/>
      <c r="E1286" s="127"/>
    </row>
    <row r="1287" spans="4:5" x14ac:dyDescent="0.3">
      <c r="D1287" s="127"/>
      <c r="E1287" s="127"/>
    </row>
    <row r="1288" spans="4:5" x14ac:dyDescent="0.3">
      <c r="D1288" s="127"/>
      <c r="E1288" s="127"/>
    </row>
    <row r="1289" spans="4:5" x14ac:dyDescent="0.3">
      <c r="D1289" s="127"/>
      <c r="E1289" s="127"/>
    </row>
    <row r="1290" spans="4:5" x14ac:dyDescent="0.3">
      <c r="D1290" s="127"/>
      <c r="E1290" s="127"/>
    </row>
    <row r="1291" spans="4:5" x14ac:dyDescent="0.3">
      <c r="D1291" s="127"/>
      <c r="E1291" s="127"/>
    </row>
    <row r="1292" spans="4:5" x14ac:dyDescent="0.3">
      <c r="D1292" s="127"/>
      <c r="E1292" s="127"/>
    </row>
    <row r="1293" spans="4:5" x14ac:dyDescent="0.3">
      <c r="D1293" s="127"/>
      <c r="E1293" s="127"/>
    </row>
    <row r="1294" spans="4:5" x14ac:dyDescent="0.3">
      <c r="D1294" s="127"/>
      <c r="E1294" s="127"/>
    </row>
    <row r="1295" spans="4:5" x14ac:dyDescent="0.3">
      <c r="D1295" s="127"/>
      <c r="E1295" s="127"/>
    </row>
    <row r="1296" spans="4:5" x14ac:dyDescent="0.3">
      <c r="D1296" s="127"/>
      <c r="E1296" s="127"/>
    </row>
    <row r="1297" spans="4:5" x14ac:dyDescent="0.3">
      <c r="D1297" s="127"/>
      <c r="E1297" s="127"/>
    </row>
    <row r="1298" spans="4:5" x14ac:dyDescent="0.3">
      <c r="D1298" s="127"/>
      <c r="E1298" s="127"/>
    </row>
    <row r="1299" spans="4:5" x14ac:dyDescent="0.3">
      <c r="D1299" s="127"/>
      <c r="E1299" s="127"/>
    </row>
    <row r="1300" spans="4:5" x14ac:dyDescent="0.3">
      <c r="D1300" s="127"/>
      <c r="E1300" s="127"/>
    </row>
    <row r="1301" spans="4:5" x14ac:dyDescent="0.3">
      <c r="D1301" s="127"/>
      <c r="E1301" s="127"/>
    </row>
    <row r="1302" spans="4:5" x14ac:dyDescent="0.3">
      <c r="D1302" s="127"/>
      <c r="E1302" s="127"/>
    </row>
    <row r="1303" spans="4:5" x14ac:dyDescent="0.3">
      <c r="D1303" s="127"/>
      <c r="E1303" s="127"/>
    </row>
    <row r="1304" spans="4:5" x14ac:dyDescent="0.3">
      <c r="D1304" s="127"/>
      <c r="E1304" s="127"/>
    </row>
    <row r="1305" spans="4:5" x14ac:dyDescent="0.3">
      <c r="D1305" s="127"/>
      <c r="E1305" s="127"/>
    </row>
    <row r="1306" spans="4:5" x14ac:dyDescent="0.3">
      <c r="D1306" s="127"/>
      <c r="E1306" s="127"/>
    </row>
    <row r="1307" spans="4:5" x14ac:dyDescent="0.3">
      <c r="D1307" s="127"/>
      <c r="E1307" s="127"/>
    </row>
    <row r="1308" spans="4:5" x14ac:dyDescent="0.3">
      <c r="D1308" s="127"/>
      <c r="E1308" s="127"/>
    </row>
    <row r="1309" spans="4:5" x14ac:dyDescent="0.3">
      <c r="D1309" s="127"/>
      <c r="E1309" s="127"/>
    </row>
    <row r="1310" spans="4:5" x14ac:dyDescent="0.3">
      <c r="D1310" s="127"/>
      <c r="E1310" s="127"/>
    </row>
    <row r="1311" spans="4:5" x14ac:dyDescent="0.3">
      <c r="D1311" s="127"/>
      <c r="E1311" s="127"/>
    </row>
    <row r="1312" spans="4:5" x14ac:dyDescent="0.3">
      <c r="D1312" s="127"/>
      <c r="E1312" s="127"/>
    </row>
    <row r="1313" spans="4:5" x14ac:dyDescent="0.3">
      <c r="D1313" s="127"/>
      <c r="E1313" s="127"/>
    </row>
    <row r="1314" spans="4:5" x14ac:dyDescent="0.3">
      <c r="D1314" s="127"/>
      <c r="E1314" s="127"/>
    </row>
    <row r="1315" spans="4:5" x14ac:dyDescent="0.3">
      <c r="D1315" s="127"/>
      <c r="E1315" s="127"/>
    </row>
    <row r="1316" spans="4:5" x14ac:dyDescent="0.3">
      <c r="D1316" s="127"/>
      <c r="E1316" s="127"/>
    </row>
    <row r="1317" spans="4:5" x14ac:dyDescent="0.3">
      <c r="D1317" s="127"/>
      <c r="E1317" s="127"/>
    </row>
    <row r="1318" spans="4:5" x14ac:dyDescent="0.3">
      <c r="D1318" s="127"/>
      <c r="E1318" s="127"/>
    </row>
    <row r="1319" spans="4:5" x14ac:dyDescent="0.3">
      <c r="D1319" s="127"/>
      <c r="E1319" s="127"/>
    </row>
    <row r="1320" spans="4:5" x14ac:dyDescent="0.3">
      <c r="D1320" s="127"/>
      <c r="E1320" s="127"/>
    </row>
    <row r="1321" spans="4:5" x14ac:dyDescent="0.3">
      <c r="D1321" s="127"/>
      <c r="E1321" s="127"/>
    </row>
    <row r="1322" spans="4:5" x14ac:dyDescent="0.3">
      <c r="D1322" s="127"/>
      <c r="E1322" s="127"/>
    </row>
    <row r="1323" spans="4:5" x14ac:dyDescent="0.3">
      <c r="D1323" s="127"/>
      <c r="E1323" s="127"/>
    </row>
    <row r="1324" spans="4:5" x14ac:dyDescent="0.3">
      <c r="D1324" s="127"/>
      <c r="E1324" s="127"/>
    </row>
    <row r="1325" spans="4:5" x14ac:dyDescent="0.3">
      <c r="D1325" s="127"/>
      <c r="E1325" s="127"/>
    </row>
    <row r="1326" spans="4:5" x14ac:dyDescent="0.3">
      <c r="D1326" s="127"/>
      <c r="E1326" s="127"/>
    </row>
    <row r="1327" spans="4:5" x14ac:dyDescent="0.3">
      <c r="D1327" s="127"/>
      <c r="E1327" s="127"/>
    </row>
    <row r="1328" spans="4:5" x14ac:dyDescent="0.3">
      <c r="D1328" s="127"/>
      <c r="E1328" s="127"/>
    </row>
    <row r="1329" spans="4:5" x14ac:dyDescent="0.3">
      <c r="D1329" s="127"/>
      <c r="E1329" s="127"/>
    </row>
    <row r="1330" spans="4:5" x14ac:dyDescent="0.3">
      <c r="D1330" s="127"/>
      <c r="E1330" s="127"/>
    </row>
    <row r="1331" spans="4:5" x14ac:dyDescent="0.3">
      <c r="D1331" s="127"/>
      <c r="E1331" s="127"/>
    </row>
    <row r="1332" spans="4:5" x14ac:dyDescent="0.3">
      <c r="D1332" s="127"/>
      <c r="E1332" s="127"/>
    </row>
    <row r="1333" spans="4:5" x14ac:dyDescent="0.3">
      <c r="D1333" s="127"/>
      <c r="E1333" s="127"/>
    </row>
    <row r="1334" spans="4:5" x14ac:dyDescent="0.3">
      <c r="D1334" s="127"/>
      <c r="E1334" s="127"/>
    </row>
    <row r="1335" spans="4:5" x14ac:dyDescent="0.3">
      <c r="D1335" s="127"/>
      <c r="E1335" s="127"/>
    </row>
    <row r="1336" spans="4:5" x14ac:dyDescent="0.3">
      <c r="D1336" s="127"/>
      <c r="E1336" s="127"/>
    </row>
    <row r="1337" spans="4:5" x14ac:dyDescent="0.3">
      <c r="D1337" s="127"/>
      <c r="E1337" s="127"/>
    </row>
    <row r="1338" spans="4:5" x14ac:dyDescent="0.3">
      <c r="D1338" s="127"/>
      <c r="E1338" s="127"/>
    </row>
    <row r="1339" spans="4:5" x14ac:dyDescent="0.3">
      <c r="D1339" s="127"/>
      <c r="E1339" s="127"/>
    </row>
    <row r="1340" spans="4:5" x14ac:dyDescent="0.3">
      <c r="D1340" s="127"/>
      <c r="E1340" s="127"/>
    </row>
    <row r="1341" spans="4:5" x14ac:dyDescent="0.3">
      <c r="D1341" s="127"/>
      <c r="E1341" s="127"/>
    </row>
    <row r="1342" spans="4:5" x14ac:dyDescent="0.3">
      <c r="D1342" s="127"/>
      <c r="E1342" s="127"/>
    </row>
    <row r="1343" spans="4:5" x14ac:dyDescent="0.3">
      <c r="D1343" s="127"/>
      <c r="E1343" s="127"/>
    </row>
    <row r="1344" spans="4:5" x14ac:dyDescent="0.3">
      <c r="D1344" s="127"/>
      <c r="E1344" s="127"/>
    </row>
    <row r="1345" spans="4:5" x14ac:dyDescent="0.3">
      <c r="D1345" s="127"/>
      <c r="E1345" s="127"/>
    </row>
    <row r="1346" spans="4:5" x14ac:dyDescent="0.3">
      <c r="D1346" s="127"/>
      <c r="E1346" s="127"/>
    </row>
    <row r="1347" spans="4:5" x14ac:dyDescent="0.3">
      <c r="D1347" s="127"/>
      <c r="E1347" s="127"/>
    </row>
    <row r="1348" spans="4:5" x14ac:dyDescent="0.3">
      <c r="D1348" s="127"/>
      <c r="E1348" s="127"/>
    </row>
    <row r="1349" spans="4:5" x14ac:dyDescent="0.3">
      <c r="D1349" s="127"/>
      <c r="E1349" s="127"/>
    </row>
    <row r="1350" spans="4:5" x14ac:dyDescent="0.3">
      <c r="D1350" s="127"/>
      <c r="E1350" s="127"/>
    </row>
    <row r="1351" spans="4:5" x14ac:dyDescent="0.3">
      <c r="D1351" s="127"/>
      <c r="E1351" s="127"/>
    </row>
    <row r="1352" spans="4:5" x14ac:dyDescent="0.3">
      <c r="D1352" s="127"/>
      <c r="E1352" s="127"/>
    </row>
    <row r="1353" spans="4:5" x14ac:dyDescent="0.3">
      <c r="D1353" s="127"/>
      <c r="E1353" s="127"/>
    </row>
    <row r="1354" spans="4:5" x14ac:dyDescent="0.3">
      <c r="D1354" s="127"/>
      <c r="E1354" s="127"/>
    </row>
    <row r="1355" spans="4:5" x14ac:dyDescent="0.3">
      <c r="D1355" s="127"/>
      <c r="E1355" s="127"/>
    </row>
    <row r="1356" spans="4:5" x14ac:dyDescent="0.3">
      <c r="D1356" s="127"/>
      <c r="E1356" s="127"/>
    </row>
    <row r="1357" spans="4:5" x14ac:dyDescent="0.3">
      <c r="D1357" s="127"/>
      <c r="E1357" s="127"/>
    </row>
    <row r="1358" spans="4:5" x14ac:dyDescent="0.3">
      <c r="D1358" s="127"/>
      <c r="E1358" s="127"/>
    </row>
    <row r="1359" spans="4:5" x14ac:dyDescent="0.3">
      <c r="D1359" s="127"/>
      <c r="E1359" s="127"/>
    </row>
    <row r="1360" spans="4:5" x14ac:dyDescent="0.3">
      <c r="D1360" s="127"/>
      <c r="E1360" s="127"/>
    </row>
    <row r="1361" spans="4:5" x14ac:dyDescent="0.3">
      <c r="D1361" s="127"/>
      <c r="E1361" s="127"/>
    </row>
    <row r="1362" spans="4:5" x14ac:dyDescent="0.3">
      <c r="D1362" s="127"/>
      <c r="E1362" s="127"/>
    </row>
    <row r="1363" spans="4:5" x14ac:dyDescent="0.3">
      <c r="D1363" s="127"/>
      <c r="E1363" s="127"/>
    </row>
    <row r="1364" spans="4:5" x14ac:dyDescent="0.3">
      <c r="D1364" s="127"/>
      <c r="E1364" s="127"/>
    </row>
    <row r="1365" spans="4:5" x14ac:dyDescent="0.3">
      <c r="D1365" s="127"/>
      <c r="E1365" s="127"/>
    </row>
    <row r="1366" spans="4:5" x14ac:dyDescent="0.3">
      <c r="D1366" s="127"/>
      <c r="E1366" s="127"/>
    </row>
    <row r="1367" spans="4:5" x14ac:dyDescent="0.3">
      <c r="D1367" s="127"/>
      <c r="E1367" s="127"/>
    </row>
    <row r="1368" spans="4:5" x14ac:dyDescent="0.3">
      <c r="D1368" s="127"/>
      <c r="E1368" s="127"/>
    </row>
    <row r="1369" spans="4:5" x14ac:dyDescent="0.3">
      <c r="D1369" s="127"/>
      <c r="E1369" s="127"/>
    </row>
    <row r="1370" spans="4:5" x14ac:dyDescent="0.3">
      <c r="D1370" s="127"/>
      <c r="E1370" s="127"/>
    </row>
    <row r="1371" spans="4:5" x14ac:dyDescent="0.3">
      <c r="D1371" s="127"/>
      <c r="E1371" s="127"/>
    </row>
    <row r="1372" spans="4:5" x14ac:dyDescent="0.3">
      <c r="D1372" s="127"/>
      <c r="E1372" s="127"/>
    </row>
    <row r="1373" spans="4:5" x14ac:dyDescent="0.3">
      <c r="D1373" s="127"/>
      <c r="E1373" s="127"/>
    </row>
    <row r="1374" spans="4:5" x14ac:dyDescent="0.3">
      <c r="D1374" s="127"/>
      <c r="E1374" s="127"/>
    </row>
    <row r="1375" spans="4:5" x14ac:dyDescent="0.3">
      <c r="D1375" s="127"/>
      <c r="E1375" s="127"/>
    </row>
    <row r="1376" spans="4:5" x14ac:dyDescent="0.3">
      <c r="D1376" s="127"/>
      <c r="E1376" s="127"/>
    </row>
    <row r="1377" spans="4:5" x14ac:dyDescent="0.3">
      <c r="D1377" s="127"/>
      <c r="E1377" s="127"/>
    </row>
    <row r="1378" spans="4:5" x14ac:dyDescent="0.3">
      <c r="D1378" s="127"/>
      <c r="E1378" s="127"/>
    </row>
    <row r="1379" spans="4:5" x14ac:dyDescent="0.3">
      <c r="D1379" s="127"/>
      <c r="E1379" s="127"/>
    </row>
    <row r="1380" spans="4:5" x14ac:dyDescent="0.3">
      <c r="D1380" s="127"/>
      <c r="E1380" s="127"/>
    </row>
    <row r="1381" spans="4:5" x14ac:dyDescent="0.3">
      <c r="D1381" s="127"/>
      <c r="E1381" s="127"/>
    </row>
    <row r="1382" spans="4:5" x14ac:dyDescent="0.3">
      <c r="D1382" s="127"/>
      <c r="E1382" s="127"/>
    </row>
    <row r="1383" spans="4:5" x14ac:dyDescent="0.3">
      <c r="D1383" s="127"/>
      <c r="E1383" s="127"/>
    </row>
    <row r="1384" spans="4:5" x14ac:dyDescent="0.3">
      <c r="D1384" s="127"/>
      <c r="E1384" s="127"/>
    </row>
    <row r="1385" spans="4:5" x14ac:dyDescent="0.3">
      <c r="D1385" s="127"/>
      <c r="E1385" s="127"/>
    </row>
    <row r="1386" spans="4:5" x14ac:dyDescent="0.3">
      <c r="D1386" s="127"/>
      <c r="E1386" s="127"/>
    </row>
    <row r="1387" spans="4:5" x14ac:dyDescent="0.3">
      <c r="D1387" s="127"/>
      <c r="E1387" s="127"/>
    </row>
    <row r="1388" spans="4:5" x14ac:dyDescent="0.3">
      <c r="D1388" s="127"/>
      <c r="E1388" s="127"/>
    </row>
    <row r="1389" spans="4:5" x14ac:dyDescent="0.3">
      <c r="D1389" s="127"/>
      <c r="E1389" s="127"/>
    </row>
    <row r="1390" spans="4:5" x14ac:dyDescent="0.3">
      <c r="D1390" s="127"/>
      <c r="E1390" s="127"/>
    </row>
    <row r="1391" spans="4:5" x14ac:dyDescent="0.3">
      <c r="D1391" s="127"/>
      <c r="E1391" s="127"/>
    </row>
    <row r="1392" spans="4:5" x14ac:dyDescent="0.3">
      <c r="D1392" s="127"/>
      <c r="E1392" s="127"/>
    </row>
    <row r="1393" spans="4:5" x14ac:dyDescent="0.3">
      <c r="D1393" s="127"/>
      <c r="E1393" s="127"/>
    </row>
    <row r="1394" spans="4:5" x14ac:dyDescent="0.3">
      <c r="D1394" s="127"/>
      <c r="E1394" s="127"/>
    </row>
    <row r="1395" spans="4:5" x14ac:dyDescent="0.3">
      <c r="D1395" s="127"/>
      <c r="E1395" s="127"/>
    </row>
    <row r="1396" spans="4:5" x14ac:dyDescent="0.3">
      <c r="D1396" s="127"/>
      <c r="E1396" s="127"/>
    </row>
    <row r="1397" spans="4:5" x14ac:dyDescent="0.3">
      <c r="D1397" s="127"/>
      <c r="E1397" s="127"/>
    </row>
    <row r="1398" spans="4:5" x14ac:dyDescent="0.3">
      <c r="D1398" s="127"/>
      <c r="E1398" s="127"/>
    </row>
    <row r="1399" spans="4:5" x14ac:dyDescent="0.3">
      <c r="D1399" s="127"/>
      <c r="E1399" s="127"/>
    </row>
    <row r="1400" spans="4:5" x14ac:dyDescent="0.3">
      <c r="D1400" s="127"/>
      <c r="E1400" s="127"/>
    </row>
    <row r="1401" spans="4:5" x14ac:dyDescent="0.3">
      <c r="D1401" s="127"/>
      <c r="E1401" s="127"/>
    </row>
    <row r="1402" spans="4:5" x14ac:dyDescent="0.3">
      <c r="D1402" s="127"/>
      <c r="E1402" s="127"/>
    </row>
    <row r="1403" spans="4:5" x14ac:dyDescent="0.3">
      <c r="D1403" s="127"/>
      <c r="E1403" s="127"/>
    </row>
    <row r="1404" spans="4:5" x14ac:dyDescent="0.3">
      <c r="D1404" s="127"/>
      <c r="E1404" s="127"/>
    </row>
    <row r="1405" spans="4:5" x14ac:dyDescent="0.3">
      <c r="D1405" s="127"/>
      <c r="E1405" s="127"/>
    </row>
    <row r="1406" spans="4:5" x14ac:dyDescent="0.3">
      <c r="D1406" s="127"/>
      <c r="E1406" s="127"/>
    </row>
    <row r="1407" spans="4:5" x14ac:dyDescent="0.3">
      <c r="D1407" s="127"/>
      <c r="E1407" s="127"/>
    </row>
    <row r="1408" spans="4:5" x14ac:dyDescent="0.3">
      <c r="D1408" s="127"/>
      <c r="E1408" s="127"/>
    </row>
    <row r="1409" spans="4:5" x14ac:dyDescent="0.3">
      <c r="D1409" s="127"/>
      <c r="E1409" s="127"/>
    </row>
    <row r="1410" spans="4:5" x14ac:dyDescent="0.3">
      <c r="D1410" s="127"/>
      <c r="E1410" s="127"/>
    </row>
    <row r="1411" spans="4:5" x14ac:dyDescent="0.3">
      <c r="D1411" s="127"/>
      <c r="E1411" s="127"/>
    </row>
    <row r="1412" spans="4:5" x14ac:dyDescent="0.3">
      <c r="D1412" s="127"/>
      <c r="E1412" s="127"/>
    </row>
    <row r="1413" spans="4:5" x14ac:dyDescent="0.3">
      <c r="D1413" s="127"/>
      <c r="E1413" s="127"/>
    </row>
    <row r="1414" spans="4:5" x14ac:dyDescent="0.3">
      <c r="D1414" s="127"/>
      <c r="E1414" s="127"/>
    </row>
    <row r="1415" spans="4:5" x14ac:dyDescent="0.3">
      <c r="D1415" s="127"/>
      <c r="E1415" s="127"/>
    </row>
    <row r="1416" spans="4:5" x14ac:dyDescent="0.3">
      <c r="D1416" s="127"/>
      <c r="E1416" s="127"/>
    </row>
    <row r="1417" spans="4:5" x14ac:dyDescent="0.3">
      <c r="D1417" s="127"/>
      <c r="E1417" s="127"/>
    </row>
    <row r="1418" spans="4:5" x14ac:dyDescent="0.3">
      <c r="D1418" s="127"/>
      <c r="E1418" s="127"/>
    </row>
    <row r="1419" spans="4:5" x14ac:dyDescent="0.3">
      <c r="D1419" s="127"/>
      <c r="E1419" s="127"/>
    </row>
    <row r="1420" spans="4:5" x14ac:dyDescent="0.3">
      <c r="D1420" s="127"/>
      <c r="E1420" s="127"/>
    </row>
    <row r="1421" spans="4:5" x14ac:dyDescent="0.3">
      <c r="D1421" s="127"/>
      <c r="E1421" s="127"/>
    </row>
    <row r="1422" spans="4:5" x14ac:dyDescent="0.3">
      <c r="D1422" s="127"/>
      <c r="E1422" s="127"/>
    </row>
    <row r="1423" spans="4:5" x14ac:dyDescent="0.3">
      <c r="D1423" s="127"/>
      <c r="E1423" s="127"/>
    </row>
    <row r="1424" spans="4:5" x14ac:dyDescent="0.3">
      <c r="D1424" s="127"/>
      <c r="E1424" s="127"/>
    </row>
    <row r="1425" spans="4:5" x14ac:dyDescent="0.3">
      <c r="D1425" s="127"/>
      <c r="E1425" s="127"/>
    </row>
    <row r="1426" spans="4:5" x14ac:dyDescent="0.3">
      <c r="D1426" s="127"/>
      <c r="E1426" s="127"/>
    </row>
    <row r="1427" spans="4:5" x14ac:dyDescent="0.3">
      <c r="D1427" s="127"/>
      <c r="E1427" s="127"/>
    </row>
    <row r="1428" spans="4:5" x14ac:dyDescent="0.3">
      <c r="D1428" s="127"/>
      <c r="E1428" s="127"/>
    </row>
    <row r="1429" spans="4:5" x14ac:dyDescent="0.3">
      <c r="D1429" s="127"/>
      <c r="E1429" s="127"/>
    </row>
    <row r="1430" spans="4:5" x14ac:dyDescent="0.3">
      <c r="D1430" s="127"/>
      <c r="E1430" s="127"/>
    </row>
    <row r="1431" spans="4:5" x14ac:dyDescent="0.3">
      <c r="D1431" s="127"/>
      <c r="E1431" s="127"/>
    </row>
    <row r="1432" spans="4:5" x14ac:dyDescent="0.3">
      <c r="D1432" s="127"/>
      <c r="E1432" s="127"/>
    </row>
    <row r="1433" spans="4:5" x14ac:dyDescent="0.3">
      <c r="D1433" s="127"/>
      <c r="E1433" s="127"/>
    </row>
    <row r="1434" spans="4:5" x14ac:dyDescent="0.3">
      <c r="D1434" s="127"/>
      <c r="E1434" s="127"/>
    </row>
    <row r="1435" spans="4:5" x14ac:dyDescent="0.3">
      <c r="D1435" s="127"/>
      <c r="E1435" s="127"/>
    </row>
    <row r="1436" spans="4:5" x14ac:dyDescent="0.3">
      <c r="D1436" s="127"/>
      <c r="E1436" s="127"/>
    </row>
    <row r="1437" spans="4:5" x14ac:dyDescent="0.3">
      <c r="D1437" s="127"/>
      <c r="E1437" s="127"/>
    </row>
    <row r="1438" spans="4:5" x14ac:dyDescent="0.3">
      <c r="D1438" s="127"/>
      <c r="E1438" s="127"/>
    </row>
    <row r="1439" spans="4:5" x14ac:dyDescent="0.3">
      <c r="D1439" s="127"/>
      <c r="E1439" s="127"/>
    </row>
    <row r="1440" spans="4:5" x14ac:dyDescent="0.3">
      <c r="D1440" s="127"/>
      <c r="E1440" s="127"/>
    </row>
    <row r="1441" spans="4:5" x14ac:dyDescent="0.3">
      <c r="D1441" s="127"/>
      <c r="E1441" s="127"/>
    </row>
    <row r="1442" spans="4:5" x14ac:dyDescent="0.3">
      <c r="D1442" s="127"/>
      <c r="E1442" s="127"/>
    </row>
    <row r="1443" spans="4:5" x14ac:dyDescent="0.3">
      <c r="D1443" s="127"/>
      <c r="E1443" s="127"/>
    </row>
    <row r="1444" spans="4:5" x14ac:dyDescent="0.3">
      <c r="D1444" s="127"/>
      <c r="E1444" s="127"/>
    </row>
    <row r="1445" spans="4:5" x14ac:dyDescent="0.3">
      <c r="D1445" s="127"/>
      <c r="E1445" s="127"/>
    </row>
    <row r="1446" spans="4:5" x14ac:dyDescent="0.3">
      <c r="D1446" s="127"/>
      <c r="E1446" s="127"/>
    </row>
    <row r="1447" spans="4:5" x14ac:dyDescent="0.3">
      <c r="D1447" s="127"/>
      <c r="E1447" s="127"/>
    </row>
    <row r="1448" spans="4:5" x14ac:dyDescent="0.3">
      <c r="D1448" s="127"/>
      <c r="E1448" s="127"/>
    </row>
    <row r="1449" spans="4:5" x14ac:dyDescent="0.3">
      <c r="D1449" s="127"/>
      <c r="E1449" s="127"/>
    </row>
    <row r="1450" spans="4:5" x14ac:dyDescent="0.3">
      <c r="D1450" s="127"/>
      <c r="E1450" s="127"/>
    </row>
    <row r="1451" spans="4:5" x14ac:dyDescent="0.3">
      <c r="D1451" s="127"/>
      <c r="E1451" s="127"/>
    </row>
    <row r="1452" spans="4:5" x14ac:dyDescent="0.3">
      <c r="D1452" s="127"/>
      <c r="E1452" s="127"/>
    </row>
    <row r="1453" spans="4:5" x14ac:dyDescent="0.3">
      <c r="D1453" s="127"/>
      <c r="E1453" s="127"/>
    </row>
    <row r="1454" spans="4:5" x14ac:dyDescent="0.3">
      <c r="D1454" s="127"/>
      <c r="E1454" s="127"/>
    </row>
    <row r="1455" spans="4:5" x14ac:dyDescent="0.3">
      <c r="D1455" s="127"/>
      <c r="E1455" s="127"/>
    </row>
    <row r="1456" spans="4:5" x14ac:dyDescent="0.3">
      <c r="D1456" s="127"/>
      <c r="E1456" s="127"/>
    </row>
    <row r="1457" spans="4:5" x14ac:dyDescent="0.3">
      <c r="D1457" s="127"/>
      <c r="E1457" s="127"/>
    </row>
    <row r="1458" spans="4:5" x14ac:dyDescent="0.3">
      <c r="D1458" s="127"/>
      <c r="E1458" s="127"/>
    </row>
    <row r="1459" spans="4:5" x14ac:dyDescent="0.3">
      <c r="D1459" s="127"/>
      <c r="E1459" s="127"/>
    </row>
    <row r="1460" spans="4:5" x14ac:dyDescent="0.3">
      <c r="D1460" s="127"/>
      <c r="E1460" s="127"/>
    </row>
    <row r="1461" spans="4:5" x14ac:dyDescent="0.3">
      <c r="D1461" s="127"/>
      <c r="E1461" s="127"/>
    </row>
    <row r="1462" spans="4:5" x14ac:dyDescent="0.3">
      <c r="D1462" s="127"/>
      <c r="E1462" s="127"/>
    </row>
    <row r="1463" spans="4:5" x14ac:dyDescent="0.3">
      <c r="D1463" s="127"/>
      <c r="E1463" s="127"/>
    </row>
    <row r="1464" spans="4:5" x14ac:dyDescent="0.3">
      <c r="D1464" s="127"/>
      <c r="E1464" s="127"/>
    </row>
    <row r="1465" spans="4:5" x14ac:dyDescent="0.3">
      <c r="D1465" s="127"/>
      <c r="E1465" s="127"/>
    </row>
    <row r="1466" spans="4:5" x14ac:dyDescent="0.3">
      <c r="D1466" s="127"/>
      <c r="E1466" s="127"/>
    </row>
    <row r="1467" spans="4:5" x14ac:dyDescent="0.3">
      <c r="D1467" s="127"/>
      <c r="E1467" s="127"/>
    </row>
    <row r="1468" spans="4:5" x14ac:dyDescent="0.3">
      <c r="D1468" s="127"/>
      <c r="E1468" s="127"/>
    </row>
    <row r="1469" spans="4:5" x14ac:dyDescent="0.3">
      <c r="D1469" s="127"/>
      <c r="E1469" s="127"/>
    </row>
    <row r="1470" spans="4:5" x14ac:dyDescent="0.3">
      <c r="D1470" s="127"/>
      <c r="E1470" s="127"/>
    </row>
    <row r="1471" spans="4:5" x14ac:dyDescent="0.3">
      <c r="D1471" s="127"/>
      <c r="E1471" s="127"/>
    </row>
    <row r="1472" spans="4:5" x14ac:dyDescent="0.3">
      <c r="D1472" s="127"/>
      <c r="E1472" s="127"/>
    </row>
    <row r="1473" spans="4:5" x14ac:dyDescent="0.3">
      <c r="D1473" s="127"/>
      <c r="E1473" s="127"/>
    </row>
    <row r="1474" spans="4:5" x14ac:dyDescent="0.3">
      <c r="D1474" s="127"/>
      <c r="E1474" s="127"/>
    </row>
    <row r="1475" spans="4:5" x14ac:dyDescent="0.3">
      <c r="D1475" s="127"/>
      <c r="E1475" s="127"/>
    </row>
    <row r="1476" spans="4:5" x14ac:dyDescent="0.3">
      <c r="D1476" s="127"/>
      <c r="E1476" s="127"/>
    </row>
    <row r="1477" spans="4:5" x14ac:dyDescent="0.3">
      <c r="D1477" s="127"/>
      <c r="E1477" s="127"/>
    </row>
    <row r="1478" spans="4:5" x14ac:dyDescent="0.3">
      <c r="D1478" s="127"/>
      <c r="E1478" s="127"/>
    </row>
    <row r="1479" spans="4:5" x14ac:dyDescent="0.3">
      <c r="D1479" s="127"/>
      <c r="E1479" s="127"/>
    </row>
    <row r="1480" spans="4:5" x14ac:dyDescent="0.3">
      <c r="D1480" s="127"/>
      <c r="E1480" s="127"/>
    </row>
    <row r="1481" spans="4:5" x14ac:dyDescent="0.3">
      <c r="D1481" s="127"/>
      <c r="E1481" s="127"/>
    </row>
    <row r="1482" spans="4:5" x14ac:dyDescent="0.3">
      <c r="D1482" s="127"/>
      <c r="E1482" s="127"/>
    </row>
    <row r="1483" spans="4:5" x14ac:dyDescent="0.3">
      <c r="D1483" s="127"/>
      <c r="E1483" s="127"/>
    </row>
    <row r="1484" spans="4:5" x14ac:dyDescent="0.3">
      <c r="D1484" s="127"/>
      <c r="E1484" s="127"/>
    </row>
    <row r="1485" spans="4:5" x14ac:dyDescent="0.3">
      <c r="D1485" s="127"/>
      <c r="E1485" s="127"/>
    </row>
    <row r="1486" spans="4:5" x14ac:dyDescent="0.3">
      <c r="D1486" s="127"/>
      <c r="E1486" s="127"/>
    </row>
    <row r="1487" spans="4:5" x14ac:dyDescent="0.3">
      <c r="D1487" s="127"/>
      <c r="E1487" s="127"/>
    </row>
    <row r="1488" spans="4:5" x14ac:dyDescent="0.3">
      <c r="D1488" s="127"/>
      <c r="E1488" s="127"/>
    </row>
    <row r="1489" spans="4:5" x14ac:dyDescent="0.3">
      <c r="D1489" s="127"/>
      <c r="E1489" s="127"/>
    </row>
    <row r="1490" spans="4:5" x14ac:dyDescent="0.3">
      <c r="D1490" s="127"/>
      <c r="E1490" s="127"/>
    </row>
    <row r="1491" spans="4:5" x14ac:dyDescent="0.3">
      <c r="D1491" s="127"/>
      <c r="E1491" s="127"/>
    </row>
    <row r="1492" spans="4:5" x14ac:dyDescent="0.3">
      <c r="D1492" s="127"/>
      <c r="E1492" s="127"/>
    </row>
    <row r="1493" spans="4:5" x14ac:dyDescent="0.3">
      <c r="D1493" s="127"/>
      <c r="E1493" s="127"/>
    </row>
    <row r="1494" spans="4:5" x14ac:dyDescent="0.3">
      <c r="D1494" s="127"/>
      <c r="E1494" s="127"/>
    </row>
    <row r="1495" spans="4:5" x14ac:dyDescent="0.3">
      <c r="D1495" s="127"/>
      <c r="E1495" s="127"/>
    </row>
    <row r="1496" spans="4:5" x14ac:dyDescent="0.3">
      <c r="D1496" s="127"/>
      <c r="E1496" s="127"/>
    </row>
    <row r="1497" spans="4:5" x14ac:dyDescent="0.3">
      <c r="D1497" s="127"/>
      <c r="E1497" s="127"/>
    </row>
    <row r="1498" spans="4:5" x14ac:dyDescent="0.3">
      <c r="D1498" s="127"/>
      <c r="E1498" s="127"/>
    </row>
    <row r="1499" spans="4:5" x14ac:dyDescent="0.3">
      <c r="D1499" s="127"/>
      <c r="E1499" s="127"/>
    </row>
    <row r="1500" spans="4:5" x14ac:dyDescent="0.3">
      <c r="D1500" s="127"/>
      <c r="E1500" s="127"/>
    </row>
    <row r="1501" spans="4:5" x14ac:dyDescent="0.3">
      <c r="D1501" s="127"/>
      <c r="E1501" s="127"/>
    </row>
    <row r="1502" spans="4:5" x14ac:dyDescent="0.3">
      <c r="D1502" s="127"/>
      <c r="E1502" s="127"/>
    </row>
    <row r="1503" spans="4:5" x14ac:dyDescent="0.3">
      <c r="D1503" s="127"/>
      <c r="E1503" s="127"/>
    </row>
    <row r="1504" spans="4:5" x14ac:dyDescent="0.3">
      <c r="D1504" s="127"/>
      <c r="E1504" s="127"/>
    </row>
    <row r="1505" spans="4:5" x14ac:dyDescent="0.3">
      <c r="D1505" s="127"/>
      <c r="E1505" s="127"/>
    </row>
    <row r="1506" spans="4:5" x14ac:dyDescent="0.3">
      <c r="D1506" s="127"/>
      <c r="E1506" s="127"/>
    </row>
    <row r="1507" spans="4:5" x14ac:dyDescent="0.3">
      <c r="D1507" s="127"/>
      <c r="E1507" s="127"/>
    </row>
    <row r="1508" spans="4:5" x14ac:dyDescent="0.3">
      <c r="D1508" s="127"/>
      <c r="E1508" s="127"/>
    </row>
    <row r="1509" spans="4:5" x14ac:dyDescent="0.3">
      <c r="D1509" s="127"/>
      <c r="E1509" s="127"/>
    </row>
    <row r="1510" spans="4:5" x14ac:dyDescent="0.3">
      <c r="D1510" s="127"/>
      <c r="E1510" s="127"/>
    </row>
    <row r="1511" spans="4:5" x14ac:dyDescent="0.3">
      <c r="D1511" s="127"/>
      <c r="E1511" s="127"/>
    </row>
    <row r="1512" spans="4:5" x14ac:dyDescent="0.3">
      <c r="D1512" s="127"/>
      <c r="E1512" s="127"/>
    </row>
    <row r="1513" spans="4:5" x14ac:dyDescent="0.3">
      <c r="D1513" s="127"/>
      <c r="E1513" s="127"/>
    </row>
    <row r="1514" spans="4:5" x14ac:dyDescent="0.3">
      <c r="D1514" s="127"/>
      <c r="E1514" s="127"/>
    </row>
    <row r="1515" spans="4:5" x14ac:dyDescent="0.3">
      <c r="D1515" s="127"/>
      <c r="E1515" s="127"/>
    </row>
    <row r="1516" spans="4:5" x14ac:dyDescent="0.3">
      <c r="D1516" s="127"/>
      <c r="E1516" s="127"/>
    </row>
    <row r="1517" spans="4:5" x14ac:dyDescent="0.3">
      <c r="D1517" s="127"/>
      <c r="E1517" s="127"/>
    </row>
    <row r="1518" spans="4:5" x14ac:dyDescent="0.3">
      <c r="D1518" s="127"/>
      <c r="E1518" s="127"/>
    </row>
    <row r="1519" spans="4:5" x14ac:dyDescent="0.3">
      <c r="D1519" s="127"/>
      <c r="E1519" s="127"/>
    </row>
    <row r="1520" spans="4:5" x14ac:dyDescent="0.3">
      <c r="D1520" s="127"/>
      <c r="E1520" s="127"/>
    </row>
    <row r="1521" spans="4:5" x14ac:dyDescent="0.3">
      <c r="D1521" s="127"/>
      <c r="E1521" s="127"/>
    </row>
    <row r="1522" spans="4:5" x14ac:dyDescent="0.3">
      <c r="D1522" s="127"/>
      <c r="E1522" s="127"/>
    </row>
    <row r="1523" spans="4:5" x14ac:dyDescent="0.3">
      <c r="D1523" s="127"/>
      <c r="E1523" s="127"/>
    </row>
    <row r="1524" spans="4:5" x14ac:dyDescent="0.3">
      <c r="D1524" s="127"/>
      <c r="E1524" s="127"/>
    </row>
    <row r="1525" spans="4:5" x14ac:dyDescent="0.3">
      <c r="D1525" s="127"/>
      <c r="E1525" s="127"/>
    </row>
    <row r="1526" spans="4:5" x14ac:dyDescent="0.3">
      <c r="D1526" s="127"/>
      <c r="E1526" s="127"/>
    </row>
    <row r="1527" spans="4:5" x14ac:dyDescent="0.3">
      <c r="D1527" s="127"/>
      <c r="E1527" s="127"/>
    </row>
    <row r="1528" spans="4:5" x14ac:dyDescent="0.3">
      <c r="D1528" s="127"/>
      <c r="E1528" s="127"/>
    </row>
    <row r="1529" spans="4:5" x14ac:dyDescent="0.3">
      <c r="D1529" s="127"/>
      <c r="E1529" s="127"/>
    </row>
    <row r="1530" spans="4:5" x14ac:dyDescent="0.3">
      <c r="D1530" s="127"/>
      <c r="E1530" s="127"/>
    </row>
    <row r="1531" spans="4:5" x14ac:dyDescent="0.3">
      <c r="D1531" s="127"/>
      <c r="E1531" s="127"/>
    </row>
    <row r="1532" spans="4:5" x14ac:dyDescent="0.3">
      <c r="D1532" s="127"/>
      <c r="E1532" s="127"/>
    </row>
    <row r="1533" spans="4:5" x14ac:dyDescent="0.3">
      <c r="D1533" s="127"/>
      <c r="E1533" s="127"/>
    </row>
    <row r="1534" spans="4:5" x14ac:dyDescent="0.3">
      <c r="D1534" s="127"/>
      <c r="E1534" s="127"/>
    </row>
    <row r="1535" spans="4:5" x14ac:dyDescent="0.3">
      <c r="D1535" s="127"/>
      <c r="E1535" s="127"/>
    </row>
    <row r="1536" spans="4:5" x14ac:dyDescent="0.3">
      <c r="D1536" s="127"/>
      <c r="E1536" s="127"/>
    </row>
    <row r="1537" spans="4:5" x14ac:dyDescent="0.3">
      <c r="D1537" s="127"/>
      <c r="E1537" s="127"/>
    </row>
    <row r="1538" spans="4:5" x14ac:dyDescent="0.3">
      <c r="D1538" s="127"/>
      <c r="E1538" s="127"/>
    </row>
    <row r="1539" spans="4:5" x14ac:dyDescent="0.3">
      <c r="D1539" s="127"/>
      <c r="E1539" s="127"/>
    </row>
    <row r="1540" spans="4:5" x14ac:dyDescent="0.3">
      <c r="D1540" s="127"/>
      <c r="E1540" s="127"/>
    </row>
    <row r="1541" spans="4:5" x14ac:dyDescent="0.3">
      <c r="D1541" s="127"/>
      <c r="E1541" s="127"/>
    </row>
    <row r="1542" spans="4:5" x14ac:dyDescent="0.3">
      <c r="D1542" s="127"/>
      <c r="E1542" s="127"/>
    </row>
    <row r="1543" spans="4:5" x14ac:dyDescent="0.3">
      <c r="D1543" s="127"/>
      <c r="E1543" s="127"/>
    </row>
    <row r="1544" spans="4:5" x14ac:dyDescent="0.3">
      <c r="D1544" s="127"/>
      <c r="E1544" s="127"/>
    </row>
    <row r="1545" spans="4:5" x14ac:dyDescent="0.3">
      <c r="D1545" s="127"/>
      <c r="E1545" s="127"/>
    </row>
    <row r="1546" spans="4:5" x14ac:dyDescent="0.3">
      <c r="D1546" s="127"/>
      <c r="E1546" s="127"/>
    </row>
    <row r="1547" spans="4:5" x14ac:dyDescent="0.3">
      <c r="D1547" s="127"/>
      <c r="E1547" s="127"/>
    </row>
    <row r="1548" spans="4:5" x14ac:dyDescent="0.3">
      <c r="D1548" s="127"/>
      <c r="E1548" s="127"/>
    </row>
    <row r="1549" spans="4:5" x14ac:dyDescent="0.3">
      <c r="D1549" s="127"/>
      <c r="E1549" s="127"/>
    </row>
    <row r="1550" spans="4:5" x14ac:dyDescent="0.3">
      <c r="D1550" s="127"/>
      <c r="E1550" s="127"/>
    </row>
    <row r="1551" spans="4:5" x14ac:dyDescent="0.3">
      <c r="D1551" s="127"/>
      <c r="E1551" s="127"/>
    </row>
    <row r="1552" spans="4:5" x14ac:dyDescent="0.3">
      <c r="D1552" s="127"/>
      <c r="E1552" s="127"/>
    </row>
    <row r="1553" spans="4:5" x14ac:dyDescent="0.3">
      <c r="D1553" s="127"/>
      <c r="E1553" s="127"/>
    </row>
    <row r="1554" spans="4:5" x14ac:dyDescent="0.3">
      <c r="D1554" s="127"/>
      <c r="E1554" s="127"/>
    </row>
    <row r="1555" spans="4:5" x14ac:dyDescent="0.3">
      <c r="D1555" s="127"/>
      <c r="E1555" s="127"/>
    </row>
    <row r="1556" spans="4:5" x14ac:dyDescent="0.3">
      <c r="D1556" s="127"/>
      <c r="E1556" s="127"/>
    </row>
    <row r="1557" spans="4:5" x14ac:dyDescent="0.3">
      <c r="D1557" s="127"/>
      <c r="E1557" s="127"/>
    </row>
    <row r="1558" spans="4:5" x14ac:dyDescent="0.3">
      <c r="D1558" s="127"/>
      <c r="E1558" s="127"/>
    </row>
    <row r="1559" spans="4:5" x14ac:dyDescent="0.3">
      <c r="D1559" s="127"/>
      <c r="E1559" s="127"/>
    </row>
    <row r="1560" spans="4:5" x14ac:dyDescent="0.3">
      <c r="D1560" s="127"/>
      <c r="E1560" s="127"/>
    </row>
    <row r="1561" spans="4:5" x14ac:dyDescent="0.3">
      <c r="D1561" s="127"/>
      <c r="E1561" s="127"/>
    </row>
    <row r="1562" spans="4:5" x14ac:dyDescent="0.3">
      <c r="D1562" s="127"/>
      <c r="E1562" s="127"/>
    </row>
    <row r="1563" spans="4:5" x14ac:dyDescent="0.3">
      <c r="D1563" s="127"/>
      <c r="E1563" s="127"/>
    </row>
    <row r="1564" spans="4:5" x14ac:dyDescent="0.3">
      <c r="D1564" s="127"/>
      <c r="E1564" s="127"/>
    </row>
    <row r="1565" spans="4:5" x14ac:dyDescent="0.3">
      <c r="D1565" s="127"/>
      <c r="E1565" s="127"/>
    </row>
    <row r="1566" spans="4:5" x14ac:dyDescent="0.3">
      <c r="D1566" s="127"/>
      <c r="E1566" s="127"/>
    </row>
    <row r="1567" spans="4:5" x14ac:dyDescent="0.3">
      <c r="D1567" s="127"/>
      <c r="E1567" s="127"/>
    </row>
    <row r="1568" spans="4:5" x14ac:dyDescent="0.3">
      <c r="D1568" s="127"/>
      <c r="E1568" s="127"/>
    </row>
    <row r="1569" spans="4:5" x14ac:dyDescent="0.3">
      <c r="D1569" s="127"/>
      <c r="E1569" s="127"/>
    </row>
    <row r="1570" spans="4:5" x14ac:dyDescent="0.3">
      <c r="D1570" s="127"/>
      <c r="E1570" s="127"/>
    </row>
    <row r="1571" spans="4:5" x14ac:dyDescent="0.3">
      <c r="D1571" s="127"/>
      <c r="E1571" s="127"/>
    </row>
    <row r="1572" spans="4:5" x14ac:dyDescent="0.3">
      <c r="D1572" s="127"/>
      <c r="E1572" s="127"/>
    </row>
    <row r="1573" spans="4:5" x14ac:dyDescent="0.3">
      <c r="D1573" s="127"/>
      <c r="E1573" s="127"/>
    </row>
    <row r="1574" spans="4:5" x14ac:dyDescent="0.3">
      <c r="D1574" s="127"/>
      <c r="E1574" s="127"/>
    </row>
    <row r="1575" spans="4:5" x14ac:dyDescent="0.3">
      <c r="D1575" s="127"/>
      <c r="E1575" s="127"/>
    </row>
    <row r="1576" spans="4:5" x14ac:dyDescent="0.3">
      <c r="D1576" s="127"/>
      <c r="E1576" s="127"/>
    </row>
    <row r="1577" spans="4:5" x14ac:dyDescent="0.3">
      <c r="D1577" s="127"/>
      <c r="E1577" s="127"/>
    </row>
    <row r="1578" spans="4:5" x14ac:dyDescent="0.3">
      <c r="D1578" s="127"/>
      <c r="E1578" s="127"/>
    </row>
    <row r="1579" spans="4:5" x14ac:dyDescent="0.3">
      <c r="D1579" s="127"/>
      <c r="E1579" s="127"/>
    </row>
    <row r="1580" spans="4:5" x14ac:dyDescent="0.3">
      <c r="D1580" s="127"/>
      <c r="E1580" s="127"/>
    </row>
    <row r="1581" spans="4:5" x14ac:dyDescent="0.3">
      <c r="D1581" s="127"/>
      <c r="E1581" s="127"/>
    </row>
    <row r="1582" spans="4:5" x14ac:dyDescent="0.3">
      <c r="D1582" s="127"/>
      <c r="E1582" s="127"/>
    </row>
    <row r="1583" spans="4:5" x14ac:dyDescent="0.3">
      <c r="D1583" s="127"/>
      <c r="E1583" s="127"/>
    </row>
    <row r="1584" spans="4:5" x14ac:dyDescent="0.3">
      <c r="D1584" s="127"/>
      <c r="E1584" s="127"/>
    </row>
    <row r="1585" spans="4:5" x14ac:dyDescent="0.3">
      <c r="D1585" s="127"/>
      <c r="E1585" s="127"/>
    </row>
    <row r="1586" spans="4:5" x14ac:dyDescent="0.3">
      <c r="D1586" s="127"/>
      <c r="E1586" s="127"/>
    </row>
    <row r="1587" spans="4:5" x14ac:dyDescent="0.3">
      <c r="D1587" s="127"/>
      <c r="E1587" s="127"/>
    </row>
    <row r="1588" spans="4:5" x14ac:dyDescent="0.3">
      <c r="D1588" s="127"/>
      <c r="E1588" s="127"/>
    </row>
    <row r="1589" spans="4:5" x14ac:dyDescent="0.3">
      <c r="D1589" s="127"/>
      <c r="E1589" s="127"/>
    </row>
    <row r="1590" spans="4:5" x14ac:dyDescent="0.3">
      <c r="D1590" s="127"/>
      <c r="E1590" s="127"/>
    </row>
    <row r="1591" spans="4:5" x14ac:dyDescent="0.3">
      <c r="D1591" s="127"/>
      <c r="E1591" s="127"/>
    </row>
    <row r="1592" spans="4:5" x14ac:dyDescent="0.3">
      <c r="D1592" s="127"/>
      <c r="E1592" s="127"/>
    </row>
    <row r="1593" spans="4:5" x14ac:dyDescent="0.3">
      <c r="D1593" s="127"/>
      <c r="E1593" s="127"/>
    </row>
    <row r="1594" spans="4:5" x14ac:dyDescent="0.3">
      <c r="D1594" s="127"/>
      <c r="E1594" s="127"/>
    </row>
    <row r="1595" spans="4:5" x14ac:dyDescent="0.3">
      <c r="D1595" s="127"/>
      <c r="E1595" s="127"/>
    </row>
    <row r="1596" spans="4:5" x14ac:dyDescent="0.3">
      <c r="D1596" s="127"/>
      <c r="E1596" s="127"/>
    </row>
    <row r="1597" spans="4:5" x14ac:dyDescent="0.3">
      <c r="D1597" s="127"/>
      <c r="E1597" s="127"/>
    </row>
    <row r="1598" spans="4:5" x14ac:dyDescent="0.3">
      <c r="D1598" s="127"/>
      <c r="E1598" s="127"/>
    </row>
    <row r="1599" spans="4:5" x14ac:dyDescent="0.3">
      <c r="D1599" s="127"/>
      <c r="E1599" s="127"/>
    </row>
    <row r="1600" spans="4:5" x14ac:dyDescent="0.3">
      <c r="D1600" s="127"/>
      <c r="E1600" s="127"/>
    </row>
    <row r="1601" spans="4:5" x14ac:dyDescent="0.3">
      <c r="D1601" s="127"/>
      <c r="E1601" s="127"/>
    </row>
    <row r="1602" spans="4:5" x14ac:dyDescent="0.3">
      <c r="D1602" s="127"/>
      <c r="E1602" s="127"/>
    </row>
    <row r="1603" spans="4:5" x14ac:dyDescent="0.3">
      <c r="D1603" s="127"/>
      <c r="E1603" s="127"/>
    </row>
    <row r="1604" spans="4:5" x14ac:dyDescent="0.3">
      <c r="D1604" s="127"/>
      <c r="E1604" s="127"/>
    </row>
    <row r="1605" spans="4:5" x14ac:dyDescent="0.3">
      <c r="D1605" s="127"/>
      <c r="E1605" s="127"/>
    </row>
    <row r="1606" spans="4:5" x14ac:dyDescent="0.3">
      <c r="D1606" s="127"/>
      <c r="E1606" s="127"/>
    </row>
    <row r="1607" spans="4:5" x14ac:dyDescent="0.3">
      <c r="D1607" s="127"/>
      <c r="E1607" s="127"/>
    </row>
    <row r="1608" spans="4:5" x14ac:dyDescent="0.3">
      <c r="D1608" s="127"/>
      <c r="E1608" s="127"/>
    </row>
    <row r="1609" spans="4:5" x14ac:dyDescent="0.3">
      <c r="D1609" s="127"/>
      <c r="E1609" s="127"/>
    </row>
    <row r="1610" spans="4:5" x14ac:dyDescent="0.3">
      <c r="D1610" s="127"/>
      <c r="E1610" s="127"/>
    </row>
    <row r="1611" spans="4:5" x14ac:dyDescent="0.3">
      <c r="D1611" s="127"/>
      <c r="E1611" s="127"/>
    </row>
    <row r="1612" spans="4:5" x14ac:dyDescent="0.3">
      <c r="D1612" s="127"/>
      <c r="E1612" s="127"/>
    </row>
    <row r="1613" spans="4:5" x14ac:dyDescent="0.3">
      <c r="D1613" s="127"/>
      <c r="E1613" s="127"/>
    </row>
    <row r="1614" spans="4:5" x14ac:dyDescent="0.3">
      <c r="D1614" s="127"/>
      <c r="E1614" s="127"/>
    </row>
    <row r="1615" spans="4:5" x14ac:dyDescent="0.3">
      <c r="D1615" s="127"/>
      <c r="E1615" s="127"/>
    </row>
    <row r="1616" spans="4:5" x14ac:dyDescent="0.3">
      <c r="D1616" s="127"/>
      <c r="E1616" s="127"/>
    </row>
    <row r="1617" spans="4:5" x14ac:dyDescent="0.3">
      <c r="D1617" s="127"/>
      <c r="E1617" s="127"/>
    </row>
    <row r="1618" spans="4:5" x14ac:dyDescent="0.3">
      <c r="D1618" s="127"/>
      <c r="E1618" s="127"/>
    </row>
    <row r="1619" spans="4:5" x14ac:dyDescent="0.3">
      <c r="D1619" s="127"/>
      <c r="E1619" s="127"/>
    </row>
    <row r="1620" spans="4:5" x14ac:dyDescent="0.3">
      <c r="D1620" s="127"/>
      <c r="E1620" s="127"/>
    </row>
    <row r="1621" spans="4:5" x14ac:dyDescent="0.3">
      <c r="D1621" s="127"/>
      <c r="E1621" s="127"/>
    </row>
    <row r="1622" spans="4:5" x14ac:dyDescent="0.3">
      <c r="D1622" s="127"/>
      <c r="E1622" s="127"/>
    </row>
    <row r="1623" spans="4:5" x14ac:dyDescent="0.3">
      <c r="D1623" s="127"/>
      <c r="E1623" s="127"/>
    </row>
    <row r="1624" spans="4:5" x14ac:dyDescent="0.3">
      <c r="D1624" s="127"/>
      <c r="E1624" s="127"/>
    </row>
    <row r="1625" spans="4:5" x14ac:dyDescent="0.3">
      <c r="D1625" s="127"/>
      <c r="E1625" s="127"/>
    </row>
    <row r="1626" spans="4:5" x14ac:dyDescent="0.3">
      <c r="D1626" s="127"/>
      <c r="E1626" s="127"/>
    </row>
    <row r="1627" spans="4:5" x14ac:dyDescent="0.3">
      <c r="D1627" s="127"/>
      <c r="E1627" s="127"/>
    </row>
    <row r="1628" spans="4:5" x14ac:dyDescent="0.3">
      <c r="D1628" s="127"/>
      <c r="E1628" s="127"/>
    </row>
    <row r="1629" spans="4:5" x14ac:dyDescent="0.3">
      <c r="D1629" s="127"/>
      <c r="E1629" s="127"/>
    </row>
    <row r="1630" spans="4:5" x14ac:dyDescent="0.3">
      <c r="D1630" s="127"/>
      <c r="E1630" s="127"/>
    </row>
    <row r="1631" spans="4:5" x14ac:dyDescent="0.3">
      <c r="D1631" s="127"/>
      <c r="E1631" s="127"/>
    </row>
    <row r="1632" spans="4:5" x14ac:dyDescent="0.3">
      <c r="D1632" s="127"/>
      <c r="E1632" s="127"/>
    </row>
    <row r="1633" spans="4:5" x14ac:dyDescent="0.3">
      <c r="D1633" s="127"/>
      <c r="E1633" s="127"/>
    </row>
    <row r="1634" spans="4:5" x14ac:dyDescent="0.3">
      <c r="D1634" s="127"/>
      <c r="E1634" s="127"/>
    </row>
    <row r="1635" spans="4:5" x14ac:dyDescent="0.3">
      <c r="D1635" s="127"/>
      <c r="E1635" s="127"/>
    </row>
    <row r="1636" spans="4:5" x14ac:dyDescent="0.3">
      <c r="D1636" s="127"/>
      <c r="E1636" s="127"/>
    </row>
    <row r="1637" spans="4:5" x14ac:dyDescent="0.3">
      <c r="D1637" s="127"/>
      <c r="E1637" s="127"/>
    </row>
    <row r="1638" spans="4:5" x14ac:dyDescent="0.3">
      <c r="D1638" s="127"/>
      <c r="E1638" s="127"/>
    </row>
    <row r="1639" spans="4:5" x14ac:dyDescent="0.3">
      <c r="D1639" s="127"/>
      <c r="E1639" s="127"/>
    </row>
    <row r="1640" spans="4:5" x14ac:dyDescent="0.3">
      <c r="D1640" s="127"/>
      <c r="E1640" s="127"/>
    </row>
    <row r="1641" spans="4:5" x14ac:dyDescent="0.3">
      <c r="D1641" s="127"/>
      <c r="E1641" s="127"/>
    </row>
    <row r="1642" spans="4:5" x14ac:dyDescent="0.3">
      <c r="D1642" s="127"/>
      <c r="E1642" s="127"/>
    </row>
    <row r="1643" spans="4:5" x14ac:dyDescent="0.3">
      <c r="D1643" s="127"/>
      <c r="E1643" s="127"/>
    </row>
    <row r="1644" spans="4:5" x14ac:dyDescent="0.3">
      <c r="D1644" s="127"/>
      <c r="E1644" s="127"/>
    </row>
    <row r="1645" spans="4:5" x14ac:dyDescent="0.3">
      <c r="D1645" s="127"/>
      <c r="E1645" s="127"/>
    </row>
    <row r="1646" spans="4:5" x14ac:dyDescent="0.3">
      <c r="D1646" s="127"/>
      <c r="E1646" s="127"/>
    </row>
    <row r="1647" spans="4:5" x14ac:dyDescent="0.3">
      <c r="D1647" s="127"/>
      <c r="E1647" s="127"/>
    </row>
    <row r="1648" spans="4:5" x14ac:dyDescent="0.3">
      <c r="D1648" s="127"/>
      <c r="E1648" s="127"/>
    </row>
    <row r="1649" spans="4:5" x14ac:dyDescent="0.3">
      <c r="D1649" s="127"/>
      <c r="E1649" s="127"/>
    </row>
    <row r="1650" spans="4:5" x14ac:dyDescent="0.3">
      <c r="D1650" s="127"/>
      <c r="E1650" s="127"/>
    </row>
    <row r="1651" spans="4:5" x14ac:dyDescent="0.3">
      <c r="D1651" s="127"/>
      <c r="E1651" s="127"/>
    </row>
    <row r="1652" spans="4:5" x14ac:dyDescent="0.3">
      <c r="D1652" s="127"/>
      <c r="E1652" s="127"/>
    </row>
    <row r="1653" spans="4:5" x14ac:dyDescent="0.3">
      <c r="D1653" s="127"/>
      <c r="E1653" s="127"/>
    </row>
    <row r="1654" spans="4:5" x14ac:dyDescent="0.3">
      <c r="D1654" s="127"/>
      <c r="E1654" s="127"/>
    </row>
    <row r="1655" spans="4:5" x14ac:dyDescent="0.3">
      <c r="D1655" s="127"/>
      <c r="E1655" s="127"/>
    </row>
    <row r="1656" spans="4:5" x14ac:dyDescent="0.3">
      <c r="D1656" s="127"/>
      <c r="E1656" s="127"/>
    </row>
    <row r="1657" spans="4:5" x14ac:dyDescent="0.3">
      <c r="D1657" s="127"/>
      <c r="E1657" s="127"/>
    </row>
    <row r="1658" spans="4:5" x14ac:dyDescent="0.3">
      <c r="D1658" s="127"/>
      <c r="E1658" s="127"/>
    </row>
    <row r="1659" spans="4:5" x14ac:dyDescent="0.3">
      <c r="D1659" s="127"/>
      <c r="E1659" s="127"/>
    </row>
    <row r="1660" spans="4:5" x14ac:dyDescent="0.3">
      <c r="D1660" s="127"/>
      <c r="E1660" s="127"/>
    </row>
    <row r="1661" spans="4:5" x14ac:dyDescent="0.3">
      <c r="D1661" s="127"/>
      <c r="E1661" s="127"/>
    </row>
    <row r="1662" spans="4:5" x14ac:dyDescent="0.3">
      <c r="D1662" s="127"/>
      <c r="E1662" s="127"/>
    </row>
    <row r="1663" spans="4:5" x14ac:dyDescent="0.3">
      <c r="D1663" s="127"/>
      <c r="E1663" s="127"/>
    </row>
    <row r="1664" spans="4:5" x14ac:dyDescent="0.3">
      <c r="D1664" s="127"/>
      <c r="E1664" s="127"/>
    </row>
    <row r="1665" spans="4:5" x14ac:dyDescent="0.3">
      <c r="D1665" s="127"/>
      <c r="E1665" s="127"/>
    </row>
    <row r="1666" spans="4:5" x14ac:dyDescent="0.3">
      <c r="D1666" s="127"/>
      <c r="E1666" s="127"/>
    </row>
    <row r="1667" spans="4:5" x14ac:dyDescent="0.3">
      <c r="D1667" s="127"/>
      <c r="E1667" s="127"/>
    </row>
    <row r="1668" spans="4:5" x14ac:dyDescent="0.3">
      <c r="D1668" s="127"/>
      <c r="E1668" s="127"/>
    </row>
    <row r="1669" spans="4:5" x14ac:dyDescent="0.3">
      <c r="D1669" s="127"/>
      <c r="E1669" s="127"/>
    </row>
    <row r="1670" spans="4:5" x14ac:dyDescent="0.3">
      <c r="D1670" s="127"/>
      <c r="E1670" s="127"/>
    </row>
    <row r="1671" spans="4:5" x14ac:dyDescent="0.3">
      <c r="D1671" s="127"/>
      <c r="E1671" s="127"/>
    </row>
    <row r="1672" spans="4:5" x14ac:dyDescent="0.3">
      <c r="D1672" s="127"/>
      <c r="E1672" s="127"/>
    </row>
    <row r="1673" spans="4:5" x14ac:dyDescent="0.3">
      <c r="D1673" s="127"/>
      <c r="E1673" s="127"/>
    </row>
    <row r="1674" spans="4:5" x14ac:dyDescent="0.3">
      <c r="D1674" s="127"/>
      <c r="E1674" s="127"/>
    </row>
    <row r="1675" spans="4:5" x14ac:dyDescent="0.3">
      <c r="D1675" s="127"/>
      <c r="E1675" s="127"/>
    </row>
    <row r="1676" spans="4:5" x14ac:dyDescent="0.3">
      <c r="D1676" s="127"/>
      <c r="E1676" s="127"/>
    </row>
    <row r="1677" spans="4:5" x14ac:dyDescent="0.3">
      <c r="D1677" s="127"/>
      <c r="E1677" s="127"/>
    </row>
    <row r="1678" spans="4:5" x14ac:dyDescent="0.3">
      <c r="D1678" s="127"/>
      <c r="E1678" s="127"/>
    </row>
    <row r="1679" spans="4:5" x14ac:dyDescent="0.3">
      <c r="D1679" s="127"/>
      <c r="E1679" s="127"/>
    </row>
    <row r="1680" spans="4:5" x14ac:dyDescent="0.3">
      <c r="D1680" s="127"/>
      <c r="E1680" s="127"/>
    </row>
    <row r="1681" spans="4:5" x14ac:dyDescent="0.3">
      <c r="D1681" s="127"/>
      <c r="E1681" s="127"/>
    </row>
    <row r="1682" spans="4:5" x14ac:dyDescent="0.3">
      <c r="D1682" s="127"/>
      <c r="E1682" s="127"/>
    </row>
    <row r="1683" spans="4:5" x14ac:dyDescent="0.3">
      <c r="D1683" s="127"/>
      <c r="E1683" s="127"/>
    </row>
    <row r="1684" spans="4:5" x14ac:dyDescent="0.3">
      <c r="D1684" s="127"/>
      <c r="E1684" s="127"/>
    </row>
    <row r="1685" spans="4:5" x14ac:dyDescent="0.3">
      <c r="D1685" s="127"/>
      <c r="E1685" s="127"/>
    </row>
    <row r="1686" spans="4:5" x14ac:dyDescent="0.3">
      <c r="D1686" s="127"/>
      <c r="E1686" s="127"/>
    </row>
    <row r="1687" spans="4:5" x14ac:dyDescent="0.3">
      <c r="D1687" s="127"/>
      <c r="E1687" s="127"/>
    </row>
    <row r="1688" spans="4:5" x14ac:dyDescent="0.3">
      <c r="D1688" s="127"/>
      <c r="E1688" s="127"/>
    </row>
    <row r="1689" spans="4:5" x14ac:dyDescent="0.3">
      <c r="D1689" s="127"/>
      <c r="E1689" s="127"/>
    </row>
    <row r="1690" spans="4:5" x14ac:dyDescent="0.3">
      <c r="D1690" s="127"/>
      <c r="E1690" s="127"/>
    </row>
    <row r="1691" spans="4:5" x14ac:dyDescent="0.3">
      <c r="D1691" s="127"/>
      <c r="E1691" s="127"/>
    </row>
    <row r="1692" spans="4:5" x14ac:dyDescent="0.3">
      <c r="D1692" s="127"/>
      <c r="E1692" s="127"/>
    </row>
    <row r="1693" spans="4:5" x14ac:dyDescent="0.3">
      <c r="D1693" s="127"/>
      <c r="E1693" s="127"/>
    </row>
    <row r="1694" spans="4:5" x14ac:dyDescent="0.3">
      <c r="D1694" s="127"/>
      <c r="E1694" s="127"/>
    </row>
    <row r="1695" spans="4:5" x14ac:dyDescent="0.3">
      <c r="D1695" s="127"/>
      <c r="E1695" s="127"/>
    </row>
    <row r="1696" spans="4:5" x14ac:dyDescent="0.3">
      <c r="D1696" s="127"/>
      <c r="E1696" s="127"/>
    </row>
    <row r="1697" spans="4:5" x14ac:dyDescent="0.3">
      <c r="D1697" s="127"/>
      <c r="E1697" s="127"/>
    </row>
    <row r="1698" spans="4:5" x14ac:dyDescent="0.3">
      <c r="D1698" s="127"/>
      <c r="E1698" s="127"/>
    </row>
    <row r="1699" spans="4:5" x14ac:dyDescent="0.3">
      <c r="D1699" s="127"/>
      <c r="E1699" s="127"/>
    </row>
    <row r="1700" spans="4:5" x14ac:dyDescent="0.3">
      <c r="D1700" s="127"/>
      <c r="E1700" s="127"/>
    </row>
    <row r="1701" spans="4:5" x14ac:dyDescent="0.3">
      <c r="D1701" s="127"/>
      <c r="E1701" s="127"/>
    </row>
    <row r="1702" spans="4:5" x14ac:dyDescent="0.3">
      <c r="D1702" s="127"/>
      <c r="E1702" s="127"/>
    </row>
    <row r="1703" spans="4:5" x14ac:dyDescent="0.3">
      <c r="D1703" s="127"/>
      <c r="E1703" s="127"/>
    </row>
    <row r="1704" spans="4:5" x14ac:dyDescent="0.3">
      <c r="D1704" s="127"/>
      <c r="E1704" s="127"/>
    </row>
    <row r="1705" spans="4:5" x14ac:dyDescent="0.3">
      <c r="D1705" s="127"/>
      <c r="E1705" s="127"/>
    </row>
    <row r="1706" spans="4:5" x14ac:dyDescent="0.3">
      <c r="D1706" s="127"/>
      <c r="E1706" s="127"/>
    </row>
    <row r="1707" spans="4:5" x14ac:dyDescent="0.3">
      <c r="D1707" s="127"/>
      <c r="E1707" s="127"/>
    </row>
    <row r="1708" spans="4:5" x14ac:dyDescent="0.3">
      <c r="D1708" s="127"/>
      <c r="E1708" s="127"/>
    </row>
    <row r="1709" spans="4:5" x14ac:dyDescent="0.3">
      <c r="D1709" s="127"/>
      <c r="E1709" s="127"/>
    </row>
    <row r="1710" spans="4:5" x14ac:dyDescent="0.3">
      <c r="D1710" s="127"/>
      <c r="E1710" s="127"/>
    </row>
    <row r="1711" spans="4:5" x14ac:dyDescent="0.3">
      <c r="D1711" s="127"/>
      <c r="E1711" s="127"/>
    </row>
    <row r="1712" spans="4:5" x14ac:dyDescent="0.3">
      <c r="D1712" s="127"/>
      <c r="E1712" s="127"/>
    </row>
    <row r="1713" spans="4:5" x14ac:dyDescent="0.3">
      <c r="D1713" s="127"/>
      <c r="E1713" s="127"/>
    </row>
    <row r="1714" spans="4:5" x14ac:dyDescent="0.3">
      <c r="D1714" s="127"/>
      <c r="E1714" s="127"/>
    </row>
    <row r="1715" spans="4:5" x14ac:dyDescent="0.3">
      <c r="D1715" s="127"/>
      <c r="E1715" s="127"/>
    </row>
    <row r="1716" spans="4:5" x14ac:dyDescent="0.3">
      <c r="D1716" s="127"/>
      <c r="E1716" s="127"/>
    </row>
    <row r="1717" spans="4:5" x14ac:dyDescent="0.3">
      <c r="D1717" s="127"/>
      <c r="E1717" s="127"/>
    </row>
    <row r="1718" spans="4:5" x14ac:dyDescent="0.3">
      <c r="D1718" s="127"/>
      <c r="E1718" s="127"/>
    </row>
    <row r="1719" spans="4:5" x14ac:dyDescent="0.3">
      <c r="D1719" s="127"/>
      <c r="E1719" s="127"/>
    </row>
    <row r="1720" spans="4:5" x14ac:dyDescent="0.3">
      <c r="D1720" s="127"/>
      <c r="E1720" s="127"/>
    </row>
    <row r="1721" spans="4:5" x14ac:dyDescent="0.3">
      <c r="D1721" s="127"/>
      <c r="E1721" s="127"/>
    </row>
    <row r="1722" spans="4:5" x14ac:dyDescent="0.3">
      <c r="D1722" s="127"/>
      <c r="E1722" s="127"/>
    </row>
    <row r="1723" spans="4:5" x14ac:dyDescent="0.3">
      <c r="D1723" s="127"/>
      <c r="E1723" s="127"/>
    </row>
    <row r="1724" spans="4:5" x14ac:dyDescent="0.3">
      <c r="D1724" s="127"/>
      <c r="E1724" s="127"/>
    </row>
    <row r="1725" spans="4:5" x14ac:dyDescent="0.3">
      <c r="D1725" s="127"/>
      <c r="E1725" s="127"/>
    </row>
    <row r="1726" spans="4:5" x14ac:dyDescent="0.3">
      <c r="D1726" s="127"/>
      <c r="E1726" s="127"/>
    </row>
    <row r="1727" spans="4:5" x14ac:dyDescent="0.3">
      <c r="D1727" s="127"/>
      <c r="E1727" s="127"/>
    </row>
    <row r="1728" spans="4:5" x14ac:dyDescent="0.3">
      <c r="D1728" s="127"/>
      <c r="E1728" s="127"/>
    </row>
    <row r="1729" spans="4:5" x14ac:dyDescent="0.3">
      <c r="D1729" s="127"/>
      <c r="E1729" s="127"/>
    </row>
    <row r="1730" spans="4:5" x14ac:dyDescent="0.3">
      <c r="D1730" s="127"/>
      <c r="E1730" s="127"/>
    </row>
    <row r="1731" spans="4:5" x14ac:dyDescent="0.3">
      <c r="D1731" s="127"/>
      <c r="E1731" s="127"/>
    </row>
    <row r="1732" spans="4:5" x14ac:dyDescent="0.3">
      <c r="D1732" s="127"/>
      <c r="E1732" s="127"/>
    </row>
    <row r="1733" spans="4:5" x14ac:dyDescent="0.3">
      <c r="D1733" s="127"/>
      <c r="E1733" s="127"/>
    </row>
    <row r="1734" spans="4:5" x14ac:dyDescent="0.3">
      <c r="D1734" s="127"/>
      <c r="E1734" s="127"/>
    </row>
    <row r="1735" spans="4:5" x14ac:dyDescent="0.3">
      <c r="D1735" s="127"/>
      <c r="E1735" s="127"/>
    </row>
    <row r="1736" spans="4:5" x14ac:dyDescent="0.3">
      <c r="D1736" s="127"/>
      <c r="E1736" s="127"/>
    </row>
    <row r="1737" spans="4:5" x14ac:dyDescent="0.3">
      <c r="D1737" s="127"/>
      <c r="E1737" s="127"/>
    </row>
    <row r="1738" spans="4:5" x14ac:dyDescent="0.3">
      <c r="D1738" s="127"/>
      <c r="E1738" s="127"/>
    </row>
    <row r="1739" spans="4:5" x14ac:dyDescent="0.3">
      <c r="D1739" s="127"/>
      <c r="E1739" s="127"/>
    </row>
    <row r="1740" spans="4:5" x14ac:dyDescent="0.3">
      <c r="D1740" s="127"/>
      <c r="E1740" s="127"/>
    </row>
    <row r="1741" spans="4:5" x14ac:dyDescent="0.3">
      <c r="D1741" s="127"/>
      <c r="E1741" s="127"/>
    </row>
    <row r="1742" spans="4:5" x14ac:dyDescent="0.3">
      <c r="D1742" s="127"/>
      <c r="E1742" s="127"/>
    </row>
    <row r="1743" spans="4:5" x14ac:dyDescent="0.3">
      <c r="D1743" s="127"/>
      <c r="E1743" s="127"/>
    </row>
    <row r="1744" spans="4:5" x14ac:dyDescent="0.3">
      <c r="D1744" s="127"/>
      <c r="E1744" s="127"/>
    </row>
    <row r="1745" spans="4:5" x14ac:dyDescent="0.3">
      <c r="D1745" s="127"/>
      <c r="E1745" s="127"/>
    </row>
    <row r="1746" spans="4:5" x14ac:dyDescent="0.3">
      <c r="D1746" s="127"/>
      <c r="E1746" s="127"/>
    </row>
    <row r="1747" spans="4:5" x14ac:dyDescent="0.3">
      <c r="D1747" s="127"/>
      <c r="E1747" s="127"/>
    </row>
    <row r="1748" spans="4:5" x14ac:dyDescent="0.3">
      <c r="D1748" s="127"/>
      <c r="E1748" s="127"/>
    </row>
    <row r="1749" spans="4:5" x14ac:dyDescent="0.3">
      <c r="D1749" s="127"/>
      <c r="E1749" s="127"/>
    </row>
    <row r="1750" spans="4:5" x14ac:dyDescent="0.3">
      <c r="D1750" s="127"/>
      <c r="E1750" s="127"/>
    </row>
    <row r="1751" spans="4:5" x14ac:dyDescent="0.3">
      <c r="D1751" s="127"/>
      <c r="E1751" s="127"/>
    </row>
    <row r="1752" spans="4:5" x14ac:dyDescent="0.3">
      <c r="D1752" s="127"/>
      <c r="E1752" s="127"/>
    </row>
    <row r="1753" spans="4:5" x14ac:dyDescent="0.3">
      <c r="D1753" s="127"/>
      <c r="E1753" s="127"/>
    </row>
    <row r="1754" spans="4:5" x14ac:dyDescent="0.3">
      <c r="D1754" s="127"/>
      <c r="E1754" s="127"/>
    </row>
    <row r="1755" spans="4:5" x14ac:dyDescent="0.3">
      <c r="D1755" s="127"/>
      <c r="E1755" s="127"/>
    </row>
    <row r="1756" spans="4:5" x14ac:dyDescent="0.3">
      <c r="D1756" s="127"/>
      <c r="E1756" s="127"/>
    </row>
    <row r="1757" spans="4:5" x14ac:dyDescent="0.3">
      <c r="D1757" s="127"/>
      <c r="E1757" s="127"/>
    </row>
    <row r="1758" spans="4:5" x14ac:dyDescent="0.3">
      <c r="D1758" s="127"/>
      <c r="E1758" s="127"/>
    </row>
    <row r="1759" spans="4:5" x14ac:dyDescent="0.3">
      <c r="D1759" s="127"/>
      <c r="E1759" s="127"/>
    </row>
    <row r="1760" spans="4:5" x14ac:dyDescent="0.3">
      <c r="D1760" s="127"/>
      <c r="E1760" s="127"/>
    </row>
    <row r="1761" spans="4:5" x14ac:dyDescent="0.3">
      <c r="D1761" s="127"/>
      <c r="E1761" s="127"/>
    </row>
    <row r="1762" spans="4:5" x14ac:dyDescent="0.3">
      <c r="D1762" s="127"/>
      <c r="E1762" s="127"/>
    </row>
    <row r="1763" spans="4:5" x14ac:dyDescent="0.3">
      <c r="D1763" s="127"/>
      <c r="E1763" s="127"/>
    </row>
    <row r="1764" spans="4:5" x14ac:dyDescent="0.3">
      <c r="D1764" s="127"/>
      <c r="E1764" s="127"/>
    </row>
    <row r="1765" spans="4:5" x14ac:dyDescent="0.3">
      <c r="D1765" s="127"/>
      <c r="E1765" s="127"/>
    </row>
    <row r="1766" spans="4:5" x14ac:dyDescent="0.3">
      <c r="D1766" s="127"/>
      <c r="E1766" s="127"/>
    </row>
    <row r="1767" spans="4:5" x14ac:dyDescent="0.3">
      <c r="D1767" s="127"/>
      <c r="E1767" s="127"/>
    </row>
    <row r="1768" spans="4:5" x14ac:dyDescent="0.3">
      <c r="D1768" s="127"/>
      <c r="E1768" s="127"/>
    </row>
    <row r="1769" spans="4:5" x14ac:dyDescent="0.3">
      <c r="D1769" s="127"/>
      <c r="E1769" s="127"/>
    </row>
    <row r="1770" spans="4:5" x14ac:dyDescent="0.3">
      <c r="D1770" s="127"/>
      <c r="E1770" s="127"/>
    </row>
    <row r="1771" spans="4:5" x14ac:dyDescent="0.3">
      <c r="D1771" s="127"/>
      <c r="E1771" s="127"/>
    </row>
    <row r="1772" spans="4:5" x14ac:dyDescent="0.3">
      <c r="D1772" s="127"/>
      <c r="E1772" s="127"/>
    </row>
    <row r="1773" spans="4:5" x14ac:dyDescent="0.3">
      <c r="D1773" s="127"/>
      <c r="E1773" s="127"/>
    </row>
    <row r="1774" spans="4:5" x14ac:dyDescent="0.3">
      <c r="D1774" s="127"/>
      <c r="E1774" s="127"/>
    </row>
    <row r="1775" spans="4:5" x14ac:dyDescent="0.3">
      <c r="D1775" s="127"/>
      <c r="E1775" s="127"/>
    </row>
    <row r="1776" spans="4:5" x14ac:dyDescent="0.3">
      <c r="D1776" s="127"/>
      <c r="E1776" s="127"/>
    </row>
    <row r="1777" spans="4:5" x14ac:dyDescent="0.3">
      <c r="D1777" s="127"/>
      <c r="E1777" s="127"/>
    </row>
    <row r="1778" spans="4:5" x14ac:dyDescent="0.3">
      <c r="D1778" s="127"/>
      <c r="E1778" s="127"/>
    </row>
    <row r="1779" spans="4:5" x14ac:dyDescent="0.3">
      <c r="D1779" s="127"/>
      <c r="E1779" s="127"/>
    </row>
    <row r="1780" spans="4:5" x14ac:dyDescent="0.3">
      <c r="D1780" s="127"/>
      <c r="E1780" s="127"/>
    </row>
    <row r="1781" spans="4:5" x14ac:dyDescent="0.3">
      <c r="D1781" s="127"/>
      <c r="E1781" s="127"/>
    </row>
    <row r="1782" spans="4:5" x14ac:dyDescent="0.3">
      <c r="D1782" s="127"/>
      <c r="E1782" s="127"/>
    </row>
    <row r="1783" spans="4:5" x14ac:dyDescent="0.3">
      <c r="D1783" s="127"/>
      <c r="E1783" s="127"/>
    </row>
    <row r="1784" spans="4:5" x14ac:dyDescent="0.3">
      <c r="D1784" s="127"/>
      <c r="E1784" s="127"/>
    </row>
    <row r="1785" spans="4:5" x14ac:dyDescent="0.3">
      <c r="D1785" s="127"/>
      <c r="E1785" s="127"/>
    </row>
    <row r="1786" spans="4:5" x14ac:dyDescent="0.3">
      <c r="D1786" s="127"/>
      <c r="E1786" s="127"/>
    </row>
    <row r="1787" spans="4:5" x14ac:dyDescent="0.3">
      <c r="D1787" s="127"/>
      <c r="E1787" s="127"/>
    </row>
    <row r="1788" spans="4:5" x14ac:dyDescent="0.3">
      <c r="D1788" s="127"/>
      <c r="E1788" s="127"/>
    </row>
    <row r="1789" spans="4:5" x14ac:dyDescent="0.3">
      <c r="D1789" s="127"/>
      <c r="E1789" s="127"/>
    </row>
    <row r="1790" spans="4:5" x14ac:dyDescent="0.3">
      <c r="D1790" s="127"/>
      <c r="E1790" s="127"/>
    </row>
    <row r="1791" spans="4:5" x14ac:dyDescent="0.3">
      <c r="D1791" s="127"/>
      <c r="E1791" s="127"/>
    </row>
    <row r="1792" spans="4:5" x14ac:dyDescent="0.3">
      <c r="D1792" s="127"/>
      <c r="E1792" s="127"/>
    </row>
    <row r="1793" spans="4:5" x14ac:dyDescent="0.3">
      <c r="D1793" s="127"/>
      <c r="E1793" s="127"/>
    </row>
    <row r="1794" spans="4:5" x14ac:dyDescent="0.3">
      <c r="D1794" s="127"/>
      <c r="E1794" s="127"/>
    </row>
    <row r="1795" spans="4:5" x14ac:dyDescent="0.3">
      <c r="D1795" s="127"/>
      <c r="E1795" s="127"/>
    </row>
    <row r="1796" spans="4:5" x14ac:dyDescent="0.3">
      <c r="D1796" s="127"/>
      <c r="E1796" s="127"/>
    </row>
    <row r="1797" spans="4:5" x14ac:dyDescent="0.3">
      <c r="D1797" s="127"/>
      <c r="E1797" s="127"/>
    </row>
    <row r="1798" spans="4:5" x14ac:dyDescent="0.3">
      <c r="D1798" s="127"/>
      <c r="E1798" s="127"/>
    </row>
    <row r="1799" spans="4:5" x14ac:dyDescent="0.3">
      <c r="D1799" s="127"/>
      <c r="E1799" s="127"/>
    </row>
    <row r="1800" spans="4:5" x14ac:dyDescent="0.3">
      <c r="D1800" s="127"/>
      <c r="E1800" s="127"/>
    </row>
    <row r="1801" spans="4:5" x14ac:dyDescent="0.3">
      <c r="D1801" s="127"/>
      <c r="E1801" s="127"/>
    </row>
    <row r="1802" spans="4:5" x14ac:dyDescent="0.3">
      <c r="D1802" s="127"/>
      <c r="E1802" s="127"/>
    </row>
    <row r="1803" spans="4:5" x14ac:dyDescent="0.3">
      <c r="D1803" s="127"/>
      <c r="E1803" s="127"/>
    </row>
    <row r="1804" spans="4:5" x14ac:dyDescent="0.3">
      <c r="D1804" s="127"/>
      <c r="E1804" s="127"/>
    </row>
    <row r="1805" spans="4:5" x14ac:dyDescent="0.3">
      <c r="D1805" s="127"/>
      <c r="E1805" s="127"/>
    </row>
    <row r="1806" spans="4:5" x14ac:dyDescent="0.3">
      <c r="D1806" s="127"/>
      <c r="E1806" s="127"/>
    </row>
    <row r="1807" spans="4:5" x14ac:dyDescent="0.3">
      <c r="D1807" s="127"/>
      <c r="E1807" s="127"/>
    </row>
    <row r="1808" spans="4:5" x14ac:dyDescent="0.3">
      <c r="D1808" s="127"/>
      <c r="E1808" s="127"/>
    </row>
    <row r="1809" spans="4:5" x14ac:dyDescent="0.3">
      <c r="D1809" s="127"/>
      <c r="E1809" s="127"/>
    </row>
    <row r="1810" spans="4:5" x14ac:dyDescent="0.3">
      <c r="D1810" s="127"/>
      <c r="E1810" s="127"/>
    </row>
    <row r="1811" spans="4:5" x14ac:dyDescent="0.3">
      <c r="D1811" s="127"/>
      <c r="E1811" s="127"/>
    </row>
    <row r="1812" spans="4:5" x14ac:dyDescent="0.3">
      <c r="D1812" s="127"/>
      <c r="E1812" s="127"/>
    </row>
    <row r="1813" spans="4:5" x14ac:dyDescent="0.3">
      <c r="D1813" s="127"/>
      <c r="E1813" s="127"/>
    </row>
    <row r="1814" spans="4:5" x14ac:dyDescent="0.3">
      <c r="D1814" s="127"/>
      <c r="E1814" s="127"/>
    </row>
    <row r="1815" spans="4:5" x14ac:dyDescent="0.3">
      <c r="D1815" s="127"/>
      <c r="E1815" s="127"/>
    </row>
    <row r="1816" spans="4:5" x14ac:dyDescent="0.3">
      <c r="D1816" s="127"/>
      <c r="E1816" s="127"/>
    </row>
    <row r="1817" spans="4:5" x14ac:dyDescent="0.3">
      <c r="D1817" s="127"/>
      <c r="E1817" s="127"/>
    </row>
    <row r="1818" spans="4:5" x14ac:dyDescent="0.3">
      <c r="D1818" s="127"/>
      <c r="E1818" s="127"/>
    </row>
    <row r="1819" spans="4:5" x14ac:dyDescent="0.3">
      <c r="D1819" s="127"/>
      <c r="E1819" s="127"/>
    </row>
    <row r="1820" spans="4:5" x14ac:dyDescent="0.3">
      <c r="D1820" s="127"/>
      <c r="E1820" s="127"/>
    </row>
    <row r="1821" spans="4:5" x14ac:dyDescent="0.3">
      <c r="D1821" s="127"/>
      <c r="E1821" s="127"/>
    </row>
    <row r="1822" spans="4:5" x14ac:dyDescent="0.3">
      <c r="D1822" s="127"/>
      <c r="E1822" s="127"/>
    </row>
    <row r="1823" spans="4:5" x14ac:dyDescent="0.3">
      <c r="D1823" s="127"/>
      <c r="E1823" s="127"/>
    </row>
    <row r="1824" spans="4:5" x14ac:dyDescent="0.3">
      <c r="D1824" s="127"/>
      <c r="E1824" s="127"/>
    </row>
    <row r="1825" spans="4:5" x14ac:dyDescent="0.3">
      <c r="D1825" s="127"/>
      <c r="E1825" s="127"/>
    </row>
    <row r="1826" spans="4:5" x14ac:dyDescent="0.3">
      <c r="D1826" s="127"/>
      <c r="E1826" s="127"/>
    </row>
    <row r="1827" spans="4:5" x14ac:dyDescent="0.3">
      <c r="D1827" s="127"/>
      <c r="E1827" s="127"/>
    </row>
    <row r="1828" spans="4:5" x14ac:dyDescent="0.3">
      <c r="D1828" s="127"/>
      <c r="E1828" s="127"/>
    </row>
    <row r="1829" spans="4:5" x14ac:dyDescent="0.3">
      <c r="D1829" s="127"/>
      <c r="E1829" s="127"/>
    </row>
    <row r="1830" spans="4:5" x14ac:dyDescent="0.3">
      <c r="D1830" s="127"/>
      <c r="E1830" s="127"/>
    </row>
    <row r="1831" spans="4:5" x14ac:dyDescent="0.3">
      <c r="D1831" s="127"/>
      <c r="E1831" s="127"/>
    </row>
    <row r="1832" spans="4:5" x14ac:dyDescent="0.3">
      <c r="D1832" s="127"/>
      <c r="E1832" s="127"/>
    </row>
    <row r="1833" spans="4:5" x14ac:dyDescent="0.3">
      <c r="D1833" s="127"/>
      <c r="E1833" s="127"/>
    </row>
    <row r="1834" spans="4:5" x14ac:dyDescent="0.3">
      <c r="D1834" s="127"/>
      <c r="E1834" s="127"/>
    </row>
    <row r="1835" spans="4:5" x14ac:dyDescent="0.3">
      <c r="D1835" s="127"/>
      <c r="E1835" s="127"/>
    </row>
    <row r="1836" spans="4:5" x14ac:dyDescent="0.3">
      <c r="D1836" s="127"/>
      <c r="E1836" s="127"/>
    </row>
    <row r="1837" spans="4:5" x14ac:dyDescent="0.3">
      <c r="D1837" s="127"/>
      <c r="E1837" s="127"/>
    </row>
    <row r="1838" spans="4:5" x14ac:dyDescent="0.3">
      <c r="D1838" s="127"/>
      <c r="E1838" s="127"/>
    </row>
    <row r="1839" spans="4:5" x14ac:dyDescent="0.3">
      <c r="D1839" s="127"/>
      <c r="E1839" s="127"/>
    </row>
    <row r="1840" spans="4:5" x14ac:dyDescent="0.3">
      <c r="D1840" s="127"/>
      <c r="E1840" s="127"/>
    </row>
    <row r="1841" spans="4:5" x14ac:dyDescent="0.3">
      <c r="D1841" s="127"/>
      <c r="E1841" s="127"/>
    </row>
    <row r="1842" spans="4:5" x14ac:dyDescent="0.3">
      <c r="D1842" s="127"/>
      <c r="E1842" s="127"/>
    </row>
    <row r="1843" spans="4:5" x14ac:dyDescent="0.3">
      <c r="D1843" s="127"/>
      <c r="E1843" s="127"/>
    </row>
    <row r="1844" spans="4:5" x14ac:dyDescent="0.3">
      <c r="D1844" s="127"/>
      <c r="E1844" s="127"/>
    </row>
    <row r="1845" spans="4:5" x14ac:dyDescent="0.3">
      <c r="D1845" s="127"/>
      <c r="E1845" s="127"/>
    </row>
    <row r="1846" spans="4:5" x14ac:dyDescent="0.3">
      <c r="D1846" s="127"/>
      <c r="E1846" s="127"/>
    </row>
    <row r="1847" spans="4:5" x14ac:dyDescent="0.3">
      <c r="D1847" s="127"/>
      <c r="E1847" s="127"/>
    </row>
    <row r="1848" spans="4:5" x14ac:dyDescent="0.3">
      <c r="D1848" s="127"/>
      <c r="E1848" s="127"/>
    </row>
    <row r="1849" spans="4:5" x14ac:dyDescent="0.3">
      <c r="D1849" s="127"/>
      <c r="E1849" s="127"/>
    </row>
    <row r="1850" spans="4:5" x14ac:dyDescent="0.3">
      <c r="D1850" s="127"/>
      <c r="E1850" s="127"/>
    </row>
    <row r="1851" spans="4:5" x14ac:dyDescent="0.3">
      <c r="D1851" s="127"/>
      <c r="E1851" s="127"/>
    </row>
    <row r="1852" spans="4:5" x14ac:dyDescent="0.3">
      <c r="D1852" s="127"/>
      <c r="E1852" s="127"/>
    </row>
    <row r="1853" spans="4:5" x14ac:dyDescent="0.3">
      <c r="D1853" s="127"/>
      <c r="E1853" s="127"/>
    </row>
    <row r="1854" spans="4:5" x14ac:dyDescent="0.3">
      <c r="D1854" s="127"/>
      <c r="E1854" s="127"/>
    </row>
    <row r="1855" spans="4:5" x14ac:dyDescent="0.3">
      <c r="D1855" s="127"/>
      <c r="E1855" s="127"/>
    </row>
    <row r="1856" spans="4:5" x14ac:dyDescent="0.3">
      <c r="D1856" s="127"/>
      <c r="E1856" s="127"/>
    </row>
    <row r="1857" spans="4:5" x14ac:dyDescent="0.3">
      <c r="D1857" s="127"/>
      <c r="E1857" s="127"/>
    </row>
    <row r="1858" spans="4:5" x14ac:dyDescent="0.3">
      <c r="D1858" s="127"/>
      <c r="E1858" s="127"/>
    </row>
    <row r="1859" spans="4:5" x14ac:dyDescent="0.3">
      <c r="D1859" s="127"/>
      <c r="E1859" s="127"/>
    </row>
    <row r="1860" spans="4:5" x14ac:dyDescent="0.3">
      <c r="D1860" s="127"/>
      <c r="E1860" s="127"/>
    </row>
    <row r="1861" spans="4:5" x14ac:dyDescent="0.3">
      <c r="D1861" s="127"/>
      <c r="E1861" s="127"/>
    </row>
    <row r="1862" spans="4:5" x14ac:dyDescent="0.3">
      <c r="D1862" s="127"/>
      <c r="E1862" s="127"/>
    </row>
    <row r="1863" spans="4:5" x14ac:dyDescent="0.3">
      <c r="D1863" s="127"/>
      <c r="E1863" s="127"/>
    </row>
    <row r="1864" spans="4:5" x14ac:dyDescent="0.3">
      <c r="D1864" s="127"/>
      <c r="E1864" s="127"/>
    </row>
    <row r="1865" spans="4:5" x14ac:dyDescent="0.3">
      <c r="D1865" s="127"/>
      <c r="E1865" s="127"/>
    </row>
    <row r="1866" spans="4:5" x14ac:dyDescent="0.3">
      <c r="D1866" s="127"/>
      <c r="E1866" s="127"/>
    </row>
    <row r="1867" spans="4:5" x14ac:dyDescent="0.3">
      <c r="D1867" s="127"/>
      <c r="E1867" s="127"/>
    </row>
    <row r="1868" spans="4:5" x14ac:dyDescent="0.3">
      <c r="D1868" s="127"/>
      <c r="E1868" s="127"/>
    </row>
    <row r="1869" spans="4:5" x14ac:dyDescent="0.3">
      <c r="D1869" s="127"/>
      <c r="E1869" s="127"/>
    </row>
    <row r="1870" spans="4:5" x14ac:dyDescent="0.3">
      <c r="D1870" s="127"/>
      <c r="E1870" s="127"/>
    </row>
    <row r="1871" spans="4:5" x14ac:dyDescent="0.3">
      <c r="D1871" s="127"/>
      <c r="E1871" s="127"/>
    </row>
    <row r="1872" spans="4:5" x14ac:dyDescent="0.3">
      <c r="D1872" s="127"/>
      <c r="E1872" s="127"/>
    </row>
    <row r="1873" spans="4:5" x14ac:dyDescent="0.3">
      <c r="D1873" s="127"/>
      <c r="E1873" s="127"/>
    </row>
    <row r="1874" spans="4:5" x14ac:dyDescent="0.3">
      <c r="D1874" s="127"/>
      <c r="E1874" s="127"/>
    </row>
    <row r="1875" spans="4:5" x14ac:dyDescent="0.3">
      <c r="D1875" s="127"/>
      <c r="E1875" s="127"/>
    </row>
    <row r="1876" spans="4:5" x14ac:dyDescent="0.3">
      <c r="D1876" s="127"/>
      <c r="E1876" s="127"/>
    </row>
    <row r="1877" spans="4:5" x14ac:dyDescent="0.3">
      <c r="D1877" s="127"/>
      <c r="E1877" s="127"/>
    </row>
    <row r="1878" spans="4:5" x14ac:dyDescent="0.3">
      <c r="D1878" s="127"/>
      <c r="E1878" s="127"/>
    </row>
    <row r="1879" spans="4:5" x14ac:dyDescent="0.3">
      <c r="D1879" s="127"/>
      <c r="E1879" s="127"/>
    </row>
    <row r="1880" spans="4:5" x14ac:dyDescent="0.3">
      <c r="D1880" s="127"/>
      <c r="E1880" s="127"/>
    </row>
    <row r="1881" spans="4:5" x14ac:dyDescent="0.3">
      <c r="D1881" s="127"/>
      <c r="E1881" s="127"/>
    </row>
    <row r="1882" spans="4:5" x14ac:dyDescent="0.3">
      <c r="D1882" s="127"/>
      <c r="E1882" s="127"/>
    </row>
    <row r="1883" spans="4:5" x14ac:dyDescent="0.3">
      <c r="D1883" s="127"/>
      <c r="E1883" s="127"/>
    </row>
    <row r="1884" spans="4:5" x14ac:dyDescent="0.3">
      <c r="D1884" s="127"/>
      <c r="E1884" s="127"/>
    </row>
    <row r="1885" spans="4:5" x14ac:dyDescent="0.3">
      <c r="D1885" s="127"/>
      <c r="E1885" s="127"/>
    </row>
    <row r="1886" spans="4:5" x14ac:dyDescent="0.3">
      <c r="D1886" s="127"/>
      <c r="E1886" s="127"/>
    </row>
    <row r="1887" spans="4:5" x14ac:dyDescent="0.3">
      <c r="D1887" s="127"/>
      <c r="E1887" s="127"/>
    </row>
    <row r="1888" spans="4:5" x14ac:dyDescent="0.3">
      <c r="D1888" s="127"/>
      <c r="E1888" s="127"/>
    </row>
    <row r="1889" spans="4:5" x14ac:dyDescent="0.3">
      <c r="D1889" s="127"/>
      <c r="E1889" s="127"/>
    </row>
    <row r="1890" spans="4:5" x14ac:dyDescent="0.3">
      <c r="D1890" s="127"/>
      <c r="E1890" s="127"/>
    </row>
    <row r="1891" spans="4:5" x14ac:dyDescent="0.3">
      <c r="D1891" s="127"/>
      <c r="E1891" s="127"/>
    </row>
    <row r="1892" spans="4:5" x14ac:dyDescent="0.3">
      <c r="D1892" s="127"/>
      <c r="E1892" s="127"/>
    </row>
    <row r="1893" spans="4:5" x14ac:dyDescent="0.3">
      <c r="D1893" s="127"/>
      <c r="E1893" s="127"/>
    </row>
    <row r="1894" spans="4:5" x14ac:dyDescent="0.3">
      <c r="D1894" s="127"/>
      <c r="E1894" s="127"/>
    </row>
    <row r="1895" spans="4:5" x14ac:dyDescent="0.3">
      <c r="D1895" s="127"/>
      <c r="E1895" s="127"/>
    </row>
    <row r="1896" spans="4:5" x14ac:dyDescent="0.3">
      <c r="D1896" s="127"/>
      <c r="E1896" s="127"/>
    </row>
    <row r="1897" spans="4:5" x14ac:dyDescent="0.3">
      <c r="D1897" s="127"/>
      <c r="E1897" s="127"/>
    </row>
    <row r="1898" spans="4:5" x14ac:dyDescent="0.3">
      <c r="D1898" s="127"/>
      <c r="E1898" s="127"/>
    </row>
    <row r="1899" spans="4:5" x14ac:dyDescent="0.3">
      <c r="D1899" s="127"/>
      <c r="E1899" s="127"/>
    </row>
    <row r="1900" spans="4:5" x14ac:dyDescent="0.3">
      <c r="D1900" s="127"/>
      <c r="E1900" s="127"/>
    </row>
    <row r="1901" spans="4:5" x14ac:dyDescent="0.3">
      <c r="D1901" s="127"/>
      <c r="E1901" s="127"/>
    </row>
    <row r="1902" spans="4:5" x14ac:dyDescent="0.3">
      <c r="D1902" s="127"/>
      <c r="E1902" s="127"/>
    </row>
    <row r="1903" spans="4:5" x14ac:dyDescent="0.3">
      <c r="D1903" s="127"/>
      <c r="E1903" s="127"/>
    </row>
    <row r="1904" spans="4:5" x14ac:dyDescent="0.3">
      <c r="D1904" s="127"/>
      <c r="E1904" s="127"/>
    </row>
    <row r="1905" spans="4:5" x14ac:dyDescent="0.3">
      <c r="D1905" s="127"/>
      <c r="E1905" s="127"/>
    </row>
    <row r="1906" spans="4:5" x14ac:dyDescent="0.3">
      <c r="D1906" s="127"/>
      <c r="E1906" s="127"/>
    </row>
    <row r="1907" spans="4:5" x14ac:dyDescent="0.3">
      <c r="D1907" s="127"/>
      <c r="E1907" s="127"/>
    </row>
    <row r="1908" spans="4:5" x14ac:dyDescent="0.3">
      <c r="D1908" s="127"/>
      <c r="E1908" s="127"/>
    </row>
    <row r="1909" spans="4:5" x14ac:dyDescent="0.3">
      <c r="D1909" s="127"/>
      <c r="E1909" s="127"/>
    </row>
    <row r="1910" spans="4:5" x14ac:dyDescent="0.3">
      <c r="D1910" s="127"/>
      <c r="E1910" s="127"/>
    </row>
    <row r="1911" spans="4:5" x14ac:dyDescent="0.3">
      <c r="D1911" s="127"/>
      <c r="E1911" s="127"/>
    </row>
    <row r="1912" spans="4:5" x14ac:dyDescent="0.3">
      <c r="D1912" s="127"/>
      <c r="E1912" s="127"/>
    </row>
    <row r="1913" spans="4:5" x14ac:dyDescent="0.3">
      <c r="D1913" s="127"/>
      <c r="E1913" s="127"/>
    </row>
    <row r="1914" spans="4:5" x14ac:dyDescent="0.3">
      <c r="D1914" s="127"/>
      <c r="E1914" s="127"/>
    </row>
    <row r="1915" spans="4:5" x14ac:dyDescent="0.3">
      <c r="D1915" s="127"/>
      <c r="E1915" s="127"/>
    </row>
    <row r="1916" spans="4:5" x14ac:dyDescent="0.3">
      <c r="D1916" s="127"/>
      <c r="E1916" s="127"/>
    </row>
    <row r="1917" spans="4:5" x14ac:dyDescent="0.3">
      <c r="D1917" s="127"/>
      <c r="E1917" s="127"/>
    </row>
    <row r="1918" spans="4:5" x14ac:dyDescent="0.3">
      <c r="D1918" s="127"/>
      <c r="E1918" s="127"/>
    </row>
    <row r="1919" spans="4:5" x14ac:dyDescent="0.3">
      <c r="D1919" s="127"/>
      <c r="E1919" s="127"/>
    </row>
    <row r="1920" spans="4:5" x14ac:dyDescent="0.3">
      <c r="D1920" s="127"/>
      <c r="E1920" s="127"/>
    </row>
    <row r="1921" spans="4:5" x14ac:dyDescent="0.3">
      <c r="D1921" s="127"/>
      <c r="E1921" s="127"/>
    </row>
    <row r="1922" spans="4:5" x14ac:dyDescent="0.3">
      <c r="D1922" s="127"/>
      <c r="E1922" s="127"/>
    </row>
    <row r="1923" spans="4:5" x14ac:dyDescent="0.3">
      <c r="D1923" s="127"/>
      <c r="E1923" s="127"/>
    </row>
    <row r="1924" spans="4:5" x14ac:dyDescent="0.3">
      <c r="D1924" s="127"/>
      <c r="E1924" s="127"/>
    </row>
    <row r="1925" spans="4:5" x14ac:dyDescent="0.3">
      <c r="D1925" s="127"/>
      <c r="E1925" s="127"/>
    </row>
    <row r="1926" spans="4:5" x14ac:dyDescent="0.3">
      <c r="D1926" s="127"/>
      <c r="E1926" s="127"/>
    </row>
    <row r="1927" spans="4:5" x14ac:dyDescent="0.3">
      <c r="D1927" s="127"/>
      <c r="E1927" s="127"/>
    </row>
    <row r="1928" spans="4:5" x14ac:dyDescent="0.3">
      <c r="D1928" s="127"/>
      <c r="E1928" s="127"/>
    </row>
    <row r="1929" spans="4:5" x14ac:dyDescent="0.3">
      <c r="D1929" s="127"/>
      <c r="E1929" s="127"/>
    </row>
    <row r="1930" spans="4:5" x14ac:dyDescent="0.3">
      <c r="D1930" s="127"/>
      <c r="E1930" s="127"/>
    </row>
    <row r="1931" spans="4:5" x14ac:dyDescent="0.3">
      <c r="D1931" s="127"/>
      <c r="E1931" s="127"/>
    </row>
    <row r="1932" spans="4:5" x14ac:dyDescent="0.3">
      <c r="D1932" s="127"/>
      <c r="E1932" s="127"/>
    </row>
    <row r="1933" spans="4:5" x14ac:dyDescent="0.3">
      <c r="D1933" s="127"/>
      <c r="E1933" s="127"/>
    </row>
    <row r="1934" spans="4:5" x14ac:dyDescent="0.3">
      <c r="D1934" s="127"/>
      <c r="E1934" s="127"/>
    </row>
    <row r="1935" spans="4:5" x14ac:dyDescent="0.3">
      <c r="D1935" s="127"/>
      <c r="E1935" s="127"/>
    </row>
    <row r="1936" spans="4:5" x14ac:dyDescent="0.3">
      <c r="D1936" s="127"/>
      <c r="E1936" s="127"/>
    </row>
    <row r="1937" spans="4:5" x14ac:dyDescent="0.3">
      <c r="D1937" s="127"/>
      <c r="E1937" s="127"/>
    </row>
    <row r="1938" spans="4:5" x14ac:dyDescent="0.3">
      <c r="D1938" s="127"/>
      <c r="E1938" s="127"/>
    </row>
    <row r="1939" spans="4:5" x14ac:dyDescent="0.3">
      <c r="D1939" s="127"/>
      <c r="E1939" s="127"/>
    </row>
    <row r="1940" spans="4:5" x14ac:dyDescent="0.3">
      <c r="D1940" s="127"/>
      <c r="E1940" s="127"/>
    </row>
    <row r="1941" spans="4:5" x14ac:dyDescent="0.3">
      <c r="D1941" s="127"/>
      <c r="E1941" s="127"/>
    </row>
    <row r="1942" spans="4:5" x14ac:dyDescent="0.3">
      <c r="D1942" s="127"/>
      <c r="E1942" s="127"/>
    </row>
    <row r="1943" spans="4:5" x14ac:dyDescent="0.3">
      <c r="D1943" s="127"/>
      <c r="E1943" s="127"/>
    </row>
    <row r="1944" spans="4:5" x14ac:dyDescent="0.3">
      <c r="D1944" s="127"/>
      <c r="E1944" s="127"/>
    </row>
    <row r="1945" spans="4:5" x14ac:dyDescent="0.3">
      <c r="D1945" s="127"/>
      <c r="E1945" s="127"/>
    </row>
    <row r="1946" spans="4:5" x14ac:dyDescent="0.3">
      <c r="D1946" s="127"/>
      <c r="E1946" s="127"/>
    </row>
    <row r="1947" spans="4:5" x14ac:dyDescent="0.3">
      <c r="D1947" s="127"/>
      <c r="E1947" s="127"/>
    </row>
    <row r="1948" spans="4:5" x14ac:dyDescent="0.3">
      <c r="D1948" s="127"/>
      <c r="E1948" s="127"/>
    </row>
    <row r="1949" spans="4:5" x14ac:dyDescent="0.3">
      <c r="D1949" s="127"/>
      <c r="E1949" s="127"/>
    </row>
    <row r="1950" spans="4:5" x14ac:dyDescent="0.3">
      <c r="D1950" s="127"/>
      <c r="E1950" s="127"/>
    </row>
    <row r="1951" spans="4:5" x14ac:dyDescent="0.3">
      <c r="D1951" s="127"/>
      <c r="E1951" s="127"/>
    </row>
    <row r="1952" spans="4:5" x14ac:dyDescent="0.3">
      <c r="D1952" s="127"/>
      <c r="E1952" s="127"/>
    </row>
    <row r="1953" spans="4:5" x14ac:dyDescent="0.3">
      <c r="D1953" s="127"/>
      <c r="E1953" s="127"/>
    </row>
    <row r="1954" spans="4:5" x14ac:dyDescent="0.3">
      <c r="D1954" s="127"/>
      <c r="E1954" s="127"/>
    </row>
    <row r="1955" spans="4:5" x14ac:dyDescent="0.3">
      <c r="D1955" s="127"/>
      <c r="E1955" s="127"/>
    </row>
    <row r="1956" spans="4:5" x14ac:dyDescent="0.3">
      <c r="D1956" s="127"/>
      <c r="E1956" s="127"/>
    </row>
    <row r="1957" spans="4:5" x14ac:dyDescent="0.3">
      <c r="D1957" s="127"/>
      <c r="E1957" s="127"/>
    </row>
    <row r="1958" spans="4:5" x14ac:dyDescent="0.3">
      <c r="D1958" s="127"/>
      <c r="E1958" s="127"/>
    </row>
    <row r="1959" spans="4:5" x14ac:dyDescent="0.3">
      <c r="D1959" s="127"/>
      <c r="E1959" s="127"/>
    </row>
    <row r="1960" spans="4:5" x14ac:dyDescent="0.3">
      <c r="D1960" s="127"/>
      <c r="E1960" s="127"/>
    </row>
    <row r="1961" spans="4:5" x14ac:dyDescent="0.3">
      <c r="D1961" s="127"/>
      <c r="E1961" s="127"/>
    </row>
    <row r="1962" spans="4:5" x14ac:dyDescent="0.3">
      <c r="D1962" s="127"/>
      <c r="E1962" s="127"/>
    </row>
    <row r="1963" spans="4:5" x14ac:dyDescent="0.3">
      <c r="D1963" s="127"/>
      <c r="E1963" s="127"/>
    </row>
    <row r="1964" spans="4:5" x14ac:dyDescent="0.3">
      <c r="D1964" s="127"/>
      <c r="E1964" s="127"/>
    </row>
    <row r="1965" spans="4:5" x14ac:dyDescent="0.3">
      <c r="D1965" s="127"/>
      <c r="E1965" s="127"/>
    </row>
    <row r="1966" spans="4:5" x14ac:dyDescent="0.3">
      <c r="D1966" s="127"/>
      <c r="E1966" s="127"/>
    </row>
    <row r="1967" spans="4:5" x14ac:dyDescent="0.3">
      <c r="D1967" s="127"/>
      <c r="E1967" s="127"/>
    </row>
    <row r="1968" spans="4:5" x14ac:dyDescent="0.3">
      <c r="D1968" s="127"/>
      <c r="E1968" s="127"/>
    </row>
    <row r="1969" spans="4:5" x14ac:dyDescent="0.3">
      <c r="D1969" s="127"/>
      <c r="E1969" s="127"/>
    </row>
    <row r="1970" spans="4:5" x14ac:dyDescent="0.3">
      <c r="D1970" s="127"/>
      <c r="E1970" s="127"/>
    </row>
    <row r="1971" spans="4:5" x14ac:dyDescent="0.3">
      <c r="D1971" s="127"/>
      <c r="E1971" s="127"/>
    </row>
    <row r="1972" spans="4:5" x14ac:dyDescent="0.3">
      <c r="D1972" s="127"/>
      <c r="E1972" s="127"/>
    </row>
    <row r="1973" spans="4:5" x14ac:dyDescent="0.3">
      <c r="D1973" s="127"/>
      <c r="E1973" s="127"/>
    </row>
    <row r="1974" spans="4:5" x14ac:dyDescent="0.3">
      <c r="D1974" s="127"/>
      <c r="E1974" s="127"/>
    </row>
    <row r="1975" spans="4:5" x14ac:dyDescent="0.3">
      <c r="D1975" s="127"/>
      <c r="E1975" s="127"/>
    </row>
    <row r="1976" spans="4:5" x14ac:dyDescent="0.3">
      <c r="D1976" s="127"/>
      <c r="E1976" s="127"/>
    </row>
    <row r="1977" spans="4:5" x14ac:dyDescent="0.3">
      <c r="D1977" s="127"/>
      <c r="E1977" s="127"/>
    </row>
    <row r="1978" spans="4:5" x14ac:dyDescent="0.3">
      <c r="D1978" s="127"/>
      <c r="E1978" s="127"/>
    </row>
    <row r="1979" spans="4:5" x14ac:dyDescent="0.3">
      <c r="D1979" s="127"/>
      <c r="E1979" s="127"/>
    </row>
    <row r="1980" spans="4:5" x14ac:dyDescent="0.3">
      <c r="D1980" s="127"/>
      <c r="E1980" s="127"/>
    </row>
    <row r="1981" spans="4:5" x14ac:dyDescent="0.3">
      <c r="D1981" s="127"/>
      <c r="E1981" s="127"/>
    </row>
    <row r="1982" spans="4:5" x14ac:dyDescent="0.3">
      <c r="D1982" s="127"/>
      <c r="E1982" s="127"/>
    </row>
    <row r="1983" spans="4:5" x14ac:dyDescent="0.3">
      <c r="D1983" s="127"/>
      <c r="E1983" s="127"/>
    </row>
    <row r="1984" spans="4:5" x14ac:dyDescent="0.3">
      <c r="D1984" s="127"/>
      <c r="E1984" s="127"/>
    </row>
    <row r="1985" spans="4:5" x14ac:dyDescent="0.3">
      <c r="D1985" s="127"/>
      <c r="E1985" s="127"/>
    </row>
    <row r="1986" spans="4:5" x14ac:dyDescent="0.3">
      <c r="D1986" s="127"/>
      <c r="E1986" s="127"/>
    </row>
    <row r="1987" spans="4:5" x14ac:dyDescent="0.3">
      <c r="D1987" s="127"/>
      <c r="E1987" s="127"/>
    </row>
    <row r="1988" spans="4:5" x14ac:dyDescent="0.3">
      <c r="D1988" s="127"/>
      <c r="E1988" s="127"/>
    </row>
    <row r="1989" spans="4:5" x14ac:dyDescent="0.3">
      <c r="D1989" s="127"/>
      <c r="E1989" s="127"/>
    </row>
    <row r="1990" spans="4:5" x14ac:dyDescent="0.3">
      <c r="D1990" s="127"/>
      <c r="E1990" s="127"/>
    </row>
    <row r="1991" spans="4:5" x14ac:dyDescent="0.3">
      <c r="D1991" s="127"/>
      <c r="E1991" s="127"/>
    </row>
    <row r="1992" spans="4:5" x14ac:dyDescent="0.3">
      <c r="D1992" s="127"/>
      <c r="E1992" s="127"/>
    </row>
    <row r="1993" spans="4:5" x14ac:dyDescent="0.3">
      <c r="D1993" s="127"/>
      <c r="E1993" s="127"/>
    </row>
    <row r="1994" spans="4:5" x14ac:dyDescent="0.3">
      <c r="D1994" s="127"/>
      <c r="E1994" s="127"/>
    </row>
    <row r="1995" spans="4:5" x14ac:dyDescent="0.3">
      <c r="D1995" s="127"/>
      <c r="E1995" s="127"/>
    </row>
    <row r="1996" spans="4:5" x14ac:dyDescent="0.3">
      <c r="D1996" s="127"/>
      <c r="E1996" s="127"/>
    </row>
    <row r="1997" spans="4:5" x14ac:dyDescent="0.3">
      <c r="D1997" s="127"/>
      <c r="E1997" s="127"/>
    </row>
    <row r="1998" spans="4:5" x14ac:dyDescent="0.3">
      <c r="D1998" s="127"/>
      <c r="E1998" s="127"/>
    </row>
    <row r="1999" spans="4:5" x14ac:dyDescent="0.3">
      <c r="D1999" s="127"/>
      <c r="E1999" s="127"/>
    </row>
    <row r="2000" spans="4:5" x14ac:dyDescent="0.3">
      <c r="D2000" s="127"/>
      <c r="E2000" s="127"/>
    </row>
    <row r="2001" spans="4:5" x14ac:dyDescent="0.3">
      <c r="D2001" s="127"/>
      <c r="E2001" s="127"/>
    </row>
    <row r="2002" spans="4:5" x14ac:dyDescent="0.3">
      <c r="D2002" s="127"/>
      <c r="E2002" s="127"/>
    </row>
    <row r="2003" spans="4:5" x14ac:dyDescent="0.3">
      <c r="D2003" s="127"/>
      <c r="E2003" s="127"/>
    </row>
    <row r="2004" spans="4:5" x14ac:dyDescent="0.3">
      <c r="D2004" s="127"/>
      <c r="E2004" s="127"/>
    </row>
    <row r="2005" spans="4:5" x14ac:dyDescent="0.3">
      <c r="D2005" s="127"/>
      <c r="E2005" s="127"/>
    </row>
    <row r="2006" spans="4:5" x14ac:dyDescent="0.3">
      <c r="D2006" s="127"/>
      <c r="E2006" s="127"/>
    </row>
    <row r="2007" spans="4:5" x14ac:dyDescent="0.3">
      <c r="D2007" s="127"/>
      <c r="E2007" s="127"/>
    </row>
    <row r="2008" spans="4:5" x14ac:dyDescent="0.3">
      <c r="D2008" s="127"/>
      <c r="E2008" s="127"/>
    </row>
    <row r="2009" spans="4:5" x14ac:dyDescent="0.3">
      <c r="D2009" s="127"/>
      <c r="E2009" s="127"/>
    </row>
    <row r="2010" spans="4:5" x14ac:dyDescent="0.3">
      <c r="D2010" s="127"/>
      <c r="E2010" s="127"/>
    </row>
    <row r="2011" spans="4:5" x14ac:dyDescent="0.3">
      <c r="D2011" s="127"/>
      <c r="E2011" s="127"/>
    </row>
    <row r="2012" spans="4:5" x14ac:dyDescent="0.3">
      <c r="D2012" s="127"/>
      <c r="E2012" s="127"/>
    </row>
    <row r="2013" spans="4:5" x14ac:dyDescent="0.3">
      <c r="D2013" s="127"/>
      <c r="E2013" s="127"/>
    </row>
    <row r="2014" spans="4:5" x14ac:dyDescent="0.3">
      <c r="D2014" s="127"/>
      <c r="E2014" s="127"/>
    </row>
    <row r="2015" spans="4:5" x14ac:dyDescent="0.3">
      <c r="D2015" s="127"/>
      <c r="E2015" s="127"/>
    </row>
    <row r="2016" spans="4:5" x14ac:dyDescent="0.3">
      <c r="D2016" s="127"/>
      <c r="E2016" s="127"/>
    </row>
    <row r="2017" spans="4:5" x14ac:dyDescent="0.3">
      <c r="D2017" s="127"/>
      <c r="E2017" s="127"/>
    </row>
    <row r="2018" spans="4:5" x14ac:dyDescent="0.3">
      <c r="D2018" s="127"/>
      <c r="E2018" s="127"/>
    </row>
    <row r="2019" spans="4:5" x14ac:dyDescent="0.3">
      <c r="D2019" s="127"/>
      <c r="E2019" s="127"/>
    </row>
    <row r="2020" spans="4:5" x14ac:dyDescent="0.3">
      <c r="D2020" s="127"/>
      <c r="E2020" s="127"/>
    </row>
    <row r="2021" spans="4:5" x14ac:dyDescent="0.3">
      <c r="D2021" s="127"/>
      <c r="E2021" s="127"/>
    </row>
    <row r="2022" spans="4:5" x14ac:dyDescent="0.3">
      <c r="D2022" s="127"/>
      <c r="E2022" s="127"/>
    </row>
    <row r="2023" spans="4:5" x14ac:dyDescent="0.3">
      <c r="D2023" s="127"/>
      <c r="E2023" s="127"/>
    </row>
    <row r="2024" spans="4:5" x14ac:dyDescent="0.3">
      <c r="D2024" s="127"/>
      <c r="E2024" s="127"/>
    </row>
    <row r="2025" spans="4:5" x14ac:dyDescent="0.3">
      <c r="D2025" s="127"/>
      <c r="E2025" s="127"/>
    </row>
    <row r="2026" spans="4:5" x14ac:dyDescent="0.3">
      <c r="D2026" s="127"/>
      <c r="E2026" s="127"/>
    </row>
    <row r="2027" spans="4:5" x14ac:dyDescent="0.3">
      <c r="D2027" s="127"/>
      <c r="E2027" s="127"/>
    </row>
    <row r="2028" spans="4:5" x14ac:dyDescent="0.3">
      <c r="D2028" s="127"/>
      <c r="E2028" s="127"/>
    </row>
    <row r="2029" spans="4:5" x14ac:dyDescent="0.3">
      <c r="D2029" s="127"/>
      <c r="E2029" s="127"/>
    </row>
    <row r="2030" spans="4:5" x14ac:dyDescent="0.3">
      <c r="D2030" s="127"/>
      <c r="E2030" s="127"/>
    </row>
    <row r="2031" spans="4:5" x14ac:dyDescent="0.3">
      <c r="D2031" s="127"/>
      <c r="E2031" s="127"/>
    </row>
    <row r="2032" spans="4:5" x14ac:dyDescent="0.3">
      <c r="D2032" s="127"/>
      <c r="E2032" s="127"/>
    </row>
    <row r="2033" spans="4:5" x14ac:dyDescent="0.3">
      <c r="D2033" s="127"/>
      <c r="E2033" s="127"/>
    </row>
    <row r="2034" spans="4:5" x14ac:dyDescent="0.3">
      <c r="D2034" s="127"/>
      <c r="E2034" s="127"/>
    </row>
    <row r="2035" spans="4:5" x14ac:dyDescent="0.3">
      <c r="D2035" s="127"/>
      <c r="E2035" s="127"/>
    </row>
    <row r="2036" spans="4:5" x14ac:dyDescent="0.3">
      <c r="D2036" s="127"/>
      <c r="E2036" s="127"/>
    </row>
    <row r="2037" spans="4:5" x14ac:dyDescent="0.3">
      <c r="D2037" s="127"/>
      <c r="E2037" s="127"/>
    </row>
    <row r="2038" spans="4:5" x14ac:dyDescent="0.3">
      <c r="D2038" s="127"/>
      <c r="E2038" s="127"/>
    </row>
    <row r="2039" spans="4:5" x14ac:dyDescent="0.3">
      <c r="D2039" s="127"/>
      <c r="E2039" s="127"/>
    </row>
    <row r="2040" spans="4:5" x14ac:dyDescent="0.3">
      <c r="D2040" s="127"/>
      <c r="E2040" s="127"/>
    </row>
    <row r="2041" spans="4:5" x14ac:dyDescent="0.3">
      <c r="D2041" s="127"/>
      <c r="E2041" s="127"/>
    </row>
    <row r="2042" spans="4:5" x14ac:dyDescent="0.3">
      <c r="D2042" s="127"/>
      <c r="E2042" s="127"/>
    </row>
    <row r="2043" spans="4:5" x14ac:dyDescent="0.3">
      <c r="D2043" s="127"/>
      <c r="E2043" s="127"/>
    </row>
    <row r="2044" spans="4:5" x14ac:dyDescent="0.3">
      <c r="D2044" s="127"/>
      <c r="E2044" s="127"/>
    </row>
    <row r="2045" spans="4:5" x14ac:dyDescent="0.3">
      <c r="D2045" s="127"/>
      <c r="E2045" s="127"/>
    </row>
    <row r="2046" spans="4:5" x14ac:dyDescent="0.3">
      <c r="D2046" s="127"/>
      <c r="E2046" s="127"/>
    </row>
    <row r="2047" spans="4:5" x14ac:dyDescent="0.3">
      <c r="D2047" s="127"/>
      <c r="E2047" s="127"/>
    </row>
    <row r="2048" spans="4:5" x14ac:dyDescent="0.3">
      <c r="D2048" s="127"/>
      <c r="E2048" s="127"/>
    </row>
    <row r="2049" spans="4:5" x14ac:dyDescent="0.3">
      <c r="D2049" s="127"/>
      <c r="E2049" s="127"/>
    </row>
    <row r="2050" spans="4:5" x14ac:dyDescent="0.3">
      <c r="D2050" s="127"/>
      <c r="E2050" s="127"/>
    </row>
    <row r="2051" spans="4:5" x14ac:dyDescent="0.3">
      <c r="D2051" s="127"/>
      <c r="E2051" s="127"/>
    </row>
    <row r="2052" spans="4:5" x14ac:dyDescent="0.3">
      <c r="D2052" s="127"/>
      <c r="E2052" s="127"/>
    </row>
    <row r="2053" spans="4:5" x14ac:dyDescent="0.3">
      <c r="D2053" s="127"/>
      <c r="E2053" s="127"/>
    </row>
    <row r="2054" spans="4:5" x14ac:dyDescent="0.3">
      <c r="D2054" s="127"/>
      <c r="E2054" s="127"/>
    </row>
    <row r="2055" spans="4:5" x14ac:dyDescent="0.3">
      <c r="D2055" s="127"/>
      <c r="E2055" s="127"/>
    </row>
    <row r="2056" spans="4:5" x14ac:dyDescent="0.3">
      <c r="D2056" s="127"/>
      <c r="E2056" s="127"/>
    </row>
    <row r="2057" spans="4:5" x14ac:dyDescent="0.3">
      <c r="D2057" s="127"/>
      <c r="E2057" s="127"/>
    </row>
    <row r="2058" spans="4:5" x14ac:dyDescent="0.3">
      <c r="D2058" s="127"/>
      <c r="E2058" s="127"/>
    </row>
    <row r="2059" spans="4:5" x14ac:dyDescent="0.3">
      <c r="D2059" s="127"/>
      <c r="E2059" s="127"/>
    </row>
    <row r="2060" spans="4:5" x14ac:dyDescent="0.3">
      <c r="D2060" s="127"/>
      <c r="E2060" s="127"/>
    </row>
    <row r="2061" spans="4:5" x14ac:dyDescent="0.3">
      <c r="D2061" s="127"/>
      <c r="E2061" s="127"/>
    </row>
    <row r="2062" spans="4:5" x14ac:dyDescent="0.3">
      <c r="D2062" s="127"/>
      <c r="E2062" s="127"/>
    </row>
    <row r="2063" spans="4:5" x14ac:dyDescent="0.3">
      <c r="D2063" s="127"/>
      <c r="E2063" s="127"/>
    </row>
    <row r="2064" spans="4:5" x14ac:dyDescent="0.3">
      <c r="D2064" s="127"/>
      <c r="E2064" s="127"/>
    </row>
    <row r="2065" spans="4:5" x14ac:dyDescent="0.3">
      <c r="D2065" s="127"/>
      <c r="E2065" s="127"/>
    </row>
    <row r="2066" spans="4:5" x14ac:dyDescent="0.3">
      <c r="D2066" s="127"/>
      <c r="E2066" s="127"/>
    </row>
    <row r="2067" spans="4:5" x14ac:dyDescent="0.3">
      <c r="D2067" s="127"/>
      <c r="E2067" s="127"/>
    </row>
    <row r="2068" spans="4:5" x14ac:dyDescent="0.3">
      <c r="D2068" s="127"/>
      <c r="E2068" s="127"/>
    </row>
    <row r="2069" spans="4:5" x14ac:dyDescent="0.3">
      <c r="D2069" s="127"/>
      <c r="E2069" s="127"/>
    </row>
    <row r="2070" spans="4:5" x14ac:dyDescent="0.3">
      <c r="D2070" s="127"/>
      <c r="E2070" s="127"/>
    </row>
    <row r="2071" spans="4:5" x14ac:dyDescent="0.3">
      <c r="D2071" s="127"/>
      <c r="E2071" s="127"/>
    </row>
    <row r="2072" spans="4:5" x14ac:dyDescent="0.3">
      <c r="D2072" s="127"/>
      <c r="E2072" s="127"/>
    </row>
    <row r="2073" spans="4:5" x14ac:dyDescent="0.3">
      <c r="D2073" s="127"/>
      <c r="E2073" s="127"/>
    </row>
    <row r="2074" spans="4:5" x14ac:dyDescent="0.3">
      <c r="D2074" s="127"/>
      <c r="E2074" s="127"/>
    </row>
    <row r="2075" spans="4:5" x14ac:dyDescent="0.3">
      <c r="D2075" s="127"/>
      <c r="E2075" s="127"/>
    </row>
    <row r="2076" spans="4:5" x14ac:dyDescent="0.3">
      <c r="D2076" s="127"/>
      <c r="E2076" s="127"/>
    </row>
    <row r="2077" spans="4:5" x14ac:dyDescent="0.3">
      <c r="D2077" s="127"/>
      <c r="E2077" s="127"/>
    </row>
    <row r="2078" spans="4:5" x14ac:dyDescent="0.3">
      <c r="D2078" s="127"/>
      <c r="E2078" s="127"/>
    </row>
    <row r="2079" spans="4:5" x14ac:dyDescent="0.3">
      <c r="D2079" s="127"/>
      <c r="E2079" s="127"/>
    </row>
    <row r="2080" spans="4:5" x14ac:dyDescent="0.3">
      <c r="D2080" s="127"/>
      <c r="E2080" s="127"/>
    </row>
    <row r="2081" spans="4:5" x14ac:dyDescent="0.3">
      <c r="D2081" s="127"/>
      <c r="E2081" s="127"/>
    </row>
    <row r="2082" spans="4:5" x14ac:dyDescent="0.3">
      <c r="D2082" s="127"/>
      <c r="E2082" s="127"/>
    </row>
    <row r="2083" spans="4:5" x14ac:dyDescent="0.3">
      <c r="D2083" s="127"/>
      <c r="E2083" s="127"/>
    </row>
    <row r="2084" spans="4:5" x14ac:dyDescent="0.3">
      <c r="D2084" s="127"/>
      <c r="E2084" s="127"/>
    </row>
    <row r="2085" spans="4:5" x14ac:dyDescent="0.3">
      <c r="D2085" s="127"/>
      <c r="E2085" s="127"/>
    </row>
    <row r="2086" spans="4:5" x14ac:dyDescent="0.3">
      <c r="D2086" s="127"/>
      <c r="E2086" s="127"/>
    </row>
    <row r="2087" spans="4:5" x14ac:dyDescent="0.3">
      <c r="D2087" s="127"/>
      <c r="E2087" s="127"/>
    </row>
    <row r="2088" spans="4:5" x14ac:dyDescent="0.3">
      <c r="D2088" s="127"/>
      <c r="E2088" s="127"/>
    </row>
    <row r="2089" spans="4:5" x14ac:dyDescent="0.3">
      <c r="D2089" s="127"/>
      <c r="E2089" s="127"/>
    </row>
    <row r="2090" spans="4:5" x14ac:dyDescent="0.3">
      <c r="D2090" s="127"/>
      <c r="E2090" s="127"/>
    </row>
    <row r="2091" spans="4:5" x14ac:dyDescent="0.3">
      <c r="D2091" s="127"/>
      <c r="E2091" s="127"/>
    </row>
    <row r="2092" spans="4:5" x14ac:dyDescent="0.3">
      <c r="D2092" s="127"/>
      <c r="E2092" s="127"/>
    </row>
    <row r="2093" spans="4:5" x14ac:dyDescent="0.3">
      <c r="D2093" s="127"/>
      <c r="E2093" s="127"/>
    </row>
    <row r="2094" spans="4:5" x14ac:dyDescent="0.3">
      <c r="D2094" s="127"/>
      <c r="E2094" s="127"/>
    </row>
    <row r="2095" spans="4:5" x14ac:dyDescent="0.3">
      <c r="D2095" s="127"/>
      <c r="E2095" s="127"/>
    </row>
    <row r="2096" spans="4:5" x14ac:dyDescent="0.3">
      <c r="D2096" s="127"/>
      <c r="E2096" s="127"/>
    </row>
    <row r="2097" spans="4:5" x14ac:dyDescent="0.3">
      <c r="D2097" s="127"/>
      <c r="E2097" s="127"/>
    </row>
    <row r="2098" spans="4:5" x14ac:dyDescent="0.3">
      <c r="D2098" s="127"/>
      <c r="E2098" s="127"/>
    </row>
    <row r="2099" spans="4:5" x14ac:dyDescent="0.3">
      <c r="D2099" s="127"/>
      <c r="E2099" s="127"/>
    </row>
    <row r="2100" spans="4:5" x14ac:dyDescent="0.3">
      <c r="D2100" s="127"/>
      <c r="E2100" s="127"/>
    </row>
    <row r="2101" spans="4:5" x14ac:dyDescent="0.3">
      <c r="D2101" s="127"/>
      <c r="E2101" s="127"/>
    </row>
    <row r="2102" spans="4:5" x14ac:dyDescent="0.3">
      <c r="D2102" s="127"/>
      <c r="E2102" s="127"/>
    </row>
    <row r="2103" spans="4:5" x14ac:dyDescent="0.3">
      <c r="D2103" s="127"/>
      <c r="E2103" s="127"/>
    </row>
    <row r="2104" spans="4:5" x14ac:dyDescent="0.3">
      <c r="D2104" s="127"/>
      <c r="E2104" s="127"/>
    </row>
    <row r="2105" spans="4:5" x14ac:dyDescent="0.3">
      <c r="D2105" s="127"/>
      <c r="E2105" s="127"/>
    </row>
    <row r="2106" spans="4:5" x14ac:dyDescent="0.3">
      <c r="D2106" s="127"/>
      <c r="E2106" s="127"/>
    </row>
    <row r="2107" spans="4:5" x14ac:dyDescent="0.3">
      <c r="D2107" s="127"/>
      <c r="E2107" s="127"/>
    </row>
    <row r="2108" spans="4:5" x14ac:dyDescent="0.3">
      <c r="D2108" s="127"/>
      <c r="E2108" s="127"/>
    </row>
    <row r="2109" spans="4:5" x14ac:dyDescent="0.3">
      <c r="D2109" s="127"/>
      <c r="E2109" s="127"/>
    </row>
    <row r="2110" spans="4:5" x14ac:dyDescent="0.3">
      <c r="D2110" s="127"/>
      <c r="E2110" s="127"/>
    </row>
    <row r="2111" spans="4:5" x14ac:dyDescent="0.3">
      <c r="D2111" s="127"/>
      <c r="E2111" s="127"/>
    </row>
    <row r="2112" spans="4:5" x14ac:dyDescent="0.3">
      <c r="D2112" s="127"/>
      <c r="E2112" s="127"/>
    </row>
    <row r="2113" spans="4:5" x14ac:dyDescent="0.3">
      <c r="D2113" s="127"/>
      <c r="E2113" s="127"/>
    </row>
    <row r="2114" spans="4:5" x14ac:dyDescent="0.3">
      <c r="D2114" s="127"/>
      <c r="E2114" s="127"/>
    </row>
    <row r="2115" spans="4:5" x14ac:dyDescent="0.3">
      <c r="D2115" s="127"/>
      <c r="E2115" s="127"/>
    </row>
    <row r="2116" spans="4:5" x14ac:dyDescent="0.3">
      <c r="D2116" s="127"/>
      <c r="E2116" s="127"/>
    </row>
    <row r="2117" spans="4:5" x14ac:dyDescent="0.3">
      <c r="D2117" s="127"/>
      <c r="E2117" s="127"/>
    </row>
    <row r="2118" spans="4:5" x14ac:dyDescent="0.3">
      <c r="D2118" s="127"/>
      <c r="E2118" s="127"/>
    </row>
    <row r="2119" spans="4:5" x14ac:dyDescent="0.3">
      <c r="D2119" s="127"/>
      <c r="E2119" s="127"/>
    </row>
    <row r="2120" spans="4:5" x14ac:dyDescent="0.3">
      <c r="D2120" s="127"/>
      <c r="E2120" s="127"/>
    </row>
    <row r="2121" spans="4:5" x14ac:dyDescent="0.3">
      <c r="D2121" s="127"/>
      <c r="E2121" s="127"/>
    </row>
    <row r="2122" spans="4:5" x14ac:dyDescent="0.3">
      <c r="D2122" s="127"/>
      <c r="E2122" s="127"/>
    </row>
    <row r="2123" spans="4:5" x14ac:dyDescent="0.3">
      <c r="D2123" s="127"/>
      <c r="E2123" s="127"/>
    </row>
    <row r="2124" spans="4:5" x14ac:dyDescent="0.3">
      <c r="D2124" s="127"/>
      <c r="E2124" s="127"/>
    </row>
    <row r="2125" spans="4:5" x14ac:dyDescent="0.3">
      <c r="D2125" s="127"/>
      <c r="E2125" s="127"/>
    </row>
    <row r="2126" spans="4:5" x14ac:dyDescent="0.3">
      <c r="D2126" s="127"/>
      <c r="E2126" s="127"/>
    </row>
    <row r="2127" spans="4:5" x14ac:dyDescent="0.3">
      <c r="D2127" s="127"/>
      <c r="E2127" s="127"/>
    </row>
    <row r="2128" spans="4:5" x14ac:dyDescent="0.3">
      <c r="D2128" s="127"/>
      <c r="E2128" s="127"/>
    </row>
    <row r="2129" spans="4:5" x14ac:dyDescent="0.3">
      <c r="D2129" s="127"/>
      <c r="E2129" s="127"/>
    </row>
    <row r="2130" spans="4:5" x14ac:dyDescent="0.3">
      <c r="D2130" s="127"/>
      <c r="E2130" s="127"/>
    </row>
    <row r="2131" spans="4:5" x14ac:dyDescent="0.3">
      <c r="D2131" s="127"/>
      <c r="E2131" s="127"/>
    </row>
    <row r="2132" spans="4:5" x14ac:dyDescent="0.3">
      <c r="D2132" s="127"/>
      <c r="E2132" s="127"/>
    </row>
    <row r="2133" spans="4:5" x14ac:dyDescent="0.3">
      <c r="D2133" s="127"/>
      <c r="E2133" s="127"/>
    </row>
    <row r="2134" spans="4:5" x14ac:dyDescent="0.3">
      <c r="D2134" s="127"/>
      <c r="E2134" s="127"/>
    </row>
    <row r="2135" spans="4:5" x14ac:dyDescent="0.3">
      <c r="D2135" s="127"/>
      <c r="E2135" s="127"/>
    </row>
    <row r="2136" spans="4:5" x14ac:dyDescent="0.3">
      <c r="D2136" s="127"/>
      <c r="E2136" s="127"/>
    </row>
    <row r="2137" spans="4:5" x14ac:dyDescent="0.3">
      <c r="D2137" s="127"/>
      <c r="E2137" s="127"/>
    </row>
    <row r="2138" spans="4:5" x14ac:dyDescent="0.3">
      <c r="D2138" s="127"/>
      <c r="E2138" s="127"/>
    </row>
    <row r="2139" spans="4:5" x14ac:dyDescent="0.3">
      <c r="D2139" s="127"/>
      <c r="E2139" s="127"/>
    </row>
    <row r="2140" spans="4:5" x14ac:dyDescent="0.3">
      <c r="D2140" s="127"/>
      <c r="E2140" s="127"/>
    </row>
    <row r="2141" spans="4:5" x14ac:dyDescent="0.3">
      <c r="D2141" s="127"/>
      <c r="E2141" s="127"/>
    </row>
    <row r="2142" spans="4:5" x14ac:dyDescent="0.3">
      <c r="D2142" s="127"/>
      <c r="E2142" s="127"/>
    </row>
    <row r="2143" spans="4:5" x14ac:dyDescent="0.3">
      <c r="D2143" s="127"/>
      <c r="E2143" s="127"/>
    </row>
    <row r="2144" spans="4:5" x14ac:dyDescent="0.3">
      <c r="D2144" s="127"/>
      <c r="E2144" s="127"/>
    </row>
    <row r="2145" spans="4:5" x14ac:dyDescent="0.3">
      <c r="D2145" s="127"/>
      <c r="E2145" s="127"/>
    </row>
    <row r="2146" spans="4:5" x14ac:dyDescent="0.3">
      <c r="D2146" s="127"/>
      <c r="E2146" s="127"/>
    </row>
    <row r="2147" spans="4:5" x14ac:dyDescent="0.3">
      <c r="D2147" s="127"/>
      <c r="E2147" s="127"/>
    </row>
    <row r="2148" spans="4:5" x14ac:dyDescent="0.3">
      <c r="D2148" s="127"/>
      <c r="E2148" s="127"/>
    </row>
    <row r="2149" spans="4:5" x14ac:dyDescent="0.3">
      <c r="D2149" s="127"/>
      <c r="E2149" s="127"/>
    </row>
    <row r="2150" spans="4:5" x14ac:dyDescent="0.3">
      <c r="D2150" s="127"/>
      <c r="E2150" s="127"/>
    </row>
    <row r="2151" spans="4:5" x14ac:dyDescent="0.3">
      <c r="D2151" s="127"/>
      <c r="E2151" s="127"/>
    </row>
    <row r="2152" spans="4:5" x14ac:dyDescent="0.3">
      <c r="D2152" s="127"/>
      <c r="E2152" s="127"/>
    </row>
    <row r="2153" spans="4:5" x14ac:dyDescent="0.3">
      <c r="D2153" s="127"/>
      <c r="E2153" s="127"/>
    </row>
    <row r="2154" spans="4:5" x14ac:dyDescent="0.3">
      <c r="D2154" s="127"/>
      <c r="E2154" s="127"/>
    </row>
    <row r="2155" spans="4:5" x14ac:dyDescent="0.3">
      <c r="D2155" s="127"/>
      <c r="E2155" s="127"/>
    </row>
    <row r="2156" spans="4:5" x14ac:dyDescent="0.3">
      <c r="D2156" s="127"/>
      <c r="E2156" s="127"/>
    </row>
    <row r="2157" spans="4:5" x14ac:dyDescent="0.3">
      <c r="D2157" s="127"/>
      <c r="E2157" s="127"/>
    </row>
    <row r="2158" spans="4:5" x14ac:dyDescent="0.3">
      <c r="D2158" s="127"/>
      <c r="E2158" s="127"/>
    </row>
    <row r="2159" spans="4:5" x14ac:dyDescent="0.3">
      <c r="D2159" s="127"/>
      <c r="E2159" s="127"/>
    </row>
    <row r="2160" spans="4:5" x14ac:dyDescent="0.3">
      <c r="D2160" s="127"/>
      <c r="E2160" s="127"/>
    </row>
    <row r="2161" spans="4:5" x14ac:dyDescent="0.3">
      <c r="D2161" s="127"/>
      <c r="E2161" s="127"/>
    </row>
    <row r="2162" spans="4:5" x14ac:dyDescent="0.3">
      <c r="D2162" s="127"/>
      <c r="E2162" s="127"/>
    </row>
    <row r="2163" spans="4:5" x14ac:dyDescent="0.3">
      <c r="D2163" s="127"/>
      <c r="E2163" s="127"/>
    </row>
    <row r="2164" spans="4:5" x14ac:dyDescent="0.3">
      <c r="D2164" s="127"/>
      <c r="E2164" s="127"/>
    </row>
    <row r="2165" spans="4:5" x14ac:dyDescent="0.3">
      <c r="D2165" s="127"/>
      <c r="E2165" s="127"/>
    </row>
    <row r="2166" spans="4:5" x14ac:dyDescent="0.3">
      <c r="D2166" s="127"/>
      <c r="E2166" s="127"/>
    </row>
    <row r="2167" spans="4:5" x14ac:dyDescent="0.3">
      <c r="D2167" s="127"/>
      <c r="E2167" s="127"/>
    </row>
    <row r="2168" spans="4:5" x14ac:dyDescent="0.3">
      <c r="D2168" s="127"/>
      <c r="E2168" s="127"/>
    </row>
    <row r="2169" spans="4:5" x14ac:dyDescent="0.3">
      <c r="D2169" s="127"/>
      <c r="E2169" s="127"/>
    </row>
    <row r="2170" spans="4:5" x14ac:dyDescent="0.3">
      <c r="D2170" s="127"/>
      <c r="E2170" s="127"/>
    </row>
    <row r="2171" spans="4:5" x14ac:dyDescent="0.3">
      <c r="D2171" s="127"/>
      <c r="E2171" s="127"/>
    </row>
    <row r="2172" spans="4:5" x14ac:dyDescent="0.3">
      <c r="D2172" s="127"/>
      <c r="E2172" s="127"/>
    </row>
    <row r="2173" spans="4:5" x14ac:dyDescent="0.3">
      <c r="D2173" s="127"/>
      <c r="E2173" s="127"/>
    </row>
    <row r="2174" spans="4:5" x14ac:dyDescent="0.3">
      <c r="D2174" s="127"/>
      <c r="E2174" s="127"/>
    </row>
    <row r="2175" spans="4:5" x14ac:dyDescent="0.3">
      <c r="D2175" s="127"/>
      <c r="E2175" s="127"/>
    </row>
    <row r="2176" spans="4:5" x14ac:dyDescent="0.3">
      <c r="D2176" s="127"/>
      <c r="E2176" s="127"/>
    </row>
    <row r="2177" spans="4:5" x14ac:dyDescent="0.3">
      <c r="D2177" s="127"/>
      <c r="E2177" s="127"/>
    </row>
    <row r="2178" spans="4:5" x14ac:dyDescent="0.3">
      <c r="D2178" s="127"/>
      <c r="E2178" s="127"/>
    </row>
    <row r="2179" spans="4:5" x14ac:dyDescent="0.3">
      <c r="D2179" s="127"/>
      <c r="E2179" s="127"/>
    </row>
    <row r="2180" spans="4:5" x14ac:dyDescent="0.3">
      <c r="D2180" s="127"/>
      <c r="E2180" s="127"/>
    </row>
    <row r="2181" spans="4:5" x14ac:dyDescent="0.3">
      <c r="D2181" s="127"/>
      <c r="E2181" s="127"/>
    </row>
    <row r="2182" spans="4:5" x14ac:dyDescent="0.3">
      <c r="D2182" s="127"/>
      <c r="E2182" s="127"/>
    </row>
    <row r="2183" spans="4:5" x14ac:dyDescent="0.3">
      <c r="D2183" s="127"/>
      <c r="E2183" s="127"/>
    </row>
    <row r="2184" spans="4:5" x14ac:dyDescent="0.3">
      <c r="D2184" s="127"/>
      <c r="E2184" s="127"/>
    </row>
    <row r="2185" spans="4:5" x14ac:dyDescent="0.3">
      <c r="D2185" s="127"/>
      <c r="E2185" s="127"/>
    </row>
    <row r="2186" spans="4:5" x14ac:dyDescent="0.3">
      <c r="D2186" s="127"/>
      <c r="E2186" s="127"/>
    </row>
    <row r="2187" spans="4:5" x14ac:dyDescent="0.3">
      <c r="D2187" s="127"/>
      <c r="E2187" s="127"/>
    </row>
    <row r="2188" spans="4:5" x14ac:dyDescent="0.3">
      <c r="D2188" s="127"/>
      <c r="E2188" s="127"/>
    </row>
    <row r="2189" spans="4:5" x14ac:dyDescent="0.3">
      <c r="D2189" s="127"/>
      <c r="E2189" s="127"/>
    </row>
    <row r="2190" spans="4:5" x14ac:dyDescent="0.3">
      <c r="D2190" s="127"/>
      <c r="E2190" s="127"/>
    </row>
    <row r="2191" spans="4:5" x14ac:dyDescent="0.3">
      <c r="D2191" s="127"/>
      <c r="E2191" s="127"/>
    </row>
    <row r="2192" spans="4:5" x14ac:dyDescent="0.3">
      <c r="D2192" s="127"/>
      <c r="E2192" s="127"/>
    </row>
    <row r="2193" spans="4:5" x14ac:dyDescent="0.3">
      <c r="D2193" s="127"/>
      <c r="E2193" s="127"/>
    </row>
    <row r="2194" spans="4:5" x14ac:dyDescent="0.3">
      <c r="D2194" s="127"/>
      <c r="E2194" s="127"/>
    </row>
    <row r="2195" spans="4:5" x14ac:dyDescent="0.3">
      <c r="D2195" s="127"/>
      <c r="E2195" s="127"/>
    </row>
    <row r="2196" spans="4:5" x14ac:dyDescent="0.3">
      <c r="D2196" s="127"/>
      <c r="E2196" s="127"/>
    </row>
    <row r="2197" spans="4:5" x14ac:dyDescent="0.3">
      <c r="D2197" s="127"/>
      <c r="E2197" s="127"/>
    </row>
    <row r="2198" spans="4:5" x14ac:dyDescent="0.3">
      <c r="D2198" s="127"/>
      <c r="E2198" s="127"/>
    </row>
    <row r="2199" spans="4:5" x14ac:dyDescent="0.3">
      <c r="D2199" s="127"/>
      <c r="E2199" s="127"/>
    </row>
    <row r="2200" spans="4:5" x14ac:dyDescent="0.3">
      <c r="D2200" s="127"/>
      <c r="E2200" s="127"/>
    </row>
    <row r="2201" spans="4:5" x14ac:dyDescent="0.3">
      <c r="D2201" s="127"/>
      <c r="E2201" s="127"/>
    </row>
    <row r="2202" spans="4:5" x14ac:dyDescent="0.3">
      <c r="D2202" s="127"/>
      <c r="E2202" s="127"/>
    </row>
    <row r="2203" spans="4:5" x14ac:dyDescent="0.3">
      <c r="D2203" s="127"/>
      <c r="E2203" s="127"/>
    </row>
    <row r="2204" spans="4:5" x14ac:dyDescent="0.3">
      <c r="D2204" s="127"/>
      <c r="E2204" s="127"/>
    </row>
    <row r="2205" spans="4:5" x14ac:dyDescent="0.3">
      <c r="D2205" s="127"/>
      <c r="E2205" s="127"/>
    </row>
    <row r="2206" spans="4:5" x14ac:dyDescent="0.3">
      <c r="D2206" s="127"/>
      <c r="E2206" s="127"/>
    </row>
    <row r="2207" spans="4:5" x14ac:dyDescent="0.3">
      <c r="D2207" s="127"/>
      <c r="E2207" s="127"/>
    </row>
    <row r="2208" spans="4:5" x14ac:dyDescent="0.3">
      <c r="D2208" s="127"/>
      <c r="E2208" s="127"/>
    </row>
    <row r="2209" spans="4:5" x14ac:dyDescent="0.3">
      <c r="D2209" s="127"/>
      <c r="E2209" s="127"/>
    </row>
    <row r="2210" spans="4:5" x14ac:dyDescent="0.3">
      <c r="D2210" s="127"/>
      <c r="E2210" s="127"/>
    </row>
    <row r="2211" spans="4:5" x14ac:dyDescent="0.3">
      <c r="D2211" s="127"/>
      <c r="E2211" s="127"/>
    </row>
    <row r="2212" spans="4:5" x14ac:dyDescent="0.3">
      <c r="D2212" s="127"/>
      <c r="E2212" s="127"/>
    </row>
    <row r="2213" spans="4:5" x14ac:dyDescent="0.3">
      <c r="D2213" s="127"/>
      <c r="E2213" s="127"/>
    </row>
    <row r="2214" spans="4:5" x14ac:dyDescent="0.3">
      <c r="D2214" s="127"/>
      <c r="E2214" s="127"/>
    </row>
    <row r="2215" spans="4:5" x14ac:dyDescent="0.3">
      <c r="D2215" s="127"/>
      <c r="E2215" s="127"/>
    </row>
    <row r="2216" spans="4:5" x14ac:dyDescent="0.3">
      <c r="D2216" s="127"/>
      <c r="E2216" s="127"/>
    </row>
    <row r="2217" spans="4:5" x14ac:dyDescent="0.3">
      <c r="D2217" s="127"/>
      <c r="E2217" s="127"/>
    </row>
    <row r="2218" spans="4:5" x14ac:dyDescent="0.3">
      <c r="D2218" s="127"/>
      <c r="E2218" s="127"/>
    </row>
    <row r="2219" spans="4:5" x14ac:dyDescent="0.3">
      <c r="D2219" s="127"/>
      <c r="E2219" s="127"/>
    </row>
    <row r="2220" spans="4:5" x14ac:dyDescent="0.3">
      <c r="D2220" s="127"/>
      <c r="E2220" s="127"/>
    </row>
    <row r="2221" spans="4:5" x14ac:dyDescent="0.3">
      <c r="D2221" s="127"/>
      <c r="E2221" s="127"/>
    </row>
    <row r="2222" spans="4:5" x14ac:dyDescent="0.3">
      <c r="D2222" s="127"/>
      <c r="E2222" s="127"/>
    </row>
    <row r="2223" spans="4:5" x14ac:dyDescent="0.3">
      <c r="D2223" s="127"/>
      <c r="E2223" s="127"/>
    </row>
    <row r="2224" spans="4:5" x14ac:dyDescent="0.3">
      <c r="D2224" s="127"/>
      <c r="E2224" s="127"/>
    </row>
    <row r="2225" spans="4:5" x14ac:dyDescent="0.3">
      <c r="D2225" s="127"/>
      <c r="E2225" s="127"/>
    </row>
    <row r="2226" spans="4:5" x14ac:dyDescent="0.3">
      <c r="D2226" s="127"/>
      <c r="E2226" s="127"/>
    </row>
    <row r="2227" spans="4:5" x14ac:dyDescent="0.3">
      <c r="D2227" s="127"/>
      <c r="E2227" s="127"/>
    </row>
    <row r="2228" spans="4:5" x14ac:dyDescent="0.3">
      <c r="D2228" s="127"/>
      <c r="E2228" s="127"/>
    </row>
    <row r="2229" spans="4:5" x14ac:dyDescent="0.3">
      <c r="D2229" s="127"/>
      <c r="E2229" s="127"/>
    </row>
    <row r="2230" spans="4:5" x14ac:dyDescent="0.3">
      <c r="D2230" s="127"/>
      <c r="E2230" s="127"/>
    </row>
    <row r="2231" spans="4:5" x14ac:dyDescent="0.3">
      <c r="D2231" s="127"/>
      <c r="E2231" s="127"/>
    </row>
    <row r="2232" spans="4:5" x14ac:dyDescent="0.3">
      <c r="D2232" s="127"/>
      <c r="E2232" s="127"/>
    </row>
    <row r="2233" spans="4:5" x14ac:dyDescent="0.3">
      <c r="D2233" s="127"/>
      <c r="E2233" s="127"/>
    </row>
    <row r="2234" spans="4:5" x14ac:dyDescent="0.3">
      <c r="D2234" s="127"/>
      <c r="E2234" s="127"/>
    </row>
    <row r="2235" spans="4:5" x14ac:dyDescent="0.3">
      <c r="D2235" s="127"/>
      <c r="E2235" s="127"/>
    </row>
    <row r="2236" spans="4:5" x14ac:dyDescent="0.3">
      <c r="D2236" s="127"/>
      <c r="E2236" s="127"/>
    </row>
    <row r="2237" spans="4:5" x14ac:dyDescent="0.3">
      <c r="D2237" s="127"/>
      <c r="E2237" s="127"/>
    </row>
    <row r="2238" spans="4:5" x14ac:dyDescent="0.3">
      <c r="D2238" s="127"/>
      <c r="E2238" s="127"/>
    </row>
    <row r="2239" spans="4:5" x14ac:dyDescent="0.3">
      <c r="D2239" s="127"/>
      <c r="E2239" s="127"/>
    </row>
    <row r="2240" spans="4:5" x14ac:dyDescent="0.3">
      <c r="D2240" s="127"/>
      <c r="E2240" s="127"/>
    </row>
    <row r="2241" spans="4:5" x14ac:dyDescent="0.3">
      <c r="D2241" s="127"/>
      <c r="E2241" s="127"/>
    </row>
    <row r="2242" spans="4:5" x14ac:dyDescent="0.3">
      <c r="D2242" s="127"/>
      <c r="E2242" s="127"/>
    </row>
    <row r="2243" spans="4:5" x14ac:dyDescent="0.3">
      <c r="D2243" s="127"/>
      <c r="E2243" s="127"/>
    </row>
    <row r="2244" spans="4:5" x14ac:dyDescent="0.3">
      <c r="D2244" s="127"/>
      <c r="E2244" s="127"/>
    </row>
    <row r="2245" spans="4:5" x14ac:dyDescent="0.3">
      <c r="D2245" s="127"/>
      <c r="E2245" s="127"/>
    </row>
    <row r="2246" spans="4:5" x14ac:dyDescent="0.3">
      <c r="D2246" s="127"/>
      <c r="E2246" s="127"/>
    </row>
    <row r="2247" spans="4:5" x14ac:dyDescent="0.3">
      <c r="D2247" s="127"/>
      <c r="E2247" s="127"/>
    </row>
    <row r="2248" spans="4:5" x14ac:dyDescent="0.3">
      <c r="D2248" s="127"/>
      <c r="E2248" s="127"/>
    </row>
    <row r="2249" spans="4:5" x14ac:dyDescent="0.3">
      <c r="D2249" s="127"/>
      <c r="E2249" s="127"/>
    </row>
    <row r="2250" spans="4:5" x14ac:dyDescent="0.3">
      <c r="D2250" s="127"/>
      <c r="E2250" s="127"/>
    </row>
    <row r="2251" spans="4:5" x14ac:dyDescent="0.3">
      <c r="D2251" s="127"/>
      <c r="E2251" s="127"/>
    </row>
    <row r="2252" spans="4:5" x14ac:dyDescent="0.3">
      <c r="D2252" s="127"/>
      <c r="E2252" s="127"/>
    </row>
    <row r="2253" spans="4:5" x14ac:dyDescent="0.3">
      <c r="D2253" s="127"/>
      <c r="E2253" s="127"/>
    </row>
    <row r="2254" spans="4:5" x14ac:dyDescent="0.3">
      <c r="D2254" s="127"/>
      <c r="E2254" s="127"/>
    </row>
    <row r="2255" spans="4:5" x14ac:dyDescent="0.3">
      <c r="D2255" s="127"/>
      <c r="E2255" s="127"/>
    </row>
    <row r="2256" spans="4:5" x14ac:dyDescent="0.3">
      <c r="D2256" s="127"/>
      <c r="E2256" s="127"/>
    </row>
    <row r="2257" spans="4:5" x14ac:dyDescent="0.3">
      <c r="D2257" s="127"/>
      <c r="E2257" s="127"/>
    </row>
    <row r="2258" spans="4:5" x14ac:dyDescent="0.3">
      <c r="D2258" s="127"/>
      <c r="E2258" s="127"/>
    </row>
    <row r="2259" spans="4:5" x14ac:dyDescent="0.3">
      <c r="D2259" s="127"/>
      <c r="E2259" s="127"/>
    </row>
    <row r="2260" spans="4:5" x14ac:dyDescent="0.3">
      <c r="D2260" s="127"/>
      <c r="E2260" s="127"/>
    </row>
    <row r="2261" spans="4:5" x14ac:dyDescent="0.3">
      <c r="D2261" s="127"/>
      <c r="E2261" s="127"/>
    </row>
    <row r="2262" spans="4:5" x14ac:dyDescent="0.3">
      <c r="D2262" s="127"/>
      <c r="E2262" s="127"/>
    </row>
    <row r="2263" spans="4:5" x14ac:dyDescent="0.3">
      <c r="D2263" s="127"/>
      <c r="E2263" s="127"/>
    </row>
    <row r="2264" spans="4:5" x14ac:dyDescent="0.3">
      <c r="D2264" s="127"/>
      <c r="E2264" s="127"/>
    </row>
    <row r="2265" spans="4:5" x14ac:dyDescent="0.3">
      <c r="D2265" s="127"/>
      <c r="E2265" s="127"/>
    </row>
    <row r="2266" spans="4:5" x14ac:dyDescent="0.3">
      <c r="D2266" s="127"/>
      <c r="E2266" s="127"/>
    </row>
    <row r="2267" spans="4:5" x14ac:dyDescent="0.3">
      <c r="D2267" s="127"/>
      <c r="E2267" s="127"/>
    </row>
    <row r="2268" spans="4:5" x14ac:dyDescent="0.3">
      <c r="D2268" s="127"/>
      <c r="E2268" s="127"/>
    </row>
    <row r="2269" spans="4:5" x14ac:dyDescent="0.3">
      <c r="D2269" s="127"/>
      <c r="E2269" s="127"/>
    </row>
    <row r="2270" spans="4:5" x14ac:dyDescent="0.3">
      <c r="D2270" s="127"/>
      <c r="E2270" s="127"/>
    </row>
    <row r="2271" spans="4:5" x14ac:dyDescent="0.3">
      <c r="D2271" s="127"/>
      <c r="E2271" s="127"/>
    </row>
    <row r="2272" spans="4:5" x14ac:dyDescent="0.3">
      <c r="D2272" s="127"/>
      <c r="E2272" s="127"/>
    </row>
    <row r="2273" spans="4:5" x14ac:dyDescent="0.3">
      <c r="D2273" s="127"/>
      <c r="E2273" s="127"/>
    </row>
    <row r="2274" spans="4:5" x14ac:dyDescent="0.3">
      <c r="D2274" s="127"/>
      <c r="E2274" s="127"/>
    </row>
    <row r="2275" spans="4:5" x14ac:dyDescent="0.3">
      <c r="D2275" s="127"/>
      <c r="E2275" s="127"/>
    </row>
    <row r="2276" spans="4:5" x14ac:dyDescent="0.3">
      <c r="D2276" s="127"/>
      <c r="E2276" s="127"/>
    </row>
    <row r="2277" spans="4:5" x14ac:dyDescent="0.3">
      <c r="D2277" s="127"/>
      <c r="E2277" s="127"/>
    </row>
    <row r="2278" spans="4:5" x14ac:dyDescent="0.3">
      <c r="D2278" s="127"/>
      <c r="E2278" s="127"/>
    </row>
    <row r="2279" spans="4:5" x14ac:dyDescent="0.3">
      <c r="D2279" s="127"/>
      <c r="E2279" s="127"/>
    </row>
    <row r="2280" spans="4:5" x14ac:dyDescent="0.3">
      <c r="D2280" s="127"/>
      <c r="E2280" s="127"/>
    </row>
    <row r="2281" spans="4:5" x14ac:dyDescent="0.3">
      <c r="D2281" s="127"/>
      <c r="E2281" s="127"/>
    </row>
    <row r="2282" spans="4:5" x14ac:dyDescent="0.3">
      <c r="D2282" s="127"/>
      <c r="E2282" s="127"/>
    </row>
    <row r="2283" spans="4:5" x14ac:dyDescent="0.3">
      <c r="D2283" s="127"/>
      <c r="E2283" s="127"/>
    </row>
    <row r="2284" spans="4:5" x14ac:dyDescent="0.3">
      <c r="D2284" s="127"/>
      <c r="E2284" s="127"/>
    </row>
    <row r="2285" spans="4:5" x14ac:dyDescent="0.3">
      <c r="D2285" s="127"/>
      <c r="E2285" s="127"/>
    </row>
    <row r="2286" spans="4:5" x14ac:dyDescent="0.3">
      <c r="D2286" s="127"/>
      <c r="E2286" s="127"/>
    </row>
    <row r="2287" spans="4:5" x14ac:dyDescent="0.3">
      <c r="D2287" s="127"/>
      <c r="E2287" s="127"/>
    </row>
    <row r="2288" spans="4:5" x14ac:dyDescent="0.3">
      <c r="D2288" s="127"/>
      <c r="E2288" s="127"/>
    </row>
    <row r="2289" spans="4:5" x14ac:dyDescent="0.3">
      <c r="D2289" s="127"/>
      <c r="E2289" s="127"/>
    </row>
    <row r="2290" spans="4:5" x14ac:dyDescent="0.3">
      <c r="D2290" s="127"/>
      <c r="E2290" s="127"/>
    </row>
    <row r="2291" spans="4:5" x14ac:dyDescent="0.3">
      <c r="D2291" s="127"/>
      <c r="E2291" s="127"/>
    </row>
    <row r="2292" spans="4:5" x14ac:dyDescent="0.3">
      <c r="D2292" s="127"/>
      <c r="E2292" s="127"/>
    </row>
    <row r="2293" spans="4:5" x14ac:dyDescent="0.3">
      <c r="D2293" s="127"/>
      <c r="E2293" s="127"/>
    </row>
    <row r="2294" spans="4:5" x14ac:dyDescent="0.3">
      <c r="D2294" s="127"/>
      <c r="E2294" s="127"/>
    </row>
    <row r="2295" spans="4:5" x14ac:dyDescent="0.3">
      <c r="D2295" s="127"/>
      <c r="E2295" s="127"/>
    </row>
    <row r="2296" spans="4:5" x14ac:dyDescent="0.3">
      <c r="D2296" s="127"/>
      <c r="E2296" s="127"/>
    </row>
    <row r="2297" spans="4:5" x14ac:dyDescent="0.3">
      <c r="D2297" s="127"/>
      <c r="E2297" s="127"/>
    </row>
    <row r="2298" spans="4:5" x14ac:dyDescent="0.3">
      <c r="D2298" s="127"/>
      <c r="E2298" s="127"/>
    </row>
    <row r="2299" spans="4:5" x14ac:dyDescent="0.3">
      <c r="D2299" s="127"/>
      <c r="E2299" s="127"/>
    </row>
    <row r="2300" spans="4:5" x14ac:dyDescent="0.3">
      <c r="D2300" s="127"/>
      <c r="E2300" s="127"/>
    </row>
    <row r="2301" spans="4:5" x14ac:dyDescent="0.3">
      <c r="D2301" s="127"/>
      <c r="E2301" s="127"/>
    </row>
    <row r="2302" spans="4:5" x14ac:dyDescent="0.3">
      <c r="D2302" s="127"/>
      <c r="E2302" s="127"/>
    </row>
    <row r="2303" spans="4:5" x14ac:dyDescent="0.3">
      <c r="D2303" s="127"/>
      <c r="E2303" s="127"/>
    </row>
    <row r="2304" spans="4:5" x14ac:dyDescent="0.3">
      <c r="D2304" s="127"/>
      <c r="E2304" s="127"/>
    </row>
    <row r="2305" spans="4:5" x14ac:dyDescent="0.3">
      <c r="D2305" s="127"/>
      <c r="E2305" s="127"/>
    </row>
    <row r="2306" spans="4:5" x14ac:dyDescent="0.3">
      <c r="D2306" s="127"/>
      <c r="E2306" s="127"/>
    </row>
    <row r="2307" spans="4:5" x14ac:dyDescent="0.3">
      <c r="D2307" s="127"/>
      <c r="E2307" s="127"/>
    </row>
    <row r="2308" spans="4:5" x14ac:dyDescent="0.3">
      <c r="D2308" s="127"/>
      <c r="E2308" s="127"/>
    </row>
    <row r="2309" spans="4:5" x14ac:dyDescent="0.3">
      <c r="D2309" s="127"/>
      <c r="E2309" s="127"/>
    </row>
    <row r="2310" spans="4:5" x14ac:dyDescent="0.3">
      <c r="D2310" s="127"/>
      <c r="E2310" s="127"/>
    </row>
    <row r="2311" spans="4:5" x14ac:dyDescent="0.3">
      <c r="D2311" s="127"/>
      <c r="E2311" s="127"/>
    </row>
    <row r="2312" spans="4:5" x14ac:dyDescent="0.3">
      <c r="D2312" s="127"/>
      <c r="E2312" s="127"/>
    </row>
    <row r="2313" spans="4:5" x14ac:dyDescent="0.3">
      <c r="D2313" s="127"/>
      <c r="E2313" s="127"/>
    </row>
    <row r="2314" spans="4:5" x14ac:dyDescent="0.3">
      <c r="D2314" s="127"/>
      <c r="E2314" s="127"/>
    </row>
    <row r="2315" spans="4:5" x14ac:dyDescent="0.3">
      <c r="D2315" s="127"/>
      <c r="E2315" s="127"/>
    </row>
    <row r="2316" spans="4:5" x14ac:dyDescent="0.3">
      <c r="D2316" s="127"/>
      <c r="E2316" s="127"/>
    </row>
    <row r="2317" spans="4:5" x14ac:dyDescent="0.3">
      <c r="D2317" s="127"/>
      <c r="E2317" s="127"/>
    </row>
    <row r="2318" spans="4:5" x14ac:dyDescent="0.3">
      <c r="D2318" s="127"/>
      <c r="E2318" s="127"/>
    </row>
    <row r="2319" spans="4:5" x14ac:dyDescent="0.3">
      <c r="D2319" s="127"/>
      <c r="E2319" s="127"/>
    </row>
    <row r="2320" spans="4:5" x14ac:dyDescent="0.3">
      <c r="D2320" s="127"/>
      <c r="E2320" s="127"/>
    </row>
    <row r="2321" spans="4:5" x14ac:dyDescent="0.3">
      <c r="D2321" s="127"/>
      <c r="E2321" s="127"/>
    </row>
    <row r="2322" spans="4:5" x14ac:dyDescent="0.3">
      <c r="D2322" s="127"/>
      <c r="E2322" s="127"/>
    </row>
    <row r="2323" spans="4:5" x14ac:dyDescent="0.3">
      <c r="D2323" s="127"/>
      <c r="E2323" s="127"/>
    </row>
    <row r="2324" spans="4:5" x14ac:dyDescent="0.3">
      <c r="D2324" s="127"/>
      <c r="E2324" s="127"/>
    </row>
    <row r="2325" spans="4:5" x14ac:dyDescent="0.3">
      <c r="D2325" s="127"/>
      <c r="E2325" s="127"/>
    </row>
    <row r="2326" spans="4:5" x14ac:dyDescent="0.3">
      <c r="D2326" s="127"/>
      <c r="E2326" s="127"/>
    </row>
    <row r="2327" spans="4:5" x14ac:dyDescent="0.3">
      <c r="D2327" s="127"/>
      <c r="E2327" s="127"/>
    </row>
    <row r="2328" spans="4:5" x14ac:dyDescent="0.3">
      <c r="D2328" s="127"/>
      <c r="E2328" s="127"/>
    </row>
    <row r="2329" spans="4:5" x14ac:dyDescent="0.3">
      <c r="D2329" s="127"/>
      <c r="E2329" s="127"/>
    </row>
    <row r="2330" spans="4:5" x14ac:dyDescent="0.3">
      <c r="D2330" s="127"/>
      <c r="E2330" s="127"/>
    </row>
    <row r="2331" spans="4:5" x14ac:dyDescent="0.3">
      <c r="D2331" s="127"/>
      <c r="E2331" s="127"/>
    </row>
    <row r="2332" spans="4:5" x14ac:dyDescent="0.3">
      <c r="D2332" s="127"/>
      <c r="E2332" s="127"/>
    </row>
    <row r="2333" spans="4:5" x14ac:dyDescent="0.3">
      <c r="D2333" s="127"/>
      <c r="E2333" s="127"/>
    </row>
    <row r="2334" spans="4:5" x14ac:dyDescent="0.3">
      <c r="D2334" s="127"/>
      <c r="E2334" s="127"/>
    </row>
    <row r="2335" spans="4:5" x14ac:dyDescent="0.3">
      <c r="D2335" s="127"/>
      <c r="E2335" s="127"/>
    </row>
    <row r="2336" spans="4:5" x14ac:dyDescent="0.3">
      <c r="D2336" s="127"/>
      <c r="E2336" s="127"/>
    </row>
    <row r="2337" spans="4:5" x14ac:dyDescent="0.3">
      <c r="D2337" s="127"/>
      <c r="E2337" s="127"/>
    </row>
    <row r="2338" spans="4:5" x14ac:dyDescent="0.3">
      <c r="D2338" s="127"/>
      <c r="E2338" s="127"/>
    </row>
    <row r="2339" spans="4:5" x14ac:dyDescent="0.3">
      <c r="D2339" s="127"/>
      <c r="E2339" s="127"/>
    </row>
    <row r="2340" spans="4:5" x14ac:dyDescent="0.3">
      <c r="D2340" s="127"/>
      <c r="E2340" s="127"/>
    </row>
    <row r="2341" spans="4:5" x14ac:dyDescent="0.3">
      <c r="D2341" s="127"/>
      <c r="E2341" s="127"/>
    </row>
    <row r="2342" spans="4:5" x14ac:dyDescent="0.3">
      <c r="D2342" s="127"/>
      <c r="E2342" s="127"/>
    </row>
    <row r="2343" spans="4:5" x14ac:dyDescent="0.3">
      <c r="D2343" s="127"/>
      <c r="E2343" s="127"/>
    </row>
    <row r="2344" spans="4:5" x14ac:dyDescent="0.3">
      <c r="D2344" s="127"/>
      <c r="E2344" s="127"/>
    </row>
    <row r="2345" spans="4:5" x14ac:dyDescent="0.3">
      <c r="D2345" s="127"/>
      <c r="E2345" s="127"/>
    </row>
    <row r="2346" spans="4:5" x14ac:dyDescent="0.3">
      <c r="D2346" s="127"/>
      <c r="E2346" s="127"/>
    </row>
    <row r="2347" spans="4:5" x14ac:dyDescent="0.3">
      <c r="D2347" s="127"/>
      <c r="E2347" s="127"/>
    </row>
    <row r="2348" spans="4:5" x14ac:dyDescent="0.3">
      <c r="D2348" s="127"/>
      <c r="E2348" s="127"/>
    </row>
    <row r="2349" spans="4:5" x14ac:dyDescent="0.3">
      <c r="D2349" s="127"/>
      <c r="E2349" s="127"/>
    </row>
    <row r="2350" spans="4:5" x14ac:dyDescent="0.3">
      <c r="D2350" s="127"/>
      <c r="E2350" s="127"/>
    </row>
    <row r="2351" spans="4:5" x14ac:dyDescent="0.3">
      <c r="D2351" s="127"/>
      <c r="E2351" s="127"/>
    </row>
    <row r="2352" spans="4:5" x14ac:dyDescent="0.3">
      <c r="D2352" s="127"/>
      <c r="E2352" s="127"/>
    </row>
    <row r="2353" spans="4:5" x14ac:dyDescent="0.3">
      <c r="D2353" s="127"/>
      <c r="E2353" s="127"/>
    </row>
    <row r="2354" spans="4:5" x14ac:dyDescent="0.3">
      <c r="D2354" s="127"/>
      <c r="E2354" s="127"/>
    </row>
    <row r="2355" spans="4:5" x14ac:dyDescent="0.3">
      <c r="D2355" s="127"/>
      <c r="E2355" s="127"/>
    </row>
    <row r="2356" spans="4:5" x14ac:dyDescent="0.3">
      <c r="D2356" s="127"/>
      <c r="E2356" s="127"/>
    </row>
    <row r="2357" spans="4:5" x14ac:dyDescent="0.3">
      <c r="D2357" s="127"/>
      <c r="E2357" s="127"/>
    </row>
    <row r="2358" spans="4:5" x14ac:dyDescent="0.3">
      <c r="D2358" s="127"/>
      <c r="E2358" s="127"/>
    </row>
    <row r="2359" spans="4:5" x14ac:dyDescent="0.3">
      <c r="D2359" s="127"/>
      <c r="E2359" s="127"/>
    </row>
    <row r="2360" spans="4:5" x14ac:dyDescent="0.3">
      <c r="D2360" s="127"/>
      <c r="E2360" s="127"/>
    </row>
    <row r="2361" spans="4:5" x14ac:dyDescent="0.3">
      <c r="D2361" s="127"/>
      <c r="E2361" s="127"/>
    </row>
    <row r="2362" spans="4:5" x14ac:dyDescent="0.3">
      <c r="D2362" s="127"/>
      <c r="E2362" s="127"/>
    </row>
    <row r="2363" spans="4:5" x14ac:dyDescent="0.3">
      <c r="D2363" s="127"/>
      <c r="E2363" s="127"/>
    </row>
    <row r="2364" spans="4:5" x14ac:dyDescent="0.3">
      <c r="D2364" s="127"/>
      <c r="E2364" s="127"/>
    </row>
    <row r="2365" spans="4:5" x14ac:dyDescent="0.3">
      <c r="D2365" s="127"/>
      <c r="E2365" s="127"/>
    </row>
    <row r="2366" spans="4:5" x14ac:dyDescent="0.3">
      <c r="D2366" s="127"/>
      <c r="E2366" s="127"/>
    </row>
    <row r="2367" spans="4:5" x14ac:dyDescent="0.3">
      <c r="D2367" s="127"/>
      <c r="E2367" s="127"/>
    </row>
    <row r="2368" spans="4:5" x14ac:dyDescent="0.3">
      <c r="D2368" s="127"/>
      <c r="E2368" s="127"/>
    </row>
    <row r="2369" spans="4:5" x14ac:dyDescent="0.3">
      <c r="D2369" s="127"/>
      <c r="E2369" s="127"/>
    </row>
    <row r="2370" spans="4:5" x14ac:dyDescent="0.3">
      <c r="D2370" s="127"/>
      <c r="E2370" s="127"/>
    </row>
    <row r="2371" spans="4:5" x14ac:dyDescent="0.3">
      <c r="D2371" s="127"/>
      <c r="E2371" s="127"/>
    </row>
    <row r="2372" spans="4:5" x14ac:dyDescent="0.3">
      <c r="D2372" s="127"/>
      <c r="E2372" s="127"/>
    </row>
    <row r="2373" spans="4:5" x14ac:dyDescent="0.3">
      <c r="D2373" s="127"/>
      <c r="E2373" s="127"/>
    </row>
    <row r="2374" spans="4:5" x14ac:dyDescent="0.3">
      <c r="D2374" s="127"/>
      <c r="E2374" s="127"/>
    </row>
    <row r="2375" spans="4:5" x14ac:dyDescent="0.3">
      <c r="D2375" s="127"/>
      <c r="E2375" s="127"/>
    </row>
    <row r="2376" spans="4:5" x14ac:dyDescent="0.3">
      <c r="D2376" s="127"/>
      <c r="E2376" s="127"/>
    </row>
    <row r="2377" spans="4:5" x14ac:dyDescent="0.3">
      <c r="D2377" s="127"/>
      <c r="E2377" s="127"/>
    </row>
    <row r="2378" spans="4:5" x14ac:dyDescent="0.3">
      <c r="D2378" s="127"/>
      <c r="E2378" s="127"/>
    </row>
    <row r="2379" spans="4:5" x14ac:dyDescent="0.3">
      <c r="D2379" s="127"/>
      <c r="E2379" s="127"/>
    </row>
    <row r="2380" spans="4:5" x14ac:dyDescent="0.3">
      <c r="D2380" s="127"/>
      <c r="E2380" s="127"/>
    </row>
    <row r="2381" spans="4:5" x14ac:dyDescent="0.3">
      <c r="D2381" s="127"/>
      <c r="E2381" s="127"/>
    </row>
    <row r="2382" spans="4:5" x14ac:dyDescent="0.3">
      <c r="D2382" s="127"/>
      <c r="E2382" s="127"/>
    </row>
    <row r="2383" spans="4:5" x14ac:dyDescent="0.3">
      <c r="D2383" s="127"/>
      <c r="E2383" s="127"/>
    </row>
    <row r="2384" spans="4:5" x14ac:dyDescent="0.3">
      <c r="D2384" s="127"/>
      <c r="E2384" s="127"/>
    </row>
    <row r="2385" spans="4:5" x14ac:dyDescent="0.3">
      <c r="D2385" s="127"/>
      <c r="E2385" s="127"/>
    </row>
    <row r="2386" spans="4:5" x14ac:dyDescent="0.3">
      <c r="D2386" s="127"/>
      <c r="E2386" s="127"/>
    </row>
    <row r="2387" spans="4:5" x14ac:dyDescent="0.3">
      <c r="D2387" s="127"/>
      <c r="E2387" s="127"/>
    </row>
    <row r="2388" spans="4:5" x14ac:dyDescent="0.3">
      <c r="D2388" s="127"/>
      <c r="E2388" s="127"/>
    </row>
    <row r="2389" spans="4:5" x14ac:dyDescent="0.3">
      <c r="D2389" s="127"/>
      <c r="E2389" s="127"/>
    </row>
    <row r="2390" spans="4:5" x14ac:dyDescent="0.3">
      <c r="D2390" s="127"/>
      <c r="E2390" s="127"/>
    </row>
    <row r="2391" spans="4:5" x14ac:dyDescent="0.3">
      <c r="D2391" s="127"/>
      <c r="E2391" s="127"/>
    </row>
    <row r="2392" spans="4:5" x14ac:dyDescent="0.3">
      <c r="D2392" s="127"/>
      <c r="E2392" s="127"/>
    </row>
    <row r="2393" spans="4:5" x14ac:dyDescent="0.3">
      <c r="D2393" s="127"/>
      <c r="E2393" s="127"/>
    </row>
    <row r="2394" spans="4:5" x14ac:dyDescent="0.3">
      <c r="D2394" s="127"/>
      <c r="E2394" s="127"/>
    </row>
    <row r="2395" spans="4:5" x14ac:dyDescent="0.3">
      <c r="D2395" s="127"/>
      <c r="E2395" s="127"/>
    </row>
    <row r="2396" spans="4:5" x14ac:dyDescent="0.3">
      <c r="D2396" s="127"/>
      <c r="E2396" s="127"/>
    </row>
    <row r="2397" spans="4:5" x14ac:dyDescent="0.3">
      <c r="D2397" s="127"/>
      <c r="E2397" s="127"/>
    </row>
    <row r="2398" spans="4:5" x14ac:dyDescent="0.3">
      <c r="D2398" s="127"/>
      <c r="E2398" s="127"/>
    </row>
    <row r="2399" spans="4:5" x14ac:dyDescent="0.3">
      <c r="D2399" s="127"/>
      <c r="E2399" s="127"/>
    </row>
    <row r="2400" spans="4:5" x14ac:dyDescent="0.3">
      <c r="D2400" s="127"/>
      <c r="E2400" s="127"/>
    </row>
    <row r="2401" spans="4:5" x14ac:dyDescent="0.3">
      <c r="D2401" s="127"/>
      <c r="E2401" s="127"/>
    </row>
  </sheetData>
  <sortState xmlns:xlrd2="http://schemas.microsoft.com/office/spreadsheetml/2017/richdata2" ref="A2:K313">
    <sortCondition ref="A2:A313"/>
    <sortCondition ref="B2:B313"/>
    <sortCondition ref="C2:C313"/>
  </sortState>
  <phoneticPr fontId="9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Instructions</vt:lpstr>
      <vt:lpstr>Teams</vt:lpstr>
      <vt:lpstr>TeamSheets</vt:lpstr>
      <vt:lpstr>ResultsInput</vt:lpstr>
      <vt:lpstr>TeamResults</vt:lpstr>
      <vt:lpstr>PlayerDeclarations</vt:lpstr>
      <vt:lpstr>ResultSlips</vt:lpstr>
      <vt:lpstr>Pairings</vt:lpstr>
      <vt:lpstr>AllPairings</vt:lpstr>
      <vt:lpstr>Excel_BuiltIn__FilterDatabase</vt:lpstr>
      <vt:lpstr>gamesPerRound</vt:lpstr>
      <vt:lpstr>players</vt:lpstr>
      <vt:lpstr>TeamResults!Print_Area</vt:lpstr>
      <vt:lpstr>Teams!Print_Area</vt:lpstr>
      <vt:lpstr>TeamSheets!Print_Area</vt:lpstr>
      <vt:lpstr>rounds</vt:lpstr>
      <vt:lpstr>startRow</vt:lpstr>
      <vt:lpstr>TeamLookup</vt:lpstr>
      <vt:lpstr>teams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Nigel</dc:creator>
  <cp:lastModifiedBy>Roger Thetford</cp:lastModifiedBy>
  <cp:lastPrinted>2013-04-23T22:50:12Z</cp:lastPrinted>
  <dcterms:created xsi:type="dcterms:W3CDTF">2011-12-18T08:05:25Z</dcterms:created>
  <dcterms:modified xsi:type="dcterms:W3CDTF">2026-06-30T18:31:30Z</dcterms:modified>
</cp:coreProperties>
</file>